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N:\Finance Share\SFShare\SFC Backup\2019 Overviews and Presentaitons by date\"/>
    </mc:Choice>
  </mc:AlternateContent>
  <xr:revisionPtr revIDLastSave="0" documentId="8_{3CB6F280-97E9-4E46-AAA1-7D9850516832}" xr6:coauthVersionLast="41" xr6:coauthVersionMax="41" xr10:uidLastSave="{00000000-0000-0000-0000-000000000000}"/>
  <bookViews>
    <workbookView xWindow="810" yWindow="-120" windowWidth="18510" windowHeight="15600" tabRatio="874" xr2:uid="{00000000-000D-0000-FFFF-FFFF00000000}"/>
  </bookViews>
  <sheets>
    <sheet name="Statewide Total" sheetId="21" r:id="rId1"/>
    <sheet name="DOA Facilities" sheetId="30" r:id="rId2"/>
    <sheet name="DOA SATS" sheetId="41" r:id="rId3"/>
    <sheet name="DOC" sheetId="31" r:id="rId4"/>
    <sheet name="DEED" sheetId="24" r:id="rId5"/>
    <sheet name="DEC" sheetId="43" r:id="rId6"/>
    <sheet name="DFG" sheetId="25" r:id="rId7"/>
    <sheet name="DHSS Pioneer Homes" sheetId="26" r:id="rId8"/>
    <sheet name="DHSS Non-PH" sheetId="27" r:id="rId9"/>
    <sheet name="DOLWD" sheetId="32" r:id="rId10"/>
    <sheet name="DMVA" sheetId="28" r:id="rId11"/>
    <sheet name="DNR" sheetId="29" r:id="rId12"/>
    <sheet name="DPS" sheetId="34" r:id="rId13"/>
    <sheet name="Courts" sheetId="42" r:id="rId14"/>
    <sheet name="DOTPF" sheetId="33" r:id="rId15"/>
    <sheet name="UA Statewide Svcs" sheetId="35" r:id="rId16"/>
    <sheet name="UAA Main Campus" sheetId="36" r:id="rId17"/>
    <sheet name="UAA Community Campus" sheetId="37" r:id="rId18"/>
    <sheet name="UAF Main Campus" sheetId="38" r:id="rId19"/>
    <sheet name="UAF Community Campus" sheetId="39" r:id="rId20"/>
    <sheet name="UAS Main &amp; Comm Campus" sheetId="40" r:id="rId21"/>
  </sheets>
  <externalReferences>
    <externalReference r:id="rId22"/>
  </externalReferences>
  <definedNames>
    <definedName name="_xlnm.Print_Area" localSheetId="13">Courts!$A$1:$I$23</definedName>
    <definedName name="_xlnm.Print_Area" localSheetId="5">DEC!$A$1:$J$7</definedName>
    <definedName name="_xlnm.Print_Area" localSheetId="0">'Statewide Total'!$A$1:$M$25</definedName>
    <definedName name="_xlnm.Print_Titles" localSheetId="5">DEC!$3:$5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84" i="33" l="1"/>
  <c r="E583" i="33"/>
  <c r="A144" i="33"/>
  <c r="A98" i="33"/>
  <c r="E578" i="33"/>
  <c r="F583" i="33" s="1"/>
  <c r="E271" i="33"/>
  <c r="F584" i="33" s="1"/>
  <c r="F157" i="33"/>
  <c r="F158" i="33" s="1"/>
  <c r="F159" i="33" s="1"/>
  <c r="F100" i="33" l="1"/>
  <c r="G100" i="33"/>
  <c r="H100" i="33"/>
  <c r="E154" i="33" l="1"/>
  <c r="A154" i="33"/>
  <c r="G153" i="33"/>
  <c r="E144" i="33"/>
  <c r="G143" i="33"/>
  <c r="G142" i="33"/>
  <c r="G141" i="33"/>
  <c r="G140" i="33"/>
  <c r="G139" i="33"/>
  <c r="G138" i="33"/>
  <c r="G137" i="33"/>
  <c r="G136" i="33"/>
  <c r="G135" i="33"/>
  <c r="G134" i="33"/>
  <c r="G133" i="33"/>
  <c r="G132" i="33"/>
  <c r="G131" i="33"/>
  <c r="G130" i="33"/>
  <c r="G129" i="33"/>
  <c r="G128" i="33"/>
  <c r="G127" i="33"/>
  <c r="G126" i="33"/>
  <c r="G125" i="33"/>
  <c r="G124" i="33"/>
  <c r="G123" i="33"/>
  <c r="G122" i="33"/>
  <c r="G121" i="33"/>
  <c r="G120" i="33"/>
  <c r="G119" i="33"/>
  <c r="G118" i="33"/>
  <c r="G117" i="33"/>
  <c r="G116" i="33"/>
  <c r="G115" i="33"/>
  <c r="G114" i="33"/>
  <c r="G113" i="33"/>
  <c r="G112" i="33"/>
  <c r="G111" i="33"/>
  <c r="G110" i="33"/>
  <c r="G109" i="33"/>
  <c r="G108" i="33"/>
  <c r="G107" i="33"/>
  <c r="G106" i="33"/>
  <c r="G105" i="33"/>
  <c r="G104" i="33"/>
  <c r="G103" i="33"/>
  <c r="G102" i="33"/>
  <c r="G101" i="33"/>
  <c r="H101" i="33" s="1"/>
  <c r="F101" i="33"/>
  <c r="F102" i="33" s="1"/>
  <c r="F103" i="33" s="1"/>
  <c r="F104" i="33" s="1"/>
  <c r="F105" i="33" s="1"/>
  <c r="F106" i="33" s="1"/>
  <c r="F107" i="33" s="1"/>
  <c r="F108" i="33" s="1"/>
  <c r="F109" i="33" s="1"/>
  <c r="F110" i="33" s="1"/>
  <c r="F111" i="33" s="1"/>
  <c r="F112" i="33" s="1"/>
  <c r="F113" i="33" s="1"/>
  <c r="F114" i="33" s="1"/>
  <c r="F115" i="33" s="1"/>
  <c r="F116" i="33" s="1"/>
  <c r="F117" i="33" s="1"/>
  <c r="F118" i="33" s="1"/>
  <c r="F119" i="33" s="1"/>
  <c r="F120" i="33" s="1"/>
  <c r="F121" i="33" s="1"/>
  <c r="F122" i="33" s="1"/>
  <c r="F123" i="33" s="1"/>
  <c r="F124" i="33" s="1"/>
  <c r="F125" i="33" s="1"/>
  <c r="F126" i="33" s="1"/>
  <c r="F127" i="33" s="1"/>
  <c r="F128" i="33" s="1"/>
  <c r="F129" i="33" s="1"/>
  <c r="F130" i="33" s="1"/>
  <c r="F131" i="33" s="1"/>
  <c r="F132" i="33" s="1"/>
  <c r="F133" i="33" s="1"/>
  <c r="F134" i="33" s="1"/>
  <c r="F135" i="33" s="1"/>
  <c r="F136" i="33" s="1"/>
  <c r="F137" i="33" s="1"/>
  <c r="F138" i="33" s="1"/>
  <c r="F139" i="33" s="1"/>
  <c r="F140" i="33" s="1"/>
  <c r="F141" i="33" s="1"/>
  <c r="F142" i="33" s="1"/>
  <c r="F143" i="33" s="1"/>
  <c r="K19" i="21"/>
  <c r="E98" i="33"/>
  <c r="F582" i="33" s="1"/>
  <c r="E582" i="33"/>
  <c r="H6" i="33"/>
  <c r="H7" i="33" s="1"/>
  <c r="H8" i="33" s="1"/>
  <c r="H9" i="33" s="1"/>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H32" i="33" s="1"/>
  <c r="H33" i="33" s="1"/>
  <c r="H34" i="33" s="1"/>
  <c r="H35" i="33" s="1"/>
  <c r="H36" i="33" s="1"/>
  <c r="H37" i="33" s="1"/>
  <c r="H38" i="33" s="1"/>
  <c r="H39" i="33" s="1"/>
  <c r="H40" i="33" s="1"/>
  <c r="H41" i="33" s="1"/>
  <c r="H42" i="33" s="1"/>
  <c r="H43" i="33" s="1"/>
  <c r="H44" i="33" s="1"/>
  <c r="H45" i="33" s="1"/>
  <c r="H46" i="33" s="1"/>
  <c r="H47" i="33" s="1"/>
  <c r="H48" i="33" s="1"/>
  <c r="H49" i="33" s="1"/>
  <c r="H50" i="33" s="1"/>
  <c r="H51" i="33" s="1"/>
  <c r="H52" i="33" s="1"/>
  <c r="H53" i="33" s="1"/>
  <c r="H54" i="33" s="1"/>
  <c r="H55" i="33" s="1"/>
  <c r="H56" i="33" s="1"/>
  <c r="H57" i="33" s="1"/>
  <c r="H58" i="33" s="1"/>
  <c r="H59" i="33" s="1"/>
  <c r="H60" i="33" s="1"/>
  <c r="H61" i="33" s="1"/>
  <c r="H62" i="33" s="1"/>
  <c r="H63" i="33" s="1"/>
  <c r="H64" i="33" s="1"/>
  <c r="H65" i="33" s="1"/>
  <c r="H66" i="33" s="1"/>
  <c r="H67" i="33" s="1"/>
  <c r="H68" i="33" s="1"/>
  <c r="H69" i="33" s="1"/>
  <c r="H70" i="33" s="1"/>
  <c r="H71" i="33" s="1"/>
  <c r="H72" i="33" s="1"/>
  <c r="H73" i="33" s="1"/>
  <c r="H74" i="33" s="1"/>
  <c r="H75" i="33" s="1"/>
  <c r="H76" i="33" s="1"/>
  <c r="H77" i="33" s="1"/>
  <c r="H78" i="33" s="1"/>
  <c r="H79" i="33" s="1"/>
  <c r="H80" i="33" s="1"/>
  <c r="H81" i="33" s="1"/>
  <c r="H82" i="33" s="1"/>
  <c r="H83" i="33" s="1"/>
  <c r="H84" i="33" s="1"/>
  <c r="H85" i="33" s="1"/>
  <c r="H86" i="33" s="1"/>
  <c r="H87" i="33" s="1"/>
  <c r="H88" i="33" s="1"/>
  <c r="H89" i="33" s="1"/>
  <c r="H90" i="33" s="1"/>
  <c r="H91" i="33" s="1"/>
  <c r="H92" i="33" s="1"/>
  <c r="H93" i="33" s="1"/>
  <c r="H94" i="33" s="1"/>
  <c r="H95" i="33" s="1"/>
  <c r="H96" i="33" s="1"/>
  <c r="H97" i="33" s="1"/>
  <c r="H98" i="33" s="1"/>
  <c r="F6" i="33"/>
  <c r="F7" i="33" s="1"/>
  <c r="F8" i="33" s="1"/>
  <c r="F9" i="33" s="1"/>
  <c r="F10" i="33" s="1"/>
  <c r="F11" i="33" s="1"/>
  <c r="F12" i="33" s="1"/>
  <c r="F13" i="33" s="1"/>
  <c r="F14" i="33" s="1"/>
  <c r="F15" i="33" s="1"/>
  <c r="F16" i="33" s="1"/>
  <c r="F17" i="33" s="1"/>
  <c r="F18" i="33" s="1"/>
  <c r="F19" i="33" s="1"/>
  <c r="F20" i="33" s="1"/>
  <c r="F21" i="33" s="1"/>
  <c r="F22" i="33" s="1"/>
  <c r="F23" i="33" s="1"/>
  <c r="F24" i="33" s="1"/>
  <c r="F25" i="33" s="1"/>
  <c r="F26" i="33" s="1"/>
  <c r="F27" i="33" s="1"/>
  <c r="F28" i="33" s="1"/>
  <c r="F29" i="33" s="1"/>
  <c r="F30" i="33" s="1"/>
  <c r="F31" i="33" s="1"/>
  <c r="F32" i="33" s="1"/>
  <c r="F33" i="33" s="1"/>
  <c r="F34" i="33" s="1"/>
  <c r="F35" i="33" s="1"/>
  <c r="F36" i="33" s="1"/>
  <c r="F37" i="33" s="1"/>
  <c r="F38" i="33" s="1"/>
  <c r="F39" i="33" s="1"/>
  <c r="F40" i="33" s="1"/>
  <c r="F41" i="33" s="1"/>
  <c r="F42" i="33" s="1"/>
  <c r="F43" i="33" s="1"/>
  <c r="F44" i="33" s="1"/>
  <c r="F45" i="33" s="1"/>
  <c r="F46" i="33" s="1"/>
  <c r="F47" i="33" s="1"/>
  <c r="F48" i="33" s="1"/>
  <c r="F49" i="33" s="1"/>
  <c r="F50" i="33" s="1"/>
  <c r="F51" i="33" s="1"/>
  <c r="F52" i="33" s="1"/>
  <c r="F53" i="33" s="1"/>
  <c r="F54" i="33" s="1"/>
  <c r="F55" i="33" s="1"/>
  <c r="F56" i="33" s="1"/>
  <c r="F57" i="33" s="1"/>
  <c r="F58" i="33" s="1"/>
  <c r="F59" i="33" s="1"/>
  <c r="F60" i="33" s="1"/>
  <c r="F61" i="33" s="1"/>
  <c r="F62" i="33" s="1"/>
  <c r="F63" i="33" s="1"/>
  <c r="F64" i="33" s="1"/>
  <c r="F65" i="33" s="1"/>
  <c r="F66" i="33" s="1"/>
  <c r="F67" i="33" s="1"/>
  <c r="F68" i="33" s="1"/>
  <c r="F69" i="33" s="1"/>
  <c r="F70" i="33" s="1"/>
  <c r="F71" i="33" s="1"/>
  <c r="F72" i="33" s="1"/>
  <c r="F73" i="33" s="1"/>
  <c r="F74" i="33" s="1"/>
  <c r="F75" i="33" s="1"/>
  <c r="F76" i="33" s="1"/>
  <c r="F77" i="33" s="1"/>
  <c r="F78" i="33" s="1"/>
  <c r="F79" i="33" s="1"/>
  <c r="F80" i="33" s="1"/>
  <c r="F81" i="33" s="1"/>
  <c r="F82" i="33" s="1"/>
  <c r="F83" i="33" s="1"/>
  <c r="F84" i="33" s="1"/>
  <c r="F85" i="33" s="1"/>
  <c r="F86" i="33" s="1"/>
  <c r="F87" i="33" s="1"/>
  <c r="F88" i="33" s="1"/>
  <c r="F89" i="33" s="1"/>
  <c r="F90" i="33" s="1"/>
  <c r="F91" i="33" s="1"/>
  <c r="F92" i="33" s="1"/>
  <c r="F93" i="33" s="1"/>
  <c r="F94" i="33" s="1"/>
  <c r="F95" i="33" s="1"/>
  <c r="F96" i="33" s="1"/>
  <c r="F97" i="33" s="1"/>
  <c r="F98" i="33" s="1"/>
  <c r="K17" i="21" l="1"/>
  <c r="K18" i="21"/>
  <c r="E585" i="33"/>
  <c r="H146" i="33"/>
  <c r="H147" i="33" s="1"/>
  <c r="H148" i="33" s="1"/>
  <c r="H149" i="33" s="1"/>
  <c r="H150" i="33" s="1"/>
  <c r="H151" i="33" s="1"/>
  <c r="H152" i="33" s="1"/>
  <c r="H153" i="33" s="1"/>
  <c r="F146" i="33"/>
  <c r="F147" i="33" s="1"/>
  <c r="F148" i="33" s="1"/>
  <c r="F149" i="33" s="1"/>
  <c r="F150" i="33" s="1"/>
  <c r="F151" i="33" s="1"/>
  <c r="F152" i="33" s="1"/>
  <c r="F153" i="33" s="1"/>
  <c r="H102" i="33"/>
  <c r="H103" i="33" s="1"/>
  <c r="H104" i="33" s="1"/>
  <c r="H105" i="33" s="1"/>
  <c r="H106" i="33" s="1"/>
  <c r="H107" i="33" s="1"/>
  <c r="H108" i="33" s="1"/>
  <c r="H109" i="33" s="1"/>
  <c r="H110" i="33" s="1"/>
  <c r="H111" i="33" s="1"/>
  <c r="H112" i="33" s="1"/>
  <c r="H113" i="33" s="1"/>
  <c r="H114" i="33" s="1"/>
  <c r="H115" i="33" s="1"/>
  <c r="H116" i="33" s="1"/>
  <c r="H117" i="33" s="1"/>
  <c r="H118" i="33" s="1"/>
  <c r="H119" i="33" s="1"/>
  <c r="H120" i="33" s="1"/>
  <c r="H121" i="33" s="1"/>
  <c r="H122" i="33" s="1"/>
  <c r="H123" i="33" s="1"/>
  <c r="H124" i="33" s="1"/>
  <c r="H125" i="33" s="1"/>
  <c r="H126" i="33" s="1"/>
  <c r="H127" i="33" s="1"/>
  <c r="H128" i="33" s="1"/>
  <c r="H129" i="33" s="1"/>
  <c r="H130" i="33" s="1"/>
  <c r="H131" i="33" s="1"/>
  <c r="H132" i="33" s="1"/>
  <c r="H133" i="33" s="1"/>
  <c r="H134" i="33" s="1"/>
  <c r="H135" i="33" s="1"/>
  <c r="H136" i="33" s="1"/>
  <c r="H137" i="33" s="1"/>
  <c r="H138" i="33" s="1"/>
  <c r="H139" i="33" s="1"/>
  <c r="H140" i="33" s="1"/>
  <c r="H141" i="33" s="1"/>
  <c r="H142" i="33" s="1"/>
  <c r="H143" i="33" s="1"/>
  <c r="E155" i="33"/>
  <c r="F585" i="33" s="1"/>
  <c r="F586" i="33" s="1"/>
  <c r="E586" i="33" l="1"/>
  <c r="K21" i="21"/>
  <c r="F155" i="33"/>
  <c r="F154" i="33"/>
  <c r="D89" i="25" l="1"/>
  <c r="D80" i="25"/>
  <c r="D39" i="25"/>
  <c r="D34" i="25"/>
  <c r="E24" i="25"/>
  <c r="E22" i="25"/>
  <c r="D93" i="25" l="1"/>
  <c r="K10" i="21" s="1"/>
  <c r="A110" i="31"/>
  <c r="A111" i="31" s="1"/>
  <c r="A112" i="31" s="1"/>
  <c r="G84" i="31"/>
  <c r="G79" i="31"/>
  <c r="G54" i="31"/>
  <c r="G45" i="31"/>
  <c r="G39" i="31"/>
  <c r="G18" i="31"/>
  <c r="H7" i="31"/>
  <c r="H8" i="31" s="1"/>
  <c r="H9" i="31" s="1"/>
  <c r="H10" i="31" s="1"/>
  <c r="H11" i="31" s="1"/>
  <c r="H12" i="31" s="1"/>
  <c r="H13" i="31" s="1"/>
  <c r="H14" i="31" s="1"/>
  <c r="H15" i="31" s="1"/>
  <c r="H16" i="31" s="1"/>
  <c r="H17" i="31" s="1"/>
  <c r="H18" i="31" s="1"/>
  <c r="H19" i="31" s="1"/>
  <c r="H20" i="31" s="1"/>
  <c r="H21" i="31" s="1"/>
  <c r="H22" i="31" s="1"/>
  <c r="H23" i="31" s="1"/>
  <c r="H24" i="31" s="1"/>
  <c r="H25" i="31" s="1"/>
  <c r="H26" i="31" s="1"/>
  <c r="H27" i="31" s="1"/>
  <c r="H28" i="31" s="1"/>
  <c r="H29" i="31" s="1"/>
  <c r="H30" i="31" s="1"/>
  <c r="H31" i="31" s="1"/>
  <c r="H32" i="31" s="1"/>
  <c r="H33" i="31" s="1"/>
  <c r="H34" i="31" s="1"/>
  <c r="H35" i="31" s="1"/>
  <c r="H36" i="31" s="1"/>
  <c r="H37" i="31" s="1"/>
  <c r="H38" i="31" s="1"/>
  <c r="H39" i="31" s="1"/>
  <c r="H40" i="31" s="1"/>
  <c r="H41" i="31" s="1"/>
  <c r="H42" i="31" s="1"/>
  <c r="H43" i="31" s="1"/>
  <c r="H44" i="31" s="1"/>
  <c r="H45" i="31" s="1"/>
  <c r="H46" i="31" s="1"/>
  <c r="H47" i="31" s="1"/>
  <c r="H48" i="31" s="1"/>
  <c r="H49" i="31" s="1"/>
  <c r="H50" i="31" s="1"/>
  <c r="H51" i="31" s="1"/>
  <c r="H52" i="31" s="1"/>
  <c r="H53" i="31" s="1"/>
  <c r="H54" i="31" s="1"/>
  <c r="H55" i="31" s="1"/>
  <c r="H56" i="31" s="1"/>
  <c r="H57" i="31" s="1"/>
  <c r="H58" i="31" s="1"/>
  <c r="H59" i="31" s="1"/>
  <c r="H60" i="31" s="1"/>
  <c r="H61" i="31" s="1"/>
  <c r="H62" i="31" s="1"/>
  <c r="H63" i="31" s="1"/>
  <c r="H64" i="31" s="1"/>
  <c r="H65" i="31" s="1"/>
  <c r="H66" i="31" s="1"/>
  <c r="H67" i="31" s="1"/>
  <c r="H68" i="31" s="1"/>
  <c r="H69" i="31" s="1"/>
  <c r="H70" i="31" s="1"/>
  <c r="H71" i="31" s="1"/>
  <c r="H72" i="31" s="1"/>
  <c r="H73" i="31" s="1"/>
  <c r="H74" i="31" s="1"/>
  <c r="H75" i="31" s="1"/>
  <c r="H76" i="31" s="1"/>
  <c r="H77" i="31" s="1"/>
  <c r="H78" i="31" s="1"/>
  <c r="H79" i="31" s="1"/>
  <c r="H80" i="31" s="1"/>
  <c r="H81" i="31" s="1"/>
  <c r="H82" i="31" s="1"/>
  <c r="H83" i="31" s="1"/>
  <c r="H84" i="31" s="1"/>
  <c r="H85" i="31" s="1"/>
  <c r="H86" i="31" s="1"/>
  <c r="H87" i="31" s="1"/>
  <c r="H88" i="31" s="1"/>
  <c r="H89" i="31" s="1"/>
  <c r="H90" i="31" s="1"/>
  <c r="H91" i="31" s="1"/>
  <c r="H92" i="31" s="1"/>
  <c r="H93" i="31" s="1"/>
  <c r="H94" i="31" s="1"/>
  <c r="H95" i="31" s="1"/>
  <c r="H96" i="31" s="1"/>
  <c r="H97" i="31" s="1"/>
  <c r="H98" i="31" s="1"/>
  <c r="H99" i="31" s="1"/>
  <c r="H100" i="31" s="1"/>
  <c r="H101" i="31" s="1"/>
  <c r="H102" i="31" s="1"/>
  <c r="H103" i="31" s="1"/>
  <c r="H104" i="31" s="1"/>
  <c r="H105" i="31" s="1"/>
  <c r="H106" i="31" s="1"/>
  <c r="H107" i="31" s="1"/>
  <c r="H108" i="31" s="1"/>
  <c r="H109" i="31" s="1"/>
  <c r="H110" i="31" s="1"/>
  <c r="H111" i="31" s="1"/>
  <c r="H112" i="31" s="1"/>
  <c r="H113" i="31" s="1"/>
  <c r="H114" i="31" s="1"/>
  <c r="H115" i="31" s="1"/>
  <c r="H116" i="31" s="1"/>
  <c r="H117" i="31" s="1"/>
  <c r="H118" i="31" s="1"/>
  <c r="H119" i="31" s="1"/>
  <c r="H120" i="31" s="1"/>
  <c r="K7" i="21" s="1"/>
  <c r="F7" i="3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F56" i="31" s="1"/>
  <c r="F57" i="31" s="1"/>
  <c r="F58" i="31" s="1"/>
  <c r="F59" i="31" s="1"/>
  <c r="F60" i="31" s="1"/>
  <c r="F61" i="31" s="1"/>
  <c r="F62" i="31" s="1"/>
  <c r="F63" i="31" s="1"/>
  <c r="F64" i="31" s="1"/>
  <c r="F65" i="31" s="1"/>
  <c r="F66" i="31" s="1"/>
  <c r="F67" i="31" s="1"/>
  <c r="F68" i="31" s="1"/>
  <c r="F69" i="31" s="1"/>
  <c r="F70" i="31" s="1"/>
  <c r="F71" i="31" s="1"/>
  <c r="F72" i="31" s="1"/>
  <c r="F73" i="31" s="1"/>
  <c r="F74" i="31" s="1"/>
  <c r="F75" i="31" s="1"/>
  <c r="F76" i="31" s="1"/>
  <c r="F77" i="31" s="1"/>
  <c r="F78" i="31" s="1"/>
  <c r="F79" i="31" s="1"/>
  <c r="F80" i="31" s="1"/>
  <c r="F81" i="31" s="1"/>
  <c r="F82" i="31" s="1"/>
  <c r="F83" i="31" s="1"/>
  <c r="F84" i="31" s="1"/>
  <c r="F85" i="31" s="1"/>
  <c r="F86" i="31" s="1"/>
  <c r="F87" i="31" s="1"/>
  <c r="F88" i="31" s="1"/>
  <c r="F89" i="31" s="1"/>
  <c r="F90" i="31" s="1"/>
  <c r="F91" i="31" s="1"/>
  <c r="F92" i="31" s="1"/>
  <c r="F93" i="31" s="1"/>
  <c r="F94" i="31" s="1"/>
  <c r="F95" i="31" s="1"/>
  <c r="F96" i="31" s="1"/>
  <c r="F97" i="31" s="1"/>
  <c r="F98" i="31" s="1"/>
  <c r="F99" i="31" s="1"/>
  <c r="F100" i="31" s="1"/>
  <c r="F101" i="31" s="1"/>
  <c r="F102" i="31" s="1"/>
  <c r="F103" i="31" s="1"/>
  <c r="F104" i="31" s="1"/>
  <c r="F105" i="31" s="1"/>
  <c r="F106" i="31" s="1"/>
  <c r="F107" i="31" s="1"/>
  <c r="F108" i="31" s="1"/>
  <c r="F109" i="31" s="1"/>
  <c r="F110" i="31" s="1"/>
  <c r="F111" i="31" s="1"/>
  <c r="F112" i="31" s="1"/>
  <c r="F113" i="31" s="1"/>
  <c r="F114" i="31" s="1"/>
  <c r="F115" i="31" s="1"/>
  <c r="F116" i="31" s="1"/>
  <c r="F117" i="31" s="1"/>
  <c r="F118" i="31" s="1"/>
  <c r="F119" i="31" s="1"/>
  <c r="H9" i="43" l="1"/>
  <c r="K9" i="21" s="1"/>
  <c r="H7" i="43"/>
  <c r="H8" i="43" s="1"/>
  <c r="H6" i="43"/>
  <c r="F6" i="43"/>
  <c r="F7" i="43" s="1"/>
  <c r="F8" i="43" s="1"/>
  <c r="C723" i="29" l="1"/>
  <c r="K14" i="21" s="1"/>
  <c r="H17" i="42" l="1"/>
  <c r="H12" i="42"/>
  <c r="H23" i="42" s="1"/>
  <c r="K24" i="21" s="1"/>
  <c r="E19" i="24" l="1"/>
  <c r="K8" i="21" s="1"/>
  <c r="F6" i="24"/>
  <c r="F7" i="24" s="1"/>
  <c r="F8" i="24" s="1"/>
  <c r="F9" i="24" s="1"/>
  <c r="F10" i="24" s="1"/>
  <c r="F11" i="24" s="1"/>
  <c r="F12" i="24" s="1"/>
  <c r="F13" i="24" s="1"/>
  <c r="F14" i="24" s="1"/>
  <c r="F15" i="24" s="1"/>
  <c r="F16" i="24" s="1"/>
  <c r="F17" i="24" s="1"/>
  <c r="F18" i="24" s="1"/>
  <c r="L20" i="21" l="1"/>
  <c r="L19" i="21"/>
  <c r="L18" i="21"/>
  <c r="L17" i="21"/>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E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13" i="40"/>
  <c r="G12" i="40"/>
  <c r="G11" i="40"/>
  <c r="G10" i="40"/>
  <c r="G9" i="40"/>
  <c r="G8" i="40"/>
  <c r="H8" i="40" s="1"/>
  <c r="G7" i="40"/>
  <c r="H7" i="40" s="1"/>
  <c r="F7" i="40"/>
  <c r="F8" i="40" s="1"/>
  <c r="F9" i="40" s="1"/>
  <c r="F10" i="40" s="1"/>
  <c r="F11" i="40" s="1"/>
  <c r="F12" i="40" s="1"/>
  <c r="F13" i="40" s="1"/>
  <c r="F14" i="40" s="1"/>
  <c r="F15" i="40" s="1"/>
  <c r="F16" i="40" s="1"/>
  <c r="F17" i="40" s="1"/>
  <c r="F18" i="40" s="1"/>
  <c r="F19" i="40" s="1"/>
  <c r="F20" i="40" s="1"/>
  <c r="F21" i="40" s="1"/>
  <c r="F22" i="40" s="1"/>
  <c r="F23" i="40" s="1"/>
  <c r="F24" i="40" s="1"/>
  <c r="F25" i="40" s="1"/>
  <c r="F26" i="40" s="1"/>
  <c r="F27" i="40" s="1"/>
  <c r="F28" i="40" s="1"/>
  <c r="F29" i="40" s="1"/>
  <c r="F30" i="40" s="1"/>
  <c r="F31" i="40" s="1"/>
  <c r="F32" i="40" s="1"/>
  <c r="F33" i="40" s="1"/>
  <c r="F34" i="40" s="1"/>
  <c r="F35" i="40" s="1"/>
  <c r="F36" i="40" s="1"/>
  <c r="F37" i="40" s="1"/>
  <c r="F38" i="40" s="1"/>
  <c r="F39" i="40" s="1"/>
  <c r="F40" i="40" s="1"/>
  <c r="F41" i="40" s="1"/>
  <c r="F42" i="40" s="1"/>
  <c r="F43" i="40" s="1"/>
  <c r="F44" i="40" s="1"/>
  <c r="F45" i="40" s="1"/>
  <c r="F46" i="40" s="1"/>
  <c r="F47" i="40" s="1"/>
  <c r="F48" i="40" s="1"/>
  <c r="F49" i="40" s="1"/>
  <c r="F50" i="40" s="1"/>
  <c r="F51" i="40" s="1"/>
  <c r="G122" i="39"/>
  <c r="G121" i="39"/>
  <c r="G120" i="39"/>
  <c r="G119" i="39"/>
  <c r="G118" i="39"/>
  <c r="G117" i="39"/>
  <c r="G116" i="39"/>
  <c r="G115" i="39"/>
  <c r="G114" i="39"/>
  <c r="G113" i="39"/>
  <c r="G112" i="39"/>
  <c r="G111" i="39"/>
  <c r="G110" i="39"/>
  <c r="G109" i="39"/>
  <c r="G108" i="39"/>
  <c r="G107" i="39"/>
  <c r="G106" i="39"/>
  <c r="G105" i="39"/>
  <c r="G104" i="39"/>
  <c r="G103" i="39"/>
  <c r="G102" i="39"/>
  <c r="G101" i="39"/>
  <c r="G100" i="39"/>
  <c r="G99" i="39"/>
  <c r="G98" i="39"/>
  <c r="G97" i="39"/>
  <c r="G96" i="39"/>
  <c r="G95" i="39"/>
  <c r="G94" i="39"/>
  <c r="G93" i="39"/>
  <c r="G92" i="39"/>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G8" i="39"/>
  <c r="G7" i="39"/>
  <c r="H7" i="39" s="1"/>
  <c r="F7" i="39"/>
  <c r="F8" i="39" s="1"/>
  <c r="F9" i="39" s="1"/>
  <c r="F10" i="39" s="1"/>
  <c r="F11" i="39" s="1"/>
  <c r="F12" i="39" s="1"/>
  <c r="F13" i="39" s="1"/>
  <c r="F14" i="39" s="1"/>
  <c r="F15" i="39" s="1"/>
  <c r="F16" i="39" s="1"/>
  <c r="F17" i="39" s="1"/>
  <c r="F18" i="39" s="1"/>
  <c r="F19" i="39" s="1"/>
  <c r="F20" i="39" s="1"/>
  <c r="F21" i="39" s="1"/>
  <c r="F22" i="39" s="1"/>
  <c r="F23" i="39" s="1"/>
  <c r="F24" i="39" s="1"/>
  <c r="F25" i="39" s="1"/>
  <c r="F26" i="39" s="1"/>
  <c r="F27" i="39" s="1"/>
  <c r="F28" i="39" s="1"/>
  <c r="F29" i="39" s="1"/>
  <c r="F30" i="39" s="1"/>
  <c r="F31" i="39" s="1"/>
  <c r="F32" i="39" s="1"/>
  <c r="F33" i="39" s="1"/>
  <c r="F34" i="39" s="1"/>
  <c r="F35" i="39" s="1"/>
  <c r="F36" i="39" s="1"/>
  <c r="F37" i="39" s="1"/>
  <c r="F38" i="39" s="1"/>
  <c r="F39" i="39" s="1"/>
  <c r="F40" i="39" s="1"/>
  <c r="F41" i="39" s="1"/>
  <c r="F42" i="39" s="1"/>
  <c r="F43" i="39" s="1"/>
  <c r="F44" i="39" s="1"/>
  <c r="F45" i="39" s="1"/>
  <c r="F46" i="39" s="1"/>
  <c r="F47" i="39" s="1"/>
  <c r="F48" i="39" s="1"/>
  <c r="F49" i="39" s="1"/>
  <c r="F50" i="39" s="1"/>
  <c r="F51" i="39" s="1"/>
  <c r="F52" i="39" s="1"/>
  <c r="F53" i="39" s="1"/>
  <c r="F54" i="39" s="1"/>
  <c r="F55" i="39" s="1"/>
  <c r="F56" i="39" s="1"/>
  <c r="F57" i="39" s="1"/>
  <c r="F58" i="39" s="1"/>
  <c r="F59" i="39" s="1"/>
  <c r="F60" i="39" s="1"/>
  <c r="F61" i="39" s="1"/>
  <c r="F62" i="39" s="1"/>
  <c r="F63" i="39" s="1"/>
  <c r="F64" i="39" s="1"/>
  <c r="F65" i="39" s="1"/>
  <c r="F66" i="39" s="1"/>
  <c r="F67" i="39" s="1"/>
  <c r="F68" i="39" s="1"/>
  <c r="F69" i="39" s="1"/>
  <c r="F70" i="39" s="1"/>
  <c r="F71" i="39" s="1"/>
  <c r="F72" i="39" s="1"/>
  <c r="F73" i="39" s="1"/>
  <c r="F74" i="39" s="1"/>
  <c r="F75" i="39" s="1"/>
  <c r="F76" i="39" s="1"/>
  <c r="F77" i="39" s="1"/>
  <c r="F78" i="39" s="1"/>
  <c r="F79" i="39" s="1"/>
  <c r="F80" i="39" s="1"/>
  <c r="F81" i="39" s="1"/>
  <c r="F82" i="39" s="1"/>
  <c r="F83" i="39" s="1"/>
  <c r="F84" i="39" s="1"/>
  <c r="F85" i="39" s="1"/>
  <c r="F86" i="39" s="1"/>
  <c r="F87" i="39" s="1"/>
  <c r="F88" i="39" s="1"/>
  <c r="F89" i="39" s="1"/>
  <c r="F90" i="39" s="1"/>
  <c r="F91" i="39" s="1"/>
  <c r="F92" i="39" s="1"/>
  <c r="F93" i="39" s="1"/>
  <c r="F94" i="39" s="1"/>
  <c r="F95" i="39" s="1"/>
  <c r="F96" i="39" s="1"/>
  <c r="F97" i="39" s="1"/>
  <c r="F98" i="39" s="1"/>
  <c r="F99" i="39" s="1"/>
  <c r="F100" i="39" s="1"/>
  <c r="F101" i="39" s="1"/>
  <c r="F102" i="39" s="1"/>
  <c r="F103" i="39" s="1"/>
  <c r="F104" i="39" s="1"/>
  <c r="F105" i="39" s="1"/>
  <c r="F106" i="39" s="1"/>
  <c r="F107" i="39" s="1"/>
  <c r="F108" i="39" s="1"/>
  <c r="F109" i="39" s="1"/>
  <c r="F110" i="39" s="1"/>
  <c r="F111" i="39" s="1"/>
  <c r="F112" i="39" s="1"/>
  <c r="F113" i="39" s="1"/>
  <c r="F114" i="39" s="1"/>
  <c r="F115" i="39" s="1"/>
  <c r="F116" i="39" s="1"/>
  <c r="F117" i="39" s="1"/>
  <c r="F118" i="39" s="1"/>
  <c r="F119" i="39" s="1"/>
  <c r="F120" i="39" s="1"/>
  <c r="F121" i="39" s="1"/>
  <c r="F122" i="39" s="1"/>
  <c r="G1061" i="38"/>
  <c r="G1060" i="38"/>
  <c r="G1059" i="38"/>
  <c r="G1058" i="38"/>
  <c r="G1057" i="38"/>
  <c r="G1056" i="38"/>
  <c r="G1055" i="38"/>
  <c r="G1054" i="38"/>
  <c r="G1053" i="38"/>
  <c r="G1052" i="38"/>
  <c r="G1051" i="38"/>
  <c r="G1050" i="38"/>
  <c r="G1049" i="38"/>
  <c r="G1048" i="38"/>
  <c r="G1047" i="38"/>
  <c r="G1046" i="38"/>
  <c r="G1045" i="38"/>
  <c r="G1044" i="38"/>
  <c r="G1043" i="38"/>
  <c r="G1042" i="38"/>
  <c r="G1041" i="38"/>
  <c r="G1040" i="38"/>
  <c r="G1039" i="38"/>
  <c r="G1038" i="38"/>
  <c r="G1037" i="38"/>
  <c r="G1036" i="38"/>
  <c r="G1035" i="38"/>
  <c r="G1034" i="38"/>
  <c r="G1033" i="38"/>
  <c r="G1032" i="38"/>
  <c r="G1031" i="38"/>
  <c r="G1030" i="38"/>
  <c r="G1029" i="38"/>
  <c r="G1028" i="38"/>
  <c r="G1027" i="38"/>
  <c r="G1026" i="38"/>
  <c r="G1025" i="38"/>
  <c r="G1024" i="38"/>
  <c r="G1023" i="38"/>
  <c r="G1022" i="38"/>
  <c r="G1021" i="38"/>
  <c r="G1020" i="38"/>
  <c r="G1019" i="38"/>
  <c r="G1018" i="38"/>
  <c r="G1017" i="38"/>
  <c r="G1016" i="38"/>
  <c r="G1015" i="38"/>
  <c r="G1014" i="38"/>
  <c r="G1013" i="38"/>
  <c r="G1012" i="38"/>
  <c r="G1011" i="38"/>
  <c r="G1010" i="38"/>
  <c r="G1009" i="38"/>
  <c r="G1008" i="38"/>
  <c r="G1007" i="38"/>
  <c r="G1006" i="38"/>
  <c r="G1005" i="38"/>
  <c r="G1004" i="38"/>
  <c r="G1003" i="38"/>
  <c r="G1002" i="38"/>
  <c r="G1001" i="38"/>
  <c r="G1000" i="38"/>
  <c r="G999" i="38"/>
  <c r="G998" i="38"/>
  <c r="G997" i="38"/>
  <c r="G996" i="38"/>
  <c r="G995" i="38"/>
  <c r="G994" i="38"/>
  <c r="G993" i="38"/>
  <c r="G992" i="38"/>
  <c r="G991" i="38"/>
  <c r="G990" i="38"/>
  <c r="G989" i="38"/>
  <c r="G988" i="38"/>
  <c r="G987" i="38"/>
  <c r="G986" i="38"/>
  <c r="G985" i="38"/>
  <c r="G984" i="38"/>
  <c r="G983" i="38"/>
  <c r="G982" i="38"/>
  <c r="G981" i="38"/>
  <c r="G980" i="38"/>
  <c r="G979" i="38"/>
  <c r="G978" i="38"/>
  <c r="G977" i="38"/>
  <c r="G976" i="38"/>
  <c r="G975" i="38"/>
  <c r="G974" i="38"/>
  <c r="G973" i="38"/>
  <c r="G972" i="38"/>
  <c r="G971" i="38"/>
  <c r="G970" i="38"/>
  <c r="G969" i="38"/>
  <c r="G968" i="38"/>
  <c r="G967" i="38"/>
  <c r="G966" i="38"/>
  <c r="G965" i="38"/>
  <c r="G964" i="38"/>
  <c r="G963" i="38"/>
  <c r="G962" i="38"/>
  <c r="G961" i="38"/>
  <c r="G960" i="38"/>
  <c r="G959" i="38"/>
  <c r="G958" i="38"/>
  <c r="G957" i="38"/>
  <c r="G956" i="38"/>
  <c r="G955" i="38"/>
  <c r="G954" i="38"/>
  <c r="G953" i="38"/>
  <c r="G952" i="38"/>
  <c r="G951" i="38"/>
  <c r="G950" i="38"/>
  <c r="G949" i="38"/>
  <c r="G948" i="38"/>
  <c r="G947" i="38"/>
  <c r="G946" i="38"/>
  <c r="G945" i="38"/>
  <c r="G944" i="38"/>
  <c r="G943" i="38"/>
  <c r="G942" i="38"/>
  <c r="G941" i="38"/>
  <c r="G940" i="38"/>
  <c r="G939" i="38"/>
  <c r="G938" i="38"/>
  <c r="G937" i="38"/>
  <c r="G936" i="38"/>
  <c r="G935" i="38"/>
  <c r="G934" i="38"/>
  <c r="G933" i="38"/>
  <c r="G932" i="38"/>
  <c r="G931" i="38"/>
  <c r="G930" i="38"/>
  <c r="G929" i="38"/>
  <c r="G928" i="38"/>
  <c r="G927" i="38"/>
  <c r="G926" i="38"/>
  <c r="G925" i="38"/>
  <c r="G924" i="38"/>
  <c r="G923" i="38"/>
  <c r="G922" i="38"/>
  <c r="G921" i="38"/>
  <c r="G920" i="38"/>
  <c r="G919" i="38"/>
  <c r="G918" i="38"/>
  <c r="G917" i="38"/>
  <c r="G916" i="38"/>
  <c r="G915" i="38"/>
  <c r="G914" i="38"/>
  <c r="G913" i="38"/>
  <c r="G912" i="38"/>
  <c r="G911" i="38"/>
  <c r="G910" i="38"/>
  <c r="G909" i="38"/>
  <c r="G908" i="38"/>
  <c r="G907" i="38"/>
  <c r="G906" i="38"/>
  <c r="G905" i="38"/>
  <c r="G904" i="38"/>
  <c r="G903" i="38"/>
  <c r="G902" i="38"/>
  <c r="G901" i="38"/>
  <c r="G900" i="38"/>
  <c r="G899" i="38"/>
  <c r="G898" i="38"/>
  <c r="G897" i="38"/>
  <c r="G896" i="38"/>
  <c r="G895" i="38"/>
  <c r="G894" i="38"/>
  <c r="G893" i="38"/>
  <c r="G892" i="38"/>
  <c r="G891" i="38"/>
  <c r="G890" i="38"/>
  <c r="G889" i="38"/>
  <c r="G888" i="38"/>
  <c r="G887" i="38"/>
  <c r="G886" i="38"/>
  <c r="G885" i="38"/>
  <c r="G884" i="38"/>
  <c r="G883" i="38"/>
  <c r="G882" i="38"/>
  <c r="G881" i="38"/>
  <c r="G880" i="38"/>
  <c r="G879" i="38"/>
  <c r="G878" i="38"/>
  <c r="G877" i="38"/>
  <c r="G876" i="38"/>
  <c r="G875" i="38"/>
  <c r="G874" i="38"/>
  <c r="G873" i="38"/>
  <c r="G872" i="38"/>
  <c r="G871" i="38"/>
  <c r="G870" i="38"/>
  <c r="G869" i="38"/>
  <c r="G868" i="38"/>
  <c r="G867" i="38"/>
  <c r="G866" i="38"/>
  <c r="G865" i="38"/>
  <c r="G864" i="38"/>
  <c r="G863" i="38"/>
  <c r="G862" i="38"/>
  <c r="G861" i="38"/>
  <c r="G860" i="38"/>
  <c r="G859" i="38"/>
  <c r="G858" i="38"/>
  <c r="G857" i="38"/>
  <c r="G856" i="38"/>
  <c r="G855" i="38"/>
  <c r="G854" i="38"/>
  <c r="G853" i="38"/>
  <c r="G852" i="38"/>
  <c r="G851" i="38"/>
  <c r="G850" i="38"/>
  <c r="G849" i="38"/>
  <c r="G848" i="38"/>
  <c r="G847" i="38"/>
  <c r="G846" i="38"/>
  <c r="G845" i="38"/>
  <c r="G844" i="38"/>
  <c r="G843" i="38"/>
  <c r="G842" i="38"/>
  <c r="G841" i="38"/>
  <c r="G840" i="38"/>
  <c r="G839" i="38"/>
  <c r="G838" i="38"/>
  <c r="G837" i="38"/>
  <c r="G836" i="38"/>
  <c r="G835" i="38"/>
  <c r="G834" i="38"/>
  <c r="G833" i="38"/>
  <c r="G832" i="38"/>
  <c r="G831" i="38"/>
  <c r="G830" i="38"/>
  <c r="G829" i="38"/>
  <c r="G828" i="38"/>
  <c r="G827" i="38"/>
  <c r="G826" i="38"/>
  <c r="G825" i="38"/>
  <c r="G824" i="38"/>
  <c r="G823" i="38"/>
  <c r="G822" i="38"/>
  <c r="G821" i="38"/>
  <c r="G820" i="38"/>
  <c r="G819" i="38"/>
  <c r="G818" i="38"/>
  <c r="G817" i="38"/>
  <c r="G816" i="38"/>
  <c r="G815" i="38"/>
  <c r="G814" i="38"/>
  <c r="G813" i="38"/>
  <c r="G812" i="38"/>
  <c r="G811" i="38"/>
  <c r="G810" i="38"/>
  <c r="G809" i="38"/>
  <c r="G808" i="38"/>
  <c r="G807" i="38"/>
  <c r="G806" i="38"/>
  <c r="G805" i="38"/>
  <c r="G804" i="38"/>
  <c r="G803" i="38"/>
  <c r="G802" i="38"/>
  <c r="G801" i="38"/>
  <c r="G800" i="38"/>
  <c r="G799" i="38"/>
  <c r="G798" i="38"/>
  <c r="G797" i="38"/>
  <c r="G796" i="38"/>
  <c r="G795" i="38"/>
  <c r="G794" i="38"/>
  <c r="G793" i="38"/>
  <c r="G792" i="38"/>
  <c r="G791" i="38"/>
  <c r="G790" i="38"/>
  <c r="G789" i="38"/>
  <c r="G788" i="38"/>
  <c r="G787" i="38"/>
  <c r="G786" i="38"/>
  <c r="G785" i="38"/>
  <c r="G784" i="38"/>
  <c r="G783" i="38"/>
  <c r="G782" i="38"/>
  <c r="G781" i="38"/>
  <c r="G780" i="38"/>
  <c r="G779" i="38"/>
  <c r="G778" i="38"/>
  <c r="G777" i="38"/>
  <c r="G776" i="38"/>
  <c r="G775" i="38"/>
  <c r="G774" i="38"/>
  <c r="G773" i="38"/>
  <c r="G772" i="38"/>
  <c r="G771" i="38"/>
  <c r="G770" i="38"/>
  <c r="G769" i="38"/>
  <c r="G768" i="38"/>
  <c r="G767" i="38"/>
  <c r="G766" i="38"/>
  <c r="G765" i="38"/>
  <c r="G764" i="38"/>
  <c r="G763" i="38"/>
  <c r="G762" i="38"/>
  <c r="G761" i="38"/>
  <c r="G760" i="38"/>
  <c r="G759" i="38"/>
  <c r="G758" i="38"/>
  <c r="G757" i="38"/>
  <c r="G756" i="38"/>
  <c r="G755" i="38"/>
  <c r="G754" i="38"/>
  <c r="G753" i="38"/>
  <c r="G752" i="38"/>
  <c r="G751" i="38"/>
  <c r="G750" i="38"/>
  <c r="G749" i="38"/>
  <c r="G748" i="38"/>
  <c r="G747" i="38"/>
  <c r="G746" i="38"/>
  <c r="G745" i="38"/>
  <c r="G744" i="38"/>
  <c r="G743" i="38"/>
  <c r="G742" i="38"/>
  <c r="G741" i="38"/>
  <c r="G740" i="38"/>
  <c r="G739" i="38"/>
  <c r="G738" i="38"/>
  <c r="G737" i="38"/>
  <c r="G736" i="38"/>
  <c r="G735" i="38"/>
  <c r="G734" i="38"/>
  <c r="G733" i="38"/>
  <c r="G732" i="38"/>
  <c r="G731" i="38"/>
  <c r="G730" i="38"/>
  <c r="G729" i="38"/>
  <c r="G728" i="38"/>
  <c r="G727" i="38"/>
  <c r="G726" i="38"/>
  <c r="G725" i="38"/>
  <c r="G724" i="38"/>
  <c r="G723" i="38"/>
  <c r="G722" i="38"/>
  <c r="G721" i="38"/>
  <c r="G720" i="38"/>
  <c r="G719" i="38"/>
  <c r="G718" i="38"/>
  <c r="G717" i="38"/>
  <c r="G716" i="38"/>
  <c r="G715" i="38"/>
  <c r="G714" i="38"/>
  <c r="G713" i="38"/>
  <c r="G712" i="38"/>
  <c r="G711" i="38"/>
  <c r="G710" i="38"/>
  <c r="G709" i="38"/>
  <c r="G708" i="38"/>
  <c r="G707" i="38"/>
  <c r="G706" i="38"/>
  <c r="G705" i="38"/>
  <c r="G704" i="38"/>
  <c r="G703" i="38"/>
  <c r="G702" i="38"/>
  <c r="G701" i="38"/>
  <c r="G700" i="38"/>
  <c r="G699" i="38"/>
  <c r="G698" i="38"/>
  <c r="G697" i="38"/>
  <c r="G696" i="38"/>
  <c r="G695" i="38"/>
  <c r="G694" i="38"/>
  <c r="G693" i="38"/>
  <c r="G692" i="38"/>
  <c r="G691" i="38"/>
  <c r="G690" i="38"/>
  <c r="G689" i="38"/>
  <c r="G688" i="38"/>
  <c r="G687" i="38"/>
  <c r="G686" i="38"/>
  <c r="G685" i="38"/>
  <c r="G684" i="38"/>
  <c r="G683" i="38"/>
  <c r="G682" i="38"/>
  <c r="G681" i="38"/>
  <c r="G680" i="38"/>
  <c r="G679" i="38"/>
  <c r="G678" i="38"/>
  <c r="G677" i="38"/>
  <c r="G676" i="38"/>
  <c r="G675" i="38"/>
  <c r="G674" i="38"/>
  <c r="G673" i="38"/>
  <c r="G672" i="38"/>
  <c r="G671" i="38"/>
  <c r="G670" i="38"/>
  <c r="G669" i="38"/>
  <c r="G668" i="38"/>
  <c r="G667" i="38"/>
  <c r="G666" i="38"/>
  <c r="G665" i="38"/>
  <c r="G664" i="38"/>
  <c r="G663" i="38"/>
  <c r="G662" i="38"/>
  <c r="G661" i="38"/>
  <c r="G660" i="38"/>
  <c r="G659" i="38"/>
  <c r="G658" i="38"/>
  <c r="G657" i="38"/>
  <c r="G656" i="38"/>
  <c r="G655" i="38"/>
  <c r="G654" i="38"/>
  <c r="G653" i="38"/>
  <c r="G652" i="38"/>
  <c r="G651" i="38"/>
  <c r="G650" i="38"/>
  <c r="G649" i="38"/>
  <c r="G648" i="38"/>
  <c r="G647" i="38"/>
  <c r="G646" i="38"/>
  <c r="G645" i="38"/>
  <c r="G644" i="38"/>
  <c r="G643" i="38"/>
  <c r="G642" i="38"/>
  <c r="G641" i="38"/>
  <c r="G640" i="38"/>
  <c r="G639" i="38"/>
  <c r="G638" i="38"/>
  <c r="G637" i="38"/>
  <c r="G636" i="38"/>
  <c r="G635" i="38"/>
  <c r="G634" i="38"/>
  <c r="G633" i="38"/>
  <c r="G632" i="38"/>
  <c r="G631" i="38"/>
  <c r="G630" i="38"/>
  <c r="G629" i="38"/>
  <c r="G628" i="38"/>
  <c r="G627" i="38"/>
  <c r="G626" i="38"/>
  <c r="G625" i="38"/>
  <c r="G624" i="38"/>
  <c r="G623" i="38"/>
  <c r="G622" i="38"/>
  <c r="G621" i="38"/>
  <c r="G620" i="38"/>
  <c r="G619" i="38"/>
  <c r="G618" i="38"/>
  <c r="G617" i="38"/>
  <c r="G616" i="38"/>
  <c r="G615" i="38"/>
  <c r="G614" i="38"/>
  <c r="G613" i="38"/>
  <c r="G612" i="38"/>
  <c r="G611" i="38"/>
  <c r="G610" i="38"/>
  <c r="G609" i="38"/>
  <c r="G608" i="38"/>
  <c r="G607" i="38"/>
  <c r="G606" i="38"/>
  <c r="G605" i="38"/>
  <c r="G604" i="38"/>
  <c r="G603" i="38"/>
  <c r="G602" i="38"/>
  <c r="G601" i="38"/>
  <c r="G600" i="38"/>
  <c r="G599" i="38"/>
  <c r="G598" i="38"/>
  <c r="G597" i="38"/>
  <c r="G596" i="38"/>
  <c r="G595" i="38"/>
  <c r="G594" i="38"/>
  <c r="G593" i="38"/>
  <c r="G592" i="38"/>
  <c r="G591" i="38"/>
  <c r="G590" i="38"/>
  <c r="G589" i="38"/>
  <c r="G588" i="38"/>
  <c r="G587" i="38"/>
  <c r="G586" i="38"/>
  <c r="G585" i="38"/>
  <c r="G584" i="38"/>
  <c r="G583" i="38"/>
  <c r="G582" i="38"/>
  <c r="G581" i="38"/>
  <c r="G580" i="38"/>
  <c r="G579" i="38"/>
  <c r="G578" i="38"/>
  <c r="G577" i="38"/>
  <c r="G576" i="38"/>
  <c r="G575" i="38"/>
  <c r="G574" i="38"/>
  <c r="G573" i="38"/>
  <c r="G572" i="38"/>
  <c r="G571" i="38"/>
  <c r="G570" i="38"/>
  <c r="G569" i="38"/>
  <c r="G568" i="38"/>
  <c r="G567" i="38"/>
  <c r="G566" i="38"/>
  <c r="G565" i="38"/>
  <c r="G564" i="38"/>
  <c r="G563" i="38"/>
  <c r="G562" i="38"/>
  <c r="G561" i="38"/>
  <c r="G560" i="38"/>
  <c r="G559" i="38"/>
  <c r="G558" i="38"/>
  <c r="G557" i="38"/>
  <c r="G556" i="38"/>
  <c r="G555" i="38"/>
  <c r="G554" i="38"/>
  <c r="G553" i="38"/>
  <c r="G552" i="38"/>
  <c r="G551" i="38"/>
  <c r="G550" i="38"/>
  <c r="G549" i="38"/>
  <c r="G548" i="38"/>
  <c r="G547" i="38"/>
  <c r="G546" i="38"/>
  <c r="G545" i="38"/>
  <c r="G544" i="38"/>
  <c r="G543" i="38"/>
  <c r="G542" i="38"/>
  <c r="G541" i="38"/>
  <c r="G540" i="38"/>
  <c r="G539" i="38"/>
  <c r="G538" i="38"/>
  <c r="G537" i="38"/>
  <c r="G536" i="38"/>
  <c r="G535" i="38"/>
  <c r="G534" i="38"/>
  <c r="G533" i="38"/>
  <c r="G532" i="38"/>
  <c r="G531" i="38"/>
  <c r="G530" i="38"/>
  <c r="G529" i="38"/>
  <c r="G528" i="38"/>
  <c r="G527" i="38"/>
  <c r="G526" i="38"/>
  <c r="G525" i="38"/>
  <c r="G524" i="38"/>
  <c r="G523" i="38"/>
  <c r="G522" i="38"/>
  <c r="G521" i="38"/>
  <c r="G520" i="38"/>
  <c r="G519" i="38"/>
  <c r="G518" i="38"/>
  <c r="G517" i="38"/>
  <c r="G516" i="38"/>
  <c r="G515" i="38"/>
  <c r="G514" i="38"/>
  <c r="G513" i="38"/>
  <c r="G512" i="38"/>
  <c r="G511" i="38"/>
  <c r="G510" i="38"/>
  <c r="G509" i="38"/>
  <c r="G508" i="38"/>
  <c r="G507" i="38"/>
  <c r="G506" i="38"/>
  <c r="G505" i="38"/>
  <c r="G504" i="38"/>
  <c r="G503" i="38"/>
  <c r="G502" i="38"/>
  <c r="G501" i="38"/>
  <c r="G500" i="38"/>
  <c r="G499" i="38"/>
  <c r="G498" i="38"/>
  <c r="G497" i="38"/>
  <c r="G496" i="38"/>
  <c r="G495" i="38"/>
  <c r="G494" i="38"/>
  <c r="G493" i="38"/>
  <c r="G492" i="38"/>
  <c r="G491" i="38"/>
  <c r="G490" i="38"/>
  <c r="G489" i="38"/>
  <c r="G488" i="38"/>
  <c r="G487" i="38"/>
  <c r="G486" i="38"/>
  <c r="G485" i="38"/>
  <c r="G484" i="38"/>
  <c r="G483" i="38"/>
  <c r="G482" i="38"/>
  <c r="G481" i="38"/>
  <c r="G480" i="38"/>
  <c r="G479" i="38"/>
  <c r="G478" i="38"/>
  <c r="G477" i="38"/>
  <c r="G476" i="38"/>
  <c r="G475" i="38"/>
  <c r="G474" i="38"/>
  <c r="G473" i="38"/>
  <c r="G472" i="38"/>
  <c r="G471" i="38"/>
  <c r="G470" i="38"/>
  <c r="G469" i="38"/>
  <c r="G468" i="38"/>
  <c r="G467" i="38"/>
  <c r="G466" i="38"/>
  <c r="G465" i="38"/>
  <c r="G464" i="38"/>
  <c r="G463" i="38"/>
  <c r="G462" i="38"/>
  <c r="G461" i="38"/>
  <c r="G460" i="38"/>
  <c r="G459" i="38"/>
  <c r="G458" i="38"/>
  <c r="G457" i="38"/>
  <c r="G456" i="38"/>
  <c r="G455" i="38"/>
  <c r="G454" i="38"/>
  <c r="G453" i="38"/>
  <c r="G452" i="38"/>
  <c r="G451" i="38"/>
  <c r="G450" i="38"/>
  <c r="G449" i="38"/>
  <c r="G448" i="38"/>
  <c r="G447" i="38"/>
  <c r="G446" i="38"/>
  <c r="G445" i="38"/>
  <c r="G444" i="38"/>
  <c r="G443" i="38"/>
  <c r="G442" i="38"/>
  <c r="G441" i="38"/>
  <c r="G440" i="38"/>
  <c r="G439" i="38"/>
  <c r="G438" i="38"/>
  <c r="G437" i="38"/>
  <c r="G436" i="38"/>
  <c r="G435" i="38"/>
  <c r="G434" i="38"/>
  <c r="G433" i="38"/>
  <c r="G432" i="38"/>
  <c r="G431" i="38"/>
  <c r="G430" i="38"/>
  <c r="G429" i="38"/>
  <c r="G428" i="38"/>
  <c r="G427" i="38"/>
  <c r="G426" i="38"/>
  <c r="G425" i="38"/>
  <c r="G424" i="38"/>
  <c r="G423" i="38"/>
  <c r="G422" i="38"/>
  <c r="G421" i="38"/>
  <c r="G420" i="38"/>
  <c r="G419" i="38"/>
  <c r="G418" i="38"/>
  <c r="G417" i="38"/>
  <c r="G416" i="38"/>
  <c r="G415" i="38"/>
  <c r="G414" i="38"/>
  <c r="G413" i="38"/>
  <c r="G412" i="38"/>
  <c r="G411" i="38"/>
  <c r="G410" i="38"/>
  <c r="G409" i="38"/>
  <c r="G408" i="38"/>
  <c r="G407" i="38"/>
  <c r="G406" i="38"/>
  <c r="G405" i="38"/>
  <c r="G404" i="38"/>
  <c r="G403" i="38"/>
  <c r="G402" i="38"/>
  <c r="G401" i="38"/>
  <c r="G400" i="38"/>
  <c r="G399" i="38"/>
  <c r="G398" i="38"/>
  <c r="G397" i="38"/>
  <c r="G396" i="38"/>
  <c r="G395" i="38"/>
  <c r="G394" i="38"/>
  <c r="G393" i="38"/>
  <c r="G392" i="38"/>
  <c r="G391" i="38"/>
  <c r="G390" i="38"/>
  <c r="G389" i="38"/>
  <c r="G388" i="38"/>
  <c r="G387" i="38"/>
  <c r="G386" i="38"/>
  <c r="G385" i="38"/>
  <c r="G384" i="38"/>
  <c r="G383" i="38"/>
  <c r="G382" i="38"/>
  <c r="G381" i="38"/>
  <c r="G380" i="38"/>
  <c r="G379" i="38"/>
  <c r="G378" i="38"/>
  <c r="G377" i="38"/>
  <c r="G376" i="38"/>
  <c r="G375" i="38"/>
  <c r="G374" i="38"/>
  <c r="G373" i="38"/>
  <c r="G372" i="38"/>
  <c r="G371" i="38"/>
  <c r="G370" i="38"/>
  <c r="G369" i="38"/>
  <c r="G368" i="38"/>
  <c r="G367" i="38"/>
  <c r="G366" i="38"/>
  <c r="G365" i="38"/>
  <c r="G364" i="38"/>
  <c r="G363" i="38"/>
  <c r="G362" i="38"/>
  <c r="G361" i="38"/>
  <c r="G360" i="38"/>
  <c r="G359" i="38"/>
  <c r="G358" i="38"/>
  <c r="G357" i="38"/>
  <c r="G356" i="38"/>
  <c r="G355" i="38"/>
  <c r="G354" i="38"/>
  <c r="G353" i="38"/>
  <c r="G352" i="38"/>
  <c r="G351" i="38"/>
  <c r="G350" i="38"/>
  <c r="G349" i="38"/>
  <c r="G348" i="38"/>
  <c r="G347" i="38"/>
  <c r="G346" i="38"/>
  <c r="G345" i="38"/>
  <c r="G344" i="38"/>
  <c r="G343" i="38"/>
  <c r="G342" i="38"/>
  <c r="G341" i="38"/>
  <c r="G340" i="38"/>
  <c r="G339" i="38"/>
  <c r="G338" i="38"/>
  <c r="G337" i="38"/>
  <c r="G336" i="38"/>
  <c r="G335" i="38"/>
  <c r="G334" i="38"/>
  <c r="G333" i="38"/>
  <c r="G332" i="38"/>
  <c r="G331" i="38"/>
  <c r="G330" i="38"/>
  <c r="G329" i="38"/>
  <c r="G328" i="38"/>
  <c r="G327" i="38"/>
  <c r="G326" i="38"/>
  <c r="G325" i="38"/>
  <c r="G324" i="38"/>
  <c r="G323" i="38"/>
  <c r="G322" i="38"/>
  <c r="G321" i="38"/>
  <c r="G320" i="38"/>
  <c r="G319" i="38"/>
  <c r="G318" i="38"/>
  <c r="G317" i="38"/>
  <c r="G316" i="38"/>
  <c r="G315" i="38"/>
  <c r="G314" i="38"/>
  <c r="G313" i="38"/>
  <c r="G312" i="38"/>
  <c r="G311" i="38"/>
  <c r="G310" i="38"/>
  <c r="G309" i="38"/>
  <c r="G308" i="38"/>
  <c r="G307" i="38"/>
  <c r="G306" i="38"/>
  <c r="G305" i="38"/>
  <c r="G304" i="38"/>
  <c r="G303" i="38"/>
  <c r="G302" i="38"/>
  <c r="G301" i="38"/>
  <c r="G300" i="38"/>
  <c r="G299" i="38"/>
  <c r="G298" i="38"/>
  <c r="G297" i="38"/>
  <c r="G296" i="38"/>
  <c r="G295" i="38"/>
  <c r="G294" i="38"/>
  <c r="G293" i="38"/>
  <c r="G292" i="38"/>
  <c r="G291" i="38"/>
  <c r="G290" i="38"/>
  <c r="G289" i="38"/>
  <c r="G288" i="38"/>
  <c r="G287" i="38"/>
  <c r="G286" i="38"/>
  <c r="G285" i="38"/>
  <c r="G284" i="38"/>
  <c r="G283" i="38"/>
  <c r="G282" i="38"/>
  <c r="G281" i="38"/>
  <c r="G280" i="38"/>
  <c r="G279" i="38"/>
  <c r="G278" i="38"/>
  <c r="G277" i="38"/>
  <c r="G276" i="38"/>
  <c r="G275" i="38"/>
  <c r="G274" i="38"/>
  <c r="G273" i="38"/>
  <c r="G272" i="38"/>
  <c r="G271" i="38"/>
  <c r="G270" i="38"/>
  <c r="G269" i="38"/>
  <c r="G268" i="38"/>
  <c r="G267" i="38"/>
  <c r="G266" i="38"/>
  <c r="G265" i="38"/>
  <c r="G264" i="38"/>
  <c r="G263" i="38"/>
  <c r="G262" i="38"/>
  <c r="G261" i="38"/>
  <c r="G260" i="38"/>
  <c r="G259" i="38"/>
  <c r="G258" i="38"/>
  <c r="G257" i="38"/>
  <c r="G256" i="38"/>
  <c r="G255" i="38"/>
  <c r="G254" i="38"/>
  <c r="G253" i="38"/>
  <c r="G252" i="38"/>
  <c r="G251" i="38"/>
  <c r="G250" i="38"/>
  <c r="G249" i="38"/>
  <c r="G248" i="38"/>
  <c r="G247" i="38"/>
  <c r="G246" i="38"/>
  <c r="G245" i="38"/>
  <c r="G244" i="38"/>
  <c r="G243" i="38"/>
  <c r="G242" i="38"/>
  <c r="G241" i="38"/>
  <c r="G240" i="38"/>
  <c r="G239" i="38"/>
  <c r="G238" i="38"/>
  <c r="G237" i="38"/>
  <c r="G236" i="38"/>
  <c r="G235" i="38"/>
  <c r="G234" i="38"/>
  <c r="G233" i="38"/>
  <c r="G232" i="38"/>
  <c r="G231" i="38"/>
  <c r="G230" i="38"/>
  <c r="G229" i="38"/>
  <c r="G228" i="38"/>
  <c r="G227" i="38"/>
  <c r="G226" i="38"/>
  <c r="G225" i="38"/>
  <c r="G224" i="38"/>
  <c r="G223" i="38"/>
  <c r="G222" i="38"/>
  <c r="G221" i="38"/>
  <c r="G220" i="38"/>
  <c r="G219" i="38"/>
  <c r="G218" i="38"/>
  <c r="G217" i="38"/>
  <c r="G216" i="38"/>
  <c r="G215" i="38"/>
  <c r="G214" i="38"/>
  <c r="G213" i="38"/>
  <c r="G212" i="38"/>
  <c r="G211" i="38"/>
  <c r="G210" i="38"/>
  <c r="G209" i="38"/>
  <c r="G208" i="38"/>
  <c r="G207" i="38"/>
  <c r="G206" i="38"/>
  <c r="G205" i="38"/>
  <c r="G204" i="38"/>
  <c r="G203" i="38"/>
  <c r="G202" i="38"/>
  <c r="G201" i="38"/>
  <c r="G200" i="38"/>
  <c r="G199" i="38"/>
  <c r="G198" i="38"/>
  <c r="G197" i="38"/>
  <c r="G196" i="38"/>
  <c r="G195" i="38"/>
  <c r="G194" i="38"/>
  <c r="G193" i="38"/>
  <c r="G192" i="38"/>
  <c r="G191" i="38"/>
  <c r="G190" i="38"/>
  <c r="G189" i="38"/>
  <c r="G188" i="38"/>
  <c r="G187" i="38"/>
  <c r="G186" i="38"/>
  <c r="G185" i="38"/>
  <c r="G184" i="38"/>
  <c r="G183" i="38"/>
  <c r="G182" i="38"/>
  <c r="G181" i="38"/>
  <c r="G180" i="38"/>
  <c r="G179" i="38"/>
  <c r="G178" i="38"/>
  <c r="G177" i="38"/>
  <c r="G176" i="38"/>
  <c r="G175" i="38"/>
  <c r="G174" i="38"/>
  <c r="G173" i="38"/>
  <c r="G172" i="38"/>
  <c r="G171" i="38"/>
  <c r="G170" i="38"/>
  <c r="G169" i="38"/>
  <c r="G168" i="38"/>
  <c r="G167" i="38"/>
  <c r="G166" i="38"/>
  <c r="G165" i="38"/>
  <c r="G164" i="38"/>
  <c r="G163" i="38"/>
  <c r="G162" i="38"/>
  <c r="G161" i="38"/>
  <c r="G160" i="38"/>
  <c r="G159" i="38"/>
  <c r="G158" i="38"/>
  <c r="G157" i="38"/>
  <c r="G156" i="38"/>
  <c r="G155" i="38"/>
  <c r="G154" i="38"/>
  <c r="G153" i="38"/>
  <c r="G152" i="38"/>
  <c r="G151" i="38"/>
  <c r="G150" i="38"/>
  <c r="G149" i="38"/>
  <c r="G148" i="38"/>
  <c r="G147" i="38"/>
  <c r="G146" i="38"/>
  <c r="G145" i="38"/>
  <c r="G144" i="38"/>
  <c r="G143" i="38"/>
  <c r="G142" i="38"/>
  <c r="G141" i="38"/>
  <c r="G140" i="38"/>
  <c r="G139" i="38"/>
  <c r="G138" i="38"/>
  <c r="G137" i="38"/>
  <c r="G136" i="38"/>
  <c r="G135" i="38"/>
  <c r="G134" i="38"/>
  <c r="G133" i="38"/>
  <c r="G132" i="38"/>
  <c r="G131" i="38"/>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H7" i="38"/>
  <c r="G7" i="38"/>
  <c r="F7" i="38"/>
  <c r="F8" i="38" s="1"/>
  <c r="F9" i="38" s="1"/>
  <c r="F10" i="38" s="1"/>
  <c r="F11" i="38" s="1"/>
  <c r="F12" i="38" s="1"/>
  <c r="F13" i="38" s="1"/>
  <c r="F14" i="38" s="1"/>
  <c r="F15" i="38" s="1"/>
  <c r="F16" i="38" s="1"/>
  <c r="F17" i="38" s="1"/>
  <c r="F18" i="38" s="1"/>
  <c r="F19" i="38" s="1"/>
  <c r="F20" i="38" s="1"/>
  <c r="F21" i="38" s="1"/>
  <c r="F22" i="38" s="1"/>
  <c r="F23" i="38" s="1"/>
  <c r="F24" i="38" s="1"/>
  <c r="F25" i="38" s="1"/>
  <c r="F26" i="38" s="1"/>
  <c r="F27" i="38" s="1"/>
  <c r="F28" i="38" s="1"/>
  <c r="F29" i="38" s="1"/>
  <c r="F30" i="38" s="1"/>
  <c r="F31" i="38" s="1"/>
  <c r="F32" i="38" s="1"/>
  <c r="F33" i="38" s="1"/>
  <c r="F34" i="38" s="1"/>
  <c r="F35" i="38" s="1"/>
  <c r="F36" i="38" s="1"/>
  <c r="F37" i="38" s="1"/>
  <c r="F38" i="38" s="1"/>
  <c r="F39" i="38" s="1"/>
  <c r="F40" i="38" s="1"/>
  <c r="F41" i="38" s="1"/>
  <c r="F42" i="38" s="1"/>
  <c r="F43" i="38" s="1"/>
  <c r="F44" i="38" s="1"/>
  <c r="F45" i="38" s="1"/>
  <c r="F46" i="38" s="1"/>
  <c r="F47" i="38" s="1"/>
  <c r="F48" i="38" s="1"/>
  <c r="F49" i="38" s="1"/>
  <c r="F50" i="38" s="1"/>
  <c r="F51" i="38" s="1"/>
  <c r="F52" i="38" s="1"/>
  <c r="F53" i="38" s="1"/>
  <c r="F54" i="38" s="1"/>
  <c r="F55" i="38" s="1"/>
  <c r="F56" i="38" s="1"/>
  <c r="F57" i="38" s="1"/>
  <c r="F58" i="38" s="1"/>
  <c r="F59" i="38" s="1"/>
  <c r="F60" i="38" s="1"/>
  <c r="F61" i="38" s="1"/>
  <c r="F62" i="38" s="1"/>
  <c r="F63" i="38" s="1"/>
  <c r="F64" i="38" s="1"/>
  <c r="F65" i="38" s="1"/>
  <c r="F66" i="38" s="1"/>
  <c r="F67" i="38" s="1"/>
  <c r="F68" i="38" s="1"/>
  <c r="F69" i="38" s="1"/>
  <c r="F70" i="38" s="1"/>
  <c r="F71" i="38" s="1"/>
  <c r="F72" i="38" s="1"/>
  <c r="F73" i="38" s="1"/>
  <c r="F74" i="38" s="1"/>
  <c r="F75" i="38" s="1"/>
  <c r="F76" i="38" s="1"/>
  <c r="F77" i="38" s="1"/>
  <c r="F78" i="38" s="1"/>
  <c r="F79" i="38" s="1"/>
  <c r="F80" i="38" s="1"/>
  <c r="F81" i="38" s="1"/>
  <c r="F82" i="38" s="1"/>
  <c r="F83" i="38" s="1"/>
  <c r="F84" i="38" s="1"/>
  <c r="F85" i="38" s="1"/>
  <c r="F86" i="38" s="1"/>
  <c r="F87" i="38" s="1"/>
  <c r="F88" i="38" s="1"/>
  <c r="F89" i="38" s="1"/>
  <c r="F90" i="38" s="1"/>
  <c r="F91" i="38" s="1"/>
  <c r="F92" i="38" s="1"/>
  <c r="F93" i="38" s="1"/>
  <c r="F94" i="38" s="1"/>
  <c r="F95" i="38" s="1"/>
  <c r="F96" i="38" s="1"/>
  <c r="F97" i="38" s="1"/>
  <c r="F98" i="38" s="1"/>
  <c r="F99" i="38" s="1"/>
  <c r="F100" i="38" s="1"/>
  <c r="F101" i="38" s="1"/>
  <c r="F102" i="38" s="1"/>
  <c r="F103" i="38" s="1"/>
  <c r="F104" i="38" s="1"/>
  <c r="F105" i="38" s="1"/>
  <c r="F106" i="38" s="1"/>
  <c r="F107" i="38" s="1"/>
  <c r="F108" i="38" s="1"/>
  <c r="F109" i="38" s="1"/>
  <c r="F110" i="38" s="1"/>
  <c r="F111" i="38" s="1"/>
  <c r="F112" i="38" s="1"/>
  <c r="F113" i="38" s="1"/>
  <c r="F114" i="38" s="1"/>
  <c r="F115" i="38" s="1"/>
  <c r="F116" i="38" s="1"/>
  <c r="F117" i="38" s="1"/>
  <c r="F118" i="38" s="1"/>
  <c r="F119" i="38" s="1"/>
  <c r="F120" i="38" s="1"/>
  <c r="F121" i="38" s="1"/>
  <c r="F122" i="38" s="1"/>
  <c r="F123" i="38" s="1"/>
  <c r="F124" i="38" s="1"/>
  <c r="F125" i="38" s="1"/>
  <c r="F126" i="38" s="1"/>
  <c r="F127" i="38" s="1"/>
  <c r="F128" i="38" s="1"/>
  <c r="F129" i="38" s="1"/>
  <c r="F130" i="38" s="1"/>
  <c r="F131" i="38" s="1"/>
  <c r="F132" i="38" s="1"/>
  <c r="F133" i="38" s="1"/>
  <c r="F134" i="38" s="1"/>
  <c r="F135" i="38" s="1"/>
  <c r="F136" i="38" s="1"/>
  <c r="F137" i="38" s="1"/>
  <c r="F138" i="38" s="1"/>
  <c r="F139" i="38" s="1"/>
  <c r="F140" i="38" s="1"/>
  <c r="F141" i="38" s="1"/>
  <c r="F142" i="38" s="1"/>
  <c r="F143" i="38" s="1"/>
  <c r="F144" i="38" s="1"/>
  <c r="F145" i="38" s="1"/>
  <c r="F146" i="38" s="1"/>
  <c r="F147" i="38" s="1"/>
  <c r="F148" i="38" s="1"/>
  <c r="F149" i="38" s="1"/>
  <c r="F150" i="38" s="1"/>
  <c r="F151" i="38" s="1"/>
  <c r="F152" i="38" s="1"/>
  <c r="F153" i="38" s="1"/>
  <c r="F154" i="38" s="1"/>
  <c r="F155" i="38" s="1"/>
  <c r="F156" i="38" s="1"/>
  <c r="F157" i="38" s="1"/>
  <c r="F158" i="38" s="1"/>
  <c r="F159" i="38" s="1"/>
  <c r="F160" i="38" s="1"/>
  <c r="F161" i="38" s="1"/>
  <c r="F162" i="38" s="1"/>
  <c r="F163" i="38" s="1"/>
  <c r="F164" i="38" s="1"/>
  <c r="F165" i="38" s="1"/>
  <c r="F166" i="38" s="1"/>
  <c r="F167" i="38" s="1"/>
  <c r="F168" i="38" s="1"/>
  <c r="F169" i="38" s="1"/>
  <c r="F170" i="38" s="1"/>
  <c r="F171" i="38" s="1"/>
  <c r="F172" i="38" s="1"/>
  <c r="F173" i="38" s="1"/>
  <c r="F174" i="38" s="1"/>
  <c r="F175" i="38" s="1"/>
  <c r="F176" i="38" s="1"/>
  <c r="F177" i="38" s="1"/>
  <c r="F178" i="38" s="1"/>
  <c r="F179" i="38" s="1"/>
  <c r="F180" i="38" s="1"/>
  <c r="F181" i="38" s="1"/>
  <c r="F182" i="38" s="1"/>
  <c r="F183" i="38" s="1"/>
  <c r="F184" i="38" s="1"/>
  <c r="F185" i="38" s="1"/>
  <c r="F186" i="38" s="1"/>
  <c r="F187" i="38" s="1"/>
  <c r="F188" i="38" s="1"/>
  <c r="F189" i="38" s="1"/>
  <c r="F190" i="38" s="1"/>
  <c r="F191" i="38" s="1"/>
  <c r="F192" i="38" s="1"/>
  <c r="F193" i="38" s="1"/>
  <c r="F194" i="38" s="1"/>
  <c r="F195" i="38" s="1"/>
  <c r="F196" i="38" s="1"/>
  <c r="F197" i="38" s="1"/>
  <c r="F198" i="38" s="1"/>
  <c r="F199" i="38" s="1"/>
  <c r="F200" i="38" s="1"/>
  <c r="F201" i="38" s="1"/>
  <c r="F202" i="38" s="1"/>
  <c r="F203" i="38" s="1"/>
  <c r="F204" i="38" s="1"/>
  <c r="F205" i="38" s="1"/>
  <c r="F206" i="38" s="1"/>
  <c r="F207" i="38" s="1"/>
  <c r="F208" i="38" s="1"/>
  <c r="F209" i="38" s="1"/>
  <c r="F210" i="38" s="1"/>
  <c r="F211" i="38" s="1"/>
  <c r="F212" i="38" s="1"/>
  <c r="F213" i="38" s="1"/>
  <c r="F214" i="38" s="1"/>
  <c r="F215" i="38" s="1"/>
  <c r="F216" i="38" s="1"/>
  <c r="F217" i="38" s="1"/>
  <c r="F218" i="38" s="1"/>
  <c r="F219" i="38" s="1"/>
  <c r="F220" i="38" s="1"/>
  <c r="F221" i="38" s="1"/>
  <c r="F222" i="38" s="1"/>
  <c r="F223" i="38" s="1"/>
  <c r="F224" i="38" s="1"/>
  <c r="F225" i="38" s="1"/>
  <c r="F226" i="38" s="1"/>
  <c r="F227" i="38" s="1"/>
  <c r="F228" i="38" s="1"/>
  <c r="F229" i="38" s="1"/>
  <c r="F230" i="38" s="1"/>
  <c r="F231" i="38" s="1"/>
  <c r="F232" i="38" s="1"/>
  <c r="F233" i="38" s="1"/>
  <c r="F234" i="38" s="1"/>
  <c r="F235" i="38" s="1"/>
  <c r="F236" i="38" s="1"/>
  <c r="F237" i="38" s="1"/>
  <c r="F238" i="38" s="1"/>
  <c r="F239" i="38" s="1"/>
  <c r="F240" i="38" s="1"/>
  <c r="F241" i="38" s="1"/>
  <c r="F242" i="38" s="1"/>
  <c r="F243" i="38" s="1"/>
  <c r="F244" i="38" s="1"/>
  <c r="F245" i="38" s="1"/>
  <c r="F246" i="38" s="1"/>
  <c r="F247" i="38" s="1"/>
  <c r="F248" i="38" s="1"/>
  <c r="F249" i="38" s="1"/>
  <c r="F250" i="38" s="1"/>
  <c r="F251" i="38" s="1"/>
  <c r="F252" i="38" s="1"/>
  <c r="F253" i="38" s="1"/>
  <c r="F254" i="38" s="1"/>
  <c r="F255" i="38" s="1"/>
  <c r="F256" i="38" s="1"/>
  <c r="F257" i="38" s="1"/>
  <c r="F258" i="38" s="1"/>
  <c r="F259" i="38" s="1"/>
  <c r="F260" i="38" s="1"/>
  <c r="F261" i="38" s="1"/>
  <c r="F262" i="38" s="1"/>
  <c r="F263" i="38" s="1"/>
  <c r="F264" i="38" s="1"/>
  <c r="F265" i="38" s="1"/>
  <c r="F266" i="38" s="1"/>
  <c r="F267" i="38" s="1"/>
  <c r="F268" i="38" s="1"/>
  <c r="F269" i="38" s="1"/>
  <c r="F270" i="38" s="1"/>
  <c r="F271" i="38" s="1"/>
  <c r="F272" i="38" s="1"/>
  <c r="F273" i="38" s="1"/>
  <c r="F274" i="38" s="1"/>
  <c r="F275" i="38" s="1"/>
  <c r="F276" i="38" s="1"/>
  <c r="F277" i="38" s="1"/>
  <c r="F278" i="38" s="1"/>
  <c r="F279" i="38" s="1"/>
  <c r="F280" i="38" s="1"/>
  <c r="F281" i="38" s="1"/>
  <c r="F282" i="38" s="1"/>
  <c r="F283" i="38" s="1"/>
  <c r="F284" i="38" s="1"/>
  <c r="F285" i="38" s="1"/>
  <c r="F286" i="38" s="1"/>
  <c r="F287" i="38" s="1"/>
  <c r="F288" i="38" s="1"/>
  <c r="F289" i="38" s="1"/>
  <c r="F290" i="38" s="1"/>
  <c r="F291" i="38" s="1"/>
  <c r="F292" i="38" s="1"/>
  <c r="F293" i="38" s="1"/>
  <c r="F294" i="38" s="1"/>
  <c r="F295" i="38" s="1"/>
  <c r="F296" i="38" s="1"/>
  <c r="F297" i="38" s="1"/>
  <c r="F298" i="38" s="1"/>
  <c r="F299" i="38" s="1"/>
  <c r="F300" i="38" s="1"/>
  <c r="F301" i="38" s="1"/>
  <c r="F302" i="38" s="1"/>
  <c r="F303" i="38" s="1"/>
  <c r="F304" i="38" s="1"/>
  <c r="F305" i="38" s="1"/>
  <c r="F306" i="38" s="1"/>
  <c r="F307" i="38" s="1"/>
  <c r="F308" i="38" s="1"/>
  <c r="F309" i="38" s="1"/>
  <c r="F310" i="38" s="1"/>
  <c r="F311" i="38" s="1"/>
  <c r="F312" i="38" s="1"/>
  <c r="F313" i="38" s="1"/>
  <c r="F314" i="38" s="1"/>
  <c r="F315" i="38" s="1"/>
  <c r="F316" i="38" s="1"/>
  <c r="F317" i="38" s="1"/>
  <c r="F318" i="38" s="1"/>
  <c r="F319" i="38" s="1"/>
  <c r="F320" i="38" s="1"/>
  <c r="F321" i="38" s="1"/>
  <c r="F322" i="38" s="1"/>
  <c r="F323" i="38" s="1"/>
  <c r="F324" i="38" s="1"/>
  <c r="F325" i="38" s="1"/>
  <c r="F326" i="38" s="1"/>
  <c r="F327" i="38" s="1"/>
  <c r="F328" i="38" s="1"/>
  <c r="F329" i="38" s="1"/>
  <c r="F330" i="38" s="1"/>
  <c r="F331" i="38" s="1"/>
  <c r="F332" i="38" s="1"/>
  <c r="F333" i="38" s="1"/>
  <c r="F334" i="38" s="1"/>
  <c r="F335" i="38" s="1"/>
  <c r="F336" i="38" s="1"/>
  <c r="F337" i="38" s="1"/>
  <c r="F338" i="38" s="1"/>
  <c r="F339" i="38" s="1"/>
  <c r="F340" i="38" s="1"/>
  <c r="F341" i="38" s="1"/>
  <c r="F342" i="38" s="1"/>
  <c r="F343" i="38" s="1"/>
  <c r="F344" i="38" s="1"/>
  <c r="F345" i="38" s="1"/>
  <c r="F346" i="38" s="1"/>
  <c r="F347" i="38" s="1"/>
  <c r="F348" i="38" s="1"/>
  <c r="F349" i="38" s="1"/>
  <c r="F350" i="38" s="1"/>
  <c r="F351" i="38" s="1"/>
  <c r="F352" i="38" s="1"/>
  <c r="F353" i="38" s="1"/>
  <c r="F354" i="38" s="1"/>
  <c r="F355" i="38" s="1"/>
  <c r="F356" i="38" s="1"/>
  <c r="F357" i="38" s="1"/>
  <c r="F358" i="38" s="1"/>
  <c r="F359" i="38" s="1"/>
  <c r="F360" i="38" s="1"/>
  <c r="F361" i="38" s="1"/>
  <c r="F362" i="38" s="1"/>
  <c r="F363" i="38" s="1"/>
  <c r="F364" i="38" s="1"/>
  <c r="F365" i="38" s="1"/>
  <c r="F366" i="38" s="1"/>
  <c r="F367" i="38" s="1"/>
  <c r="F368" i="38" s="1"/>
  <c r="F369" i="38" s="1"/>
  <c r="F370" i="38" s="1"/>
  <c r="F371" i="38" s="1"/>
  <c r="F372" i="38" s="1"/>
  <c r="F373" i="38" s="1"/>
  <c r="F374" i="38" s="1"/>
  <c r="F375" i="38" s="1"/>
  <c r="F376" i="38" s="1"/>
  <c r="F377" i="38" s="1"/>
  <c r="F378" i="38" s="1"/>
  <c r="F379" i="38" s="1"/>
  <c r="F380" i="38" s="1"/>
  <c r="F381" i="38" s="1"/>
  <c r="F382" i="38" s="1"/>
  <c r="F383" i="38" s="1"/>
  <c r="F384" i="38" s="1"/>
  <c r="F385" i="38" s="1"/>
  <c r="F386" i="38" s="1"/>
  <c r="F387" i="38" s="1"/>
  <c r="F388" i="38" s="1"/>
  <c r="F389" i="38" s="1"/>
  <c r="F390" i="38" s="1"/>
  <c r="F391" i="38" s="1"/>
  <c r="F392" i="38" s="1"/>
  <c r="F393" i="38" s="1"/>
  <c r="F394" i="38" s="1"/>
  <c r="F395" i="38" s="1"/>
  <c r="F396" i="38" s="1"/>
  <c r="F397" i="38" s="1"/>
  <c r="F398" i="38" s="1"/>
  <c r="F399" i="38" s="1"/>
  <c r="F400" i="38" s="1"/>
  <c r="F401" i="38" s="1"/>
  <c r="F402" i="38" s="1"/>
  <c r="F403" i="38" s="1"/>
  <c r="F404" i="38" s="1"/>
  <c r="F405" i="38" s="1"/>
  <c r="F406" i="38" s="1"/>
  <c r="F407" i="38" s="1"/>
  <c r="F408" i="38" s="1"/>
  <c r="F409" i="38" s="1"/>
  <c r="F410" i="38" s="1"/>
  <c r="F411" i="38" s="1"/>
  <c r="F412" i="38" s="1"/>
  <c r="F413" i="38" s="1"/>
  <c r="F414" i="38" s="1"/>
  <c r="F415" i="38" s="1"/>
  <c r="F416" i="38" s="1"/>
  <c r="F417" i="38" s="1"/>
  <c r="F418" i="38" s="1"/>
  <c r="F419" i="38" s="1"/>
  <c r="F420" i="38" s="1"/>
  <c r="F421" i="38" s="1"/>
  <c r="F422" i="38" s="1"/>
  <c r="F423" i="38" s="1"/>
  <c r="F424" i="38" s="1"/>
  <c r="F425" i="38" s="1"/>
  <c r="F426" i="38" s="1"/>
  <c r="F427" i="38" s="1"/>
  <c r="F428" i="38" s="1"/>
  <c r="F429" i="38" s="1"/>
  <c r="F430" i="38" s="1"/>
  <c r="F431" i="38" s="1"/>
  <c r="F432" i="38" s="1"/>
  <c r="F433" i="38" s="1"/>
  <c r="F434" i="38" s="1"/>
  <c r="F435" i="38" s="1"/>
  <c r="F436" i="38" s="1"/>
  <c r="F437" i="38" s="1"/>
  <c r="F438" i="38" s="1"/>
  <c r="F439" i="38" s="1"/>
  <c r="F440" i="38" s="1"/>
  <c r="F441" i="38" s="1"/>
  <c r="F442" i="38" s="1"/>
  <c r="F443" i="38" s="1"/>
  <c r="F444" i="38" s="1"/>
  <c r="F445" i="38" s="1"/>
  <c r="F446" i="38" s="1"/>
  <c r="F447" i="38" s="1"/>
  <c r="F448" i="38" s="1"/>
  <c r="F449" i="38" s="1"/>
  <c r="F450" i="38" s="1"/>
  <c r="F451" i="38" s="1"/>
  <c r="F452" i="38" s="1"/>
  <c r="F453" i="38" s="1"/>
  <c r="F454" i="38" s="1"/>
  <c r="F455" i="38" s="1"/>
  <c r="F456" i="38" s="1"/>
  <c r="F457" i="38" s="1"/>
  <c r="F458" i="38" s="1"/>
  <c r="F459" i="38" s="1"/>
  <c r="F460" i="38" s="1"/>
  <c r="F461" i="38" s="1"/>
  <c r="F462" i="38" s="1"/>
  <c r="F463" i="38" s="1"/>
  <c r="F464" i="38" s="1"/>
  <c r="F465" i="38" s="1"/>
  <c r="F466" i="38" s="1"/>
  <c r="F467" i="38" s="1"/>
  <c r="F468" i="38" s="1"/>
  <c r="F469" i="38" s="1"/>
  <c r="F470" i="38" s="1"/>
  <c r="F471" i="38" s="1"/>
  <c r="F472" i="38" s="1"/>
  <c r="F473" i="38" s="1"/>
  <c r="F474" i="38" s="1"/>
  <c r="F475" i="38" s="1"/>
  <c r="F476" i="38" s="1"/>
  <c r="F477" i="38" s="1"/>
  <c r="F478" i="38" s="1"/>
  <c r="F479" i="38" s="1"/>
  <c r="F480" i="38" s="1"/>
  <c r="F481" i="38" s="1"/>
  <c r="F482" i="38" s="1"/>
  <c r="F483" i="38" s="1"/>
  <c r="F484" i="38" s="1"/>
  <c r="F485" i="38" s="1"/>
  <c r="F486" i="38" s="1"/>
  <c r="F487" i="38" s="1"/>
  <c r="F488" i="38" s="1"/>
  <c r="F489" i="38" s="1"/>
  <c r="F490" i="38" s="1"/>
  <c r="F491" i="38" s="1"/>
  <c r="F492" i="38" s="1"/>
  <c r="F493" i="38" s="1"/>
  <c r="F494" i="38" s="1"/>
  <c r="F495" i="38" s="1"/>
  <c r="F496" i="38" s="1"/>
  <c r="F497" i="38" s="1"/>
  <c r="F498" i="38" s="1"/>
  <c r="F499" i="38" s="1"/>
  <c r="F500" i="38" s="1"/>
  <c r="F501" i="38" s="1"/>
  <c r="F502" i="38" s="1"/>
  <c r="F503" i="38" s="1"/>
  <c r="F504" i="38" s="1"/>
  <c r="F505" i="38" s="1"/>
  <c r="F506" i="38" s="1"/>
  <c r="F507" i="38" s="1"/>
  <c r="F508" i="38" s="1"/>
  <c r="F509" i="38" s="1"/>
  <c r="F510" i="38" s="1"/>
  <c r="F511" i="38" s="1"/>
  <c r="F512" i="38" s="1"/>
  <c r="F513" i="38" s="1"/>
  <c r="F514" i="38" s="1"/>
  <c r="F515" i="38" s="1"/>
  <c r="F516" i="38" s="1"/>
  <c r="F517" i="38" s="1"/>
  <c r="F518" i="38" s="1"/>
  <c r="F519" i="38" s="1"/>
  <c r="F520" i="38" s="1"/>
  <c r="F521" i="38" s="1"/>
  <c r="F522" i="38" s="1"/>
  <c r="F523" i="38" s="1"/>
  <c r="F524" i="38" s="1"/>
  <c r="F525" i="38" s="1"/>
  <c r="F526" i="38" s="1"/>
  <c r="F527" i="38" s="1"/>
  <c r="F528" i="38" s="1"/>
  <c r="F529" i="38" s="1"/>
  <c r="F530" i="38" s="1"/>
  <c r="F531" i="38" s="1"/>
  <c r="F532" i="38" s="1"/>
  <c r="F533" i="38" s="1"/>
  <c r="F534" i="38" s="1"/>
  <c r="F535" i="38" s="1"/>
  <c r="F536" i="38" s="1"/>
  <c r="F537" i="38" s="1"/>
  <c r="F538" i="38" s="1"/>
  <c r="F539" i="38" s="1"/>
  <c r="F540" i="38" s="1"/>
  <c r="F541" i="38" s="1"/>
  <c r="F542" i="38" s="1"/>
  <c r="F543" i="38" s="1"/>
  <c r="F544" i="38" s="1"/>
  <c r="F545" i="38" s="1"/>
  <c r="F546" i="38" s="1"/>
  <c r="F547" i="38" s="1"/>
  <c r="F548" i="38" s="1"/>
  <c r="F549" i="38" s="1"/>
  <c r="F550" i="38" s="1"/>
  <c r="F551" i="38" s="1"/>
  <c r="F552" i="38" s="1"/>
  <c r="F553" i="38" s="1"/>
  <c r="F554" i="38" s="1"/>
  <c r="F555" i="38" s="1"/>
  <c r="F556" i="38" s="1"/>
  <c r="F557" i="38" s="1"/>
  <c r="F558" i="38" s="1"/>
  <c r="F559" i="38" s="1"/>
  <c r="F560" i="38" s="1"/>
  <c r="F561" i="38" s="1"/>
  <c r="F562" i="38" s="1"/>
  <c r="F563" i="38" s="1"/>
  <c r="F564" i="38" s="1"/>
  <c r="F565" i="38" s="1"/>
  <c r="F566" i="38" s="1"/>
  <c r="F567" i="38" s="1"/>
  <c r="F568" i="38" s="1"/>
  <c r="F569" i="38" s="1"/>
  <c r="F570" i="38" s="1"/>
  <c r="F571" i="38" s="1"/>
  <c r="F572" i="38" s="1"/>
  <c r="F573" i="38" s="1"/>
  <c r="F574" i="38" s="1"/>
  <c r="F575" i="38" s="1"/>
  <c r="F576" i="38" s="1"/>
  <c r="F577" i="38" s="1"/>
  <c r="F578" i="38" s="1"/>
  <c r="F579" i="38" s="1"/>
  <c r="F580" i="38" s="1"/>
  <c r="F581" i="38" s="1"/>
  <c r="F582" i="38" s="1"/>
  <c r="F583" i="38" s="1"/>
  <c r="F584" i="38" s="1"/>
  <c r="F585" i="38" s="1"/>
  <c r="F586" i="38" s="1"/>
  <c r="F587" i="38" s="1"/>
  <c r="F588" i="38" s="1"/>
  <c r="F589" i="38" s="1"/>
  <c r="F590" i="38" s="1"/>
  <c r="F591" i="38" s="1"/>
  <c r="F592" i="38" s="1"/>
  <c r="F593" i="38" s="1"/>
  <c r="F594" i="38" s="1"/>
  <c r="F595" i="38" s="1"/>
  <c r="F596" i="38" s="1"/>
  <c r="F597" i="38" s="1"/>
  <c r="F598" i="38" s="1"/>
  <c r="F599" i="38" s="1"/>
  <c r="F600" i="38" s="1"/>
  <c r="F601" i="38" s="1"/>
  <c r="F602" i="38" s="1"/>
  <c r="F603" i="38" s="1"/>
  <c r="F604" i="38" s="1"/>
  <c r="F605" i="38" s="1"/>
  <c r="F606" i="38" s="1"/>
  <c r="F607" i="38" s="1"/>
  <c r="F608" i="38" s="1"/>
  <c r="F609" i="38" s="1"/>
  <c r="F610" i="38" s="1"/>
  <c r="F611" i="38" s="1"/>
  <c r="F612" i="38" s="1"/>
  <c r="F613" i="38" s="1"/>
  <c r="F614" i="38" s="1"/>
  <c r="F615" i="38" s="1"/>
  <c r="F616" i="38" s="1"/>
  <c r="F617" i="38" s="1"/>
  <c r="F618" i="38" s="1"/>
  <c r="F619" i="38" s="1"/>
  <c r="F620" i="38" s="1"/>
  <c r="F621" i="38" s="1"/>
  <c r="F622" i="38" s="1"/>
  <c r="F623" i="38" s="1"/>
  <c r="F624" i="38" s="1"/>
  <c r="F625" i="38" s="1"/>
  <c r="F626" i="38" s="1"/>
  <c r="F627" i="38" s="1"/>
  <c r="F628" i="38" s="1"/>
  <c r="F629" i="38" s="1"/>
  <c r="F630" i="38" s="1"/>
  <c r="F631" i="38" s="1"/>
  <c r="F632" i="38" s="1"/>
  <c r="F633" i="38" s="1"/>
  <c r="F634" i="38" s="1"/>
  <c r="F635" i="38" s="1"/>
  <c r="F636" i="38" s="1"/>
  <c r="F637" i="38" s="1"/>
  <c r="F638" i="38" s="1"/>
  <c r="F639" i="38" s="1"/>
  <c r="F640" i="38" s="1"/>
  <c r="F641" i="38" s="1"/>
  <c r="F642" i="38" s="1"/>
  <c r="F643" i="38" s="1"/>
  <c r="F644" i="38" s="1"/>
  <c r="F645" i="38" s="1"/>
  <c r="F646" i="38" s="1"/>
  <c r="F647" i="38" s="1"/>
  <c r="F648" i="38" s="1"/>
  <c r="F649" i="38" s="1"/>
  <c r="F650" i="38" s="1"/>
  <c r="F651" i="38" s="1"/>
  <c r="F652" i="38" s="1"/>
  <c r="F653" i="38" s="1"/>
  <c r="F654" i="38" s="1"/>
  <c r="F655" i="38" s="1"/>
  <c r="F656" i="38" s="1"/>
  <c r="F657" i="38" s="1"/>
  <c r="F658" i="38" s="1"/>
  <c r="F659" i="38" s="1"/>
  <c r="F660" i="38" s="1"/>
  <c r="F661" i="38" s="1"/>
  <c r="F662" i="38" s="1"/>
  <c r="F663" i="38" s="1"/>
  <c r="F664" i="38" s="1"/>
  <c r="F665" i="38" s="1"/>
  <c r="F666" i="38" s="1"/>
  <c r="F667" i="38" s="1"/>
  <c r="F668" i="38" s="1"/>
  <c r="F669" i="38" s="1"/>
  <c r="F670" i="38" s="1"/>
  <c r="F671" i="38" s="1"/>
  <c r="F672" i="38" s="1"/>
  <c r="F673" i="38" s="1"/>
  <c r="F674" i="38" s="1"/>
  <c r="F675" i="38" s="1"/>
  <c r="F676" i="38" s="1"/>
  <c r="F677" i="38" s="1"/>
  <c r="F678" i="38" s="1"/>
  <c r="F679" i="38" s="1"/>
  <c r="F680" i="38" s="1"/>
  <c r="F681" i="38" s="1"/>
  <c r="F682" i="38" s="1"/>
  <c r="F683" i="38" s="1"/>
  <c r="F684" i="38" s="1"/>
  <c r="F685" i="38" s="1"/>
  <c r="F686" i="38" s="1"/>
  <c r="F687" i="38" s="1"/>
  <c r="F688" i="38" s="1"/>
  <c r="F689" i="38" s="1"/>
  <c r="F690" i="38" s="1"/>
  <c r="F691" i="38" s="1"/>
  <c r="F692" i="38" s="1"/>
  <c r="F693" i="38" s="1"/>
  <c r="F694" i="38" s="1"/>
  <c r="F695" i="38" s="1"/>
  <c r="F696" i="38" s="1"/>
  <c r="F697" i="38" s="1"/>
  <c r="F698" i="38" s="1"/>
  <c r="F699" i="38" s="1"/>
  <c r="F700" i="38" s="1"/>
  <c r="F701" i="38" s="1"/>
  <c r="F702" i="38" s="1"/>
  <c r="F703" i="38" s="1"/>
  <c r="F704" i="38" s="1"/>
  <c r="F705" i="38" s="1"/>
  <c r="F706" i="38" s="1"/>
  <c r="F707" i="38" s="1"/>
  <c r="F708" i="38" s="1"/>
  <c r="F709" i="38" s="1"/>
  <c r="F710" i="38" s="1"/>
  <c r="F711" i="38" s="1"/>
  <c r="F712" i="38" s="1"/>
  <c r="F713" i="38" s="1"/>
  <c r="F714" i="38" s="1"/>
  <c r="F715" i="38" s="1"/>
  <c r="F716" i="38" s="1"/>
  <c r="F717" i="38" s="1"/>
  <c r="F718" i="38" s="1"/>
  <c r="F719" i="38" s="1"/>
  <c r="F720" i="38" s="1"/>
  <c r="F721" i="38" s="1"/>
  <c r="F722" i="38" s="1"/>
  <c r="F723" i="38" s="1"/>
  <c r="F724" i="38" s="1"/>
  <c r="F725" i="38" s="1"/>
  <c r="F726" i="38" s="1"/>
  <c r="F727" i="38" s="1"/>
  <c r="F728" i="38" s="1"/>
  <c r="F729" i="38" s="1"/>
  <c r="F730" i="38" s="1"/>
  <c r="F731" i="38" s="1"/>
  <c r="F732" i="38" s="1"/>
  <c r="F733" i="38" s="1"/>
  <c r="F734" i="38" s="1"/>
  <c r="F735" i="38" s="1"/>
  <c r="F736" i="38" s="1"/>
  <c r="F737" i="38" s="1"/>
  <c r="F738" i="38" s="1"/>
  <c r="F739" i="38" s="1"/>
  <c r="F740" i="38" s="1"/>
  <c r="F741" i="38" s="1"/>
  <c r="F742" i="38" s="1"/>
  <c r="F743" i="38" s="1"/>
  <c r="F744" i="38" s="1"/>
  <c r="F745" i="38" s="1"/>
  <c r="F746" i="38" s="1"/>
  <c r="F747" i="38" s="1"/>
  <c r="F748" i="38" s="1"/>
  <c r="F749" i="38" s="1"/>
  <c r="F750" i="38" s="1"/>
  <c r="F751" i="38" s="1"/>
  <c r="F752" i="38" s="1"/>
  <c r="F753" i="38" s="1"/>
  <c r="F754" i="38" s="1"/>
  <c r="F755" i="38" s="1"/>
  <c r="F756" i="38" s="1"/>
  <c r="F757" i="38" s="1"/>
  <c r="F758" i="38" s="1"/>
  <c r="F759" i="38" s="1"/>
  <c r="F760" i="38" s="1"/>
  <c r="F761" i="38" s="1"/>
  <c r="F762" i="38" s="1"/>
  <c r="F763" i="38" s="1"/>
  <c r="F764" i="38" s="1"/>
  <c r="F765" i="38" s="1"/>
  <c r="F766" i="38" s="1"/>
  <c r="F767" i="38" s="1"/>
  <c r="F768" i="38" s="1"/>
  <c r="F769" i="38" s="1"/>
  <c r="F770" i="38" s="1"/>
  <c r="F771" i="38" s="1"/>
  <c r="F772" i="38" s="1"/>
  <c r="F773" i="38" s="1"/>
  <c r="F774" i="38" s="1"/>
  <c r="F775" i="38" s="1"/>
  <c r="F776" i="38" s="1"/>
  <c r="F777" i="38" s="1"/>
  <c r="F778" i="38" s="1"/>
  <c r="F779" i="38" s="1"/>
  <c r="F780" i="38" s="1"/>
  <c r="F781" i="38" s="1"/>
  <c r="F782" i="38" s="1"/>
  <c r="F783" i="38" s="1"/>
  <c r="F784" i="38" s="1"/>
  <c r="F785" i="38" s="1"/>
  <c r="F786" i="38" s="1"/>
  <c r="F787" i="38" s="1"/>
  <c r="F788" i="38" s="1"/>
  <c r="F789" i="38" s="1"/>
  <c r="F790" i="38" s="1"/>
  <c r="F791" i="38" s="1"/>
  <c r="F792" i="38" s="1"/>
  <c r="F793" i="38" s="1"/>
  <c r="F794" i="38" s="1"/>
  <c r="F795" i="38" s="1"/>
  <c r="F796" i="38" s="1"/>
  <c r="F797" i="38" s="1"/>
  <c r="F798" i="38" s="1"/>
  <c r="F799" i="38" s="1"/>
  <c r="F800" i="38" s="1"/>
  <c r="F801" i="38" s="1"/>
  <c r="F802" i="38" s="1"/>
  <c r="F803" i="38" s="1"/>
  <c r="F804" i="38" s="1"/>
  <c r="F805" i="38" s="1"/>
  <c r="F806" i="38" s="1"/>
  <c r="F807" i="38" s="1"/>
  <c r="F808" i="38" s="1"/>
  <c r="F809" i="38" s="1"/>
  <c r="F810" i="38" s="1"/>
  <c r="F811" i="38" s="1"/>
  <c r="F812" i="38" s="1"/>
  <c r="F813" i="38" s="1"/>
  <c r="F814" i="38" s="1"/>
  <c r="F815" i="38" s="1"/>
  <c r="F816" i="38" s="1"/>
  <c r="F817" i="38" s="1"/>
  <c r="F818" i="38" s="1"/>
  <c r="F819" i="38" s="1"/>
  <c r="F820" i="38" s="1"/>
  <c r="F821" i="38" s="1"/>
  <c r="F822" i="38" s="1"/>
  <c r="F823" i="38" s="1"/>
  <c r="F824" i="38" s="1"/>
  <c r="F825" i="38" s="1"/>
  <c r="F826" i="38" s="1"/>
  <c r="F827" i="38" s="1"/>
  <c r="F828" i="38" s="1"/>
  <c r="F829" i="38" s="1"/>
  <c r="F830" i="38" s="1"/>
  <c r="F831" i="38" s="1"/>
  <c r="F832" i="38" s="1"/>
  <c r="F833" i="38" s="1"/>
  <c r="F834" i="38" s="1"/>
  <c r="F835" i="38" s="1"/>
  <c r="F836" i="38" s="1"/>
  <c r="F837" i="38" s="1"/>
  <c r="F838" i="38" s="1"/>
  <c r="F839" i="38" s="1"/>
  <c r="F840" i="38" s="1"/>
  <c r="F841" i="38" s="1"/>
  <c r="F842" i="38" s="1"/>
  <c r="F843" i="38" s="1"/>
  <c r="F844" i="38" s="1"/>
  <c r="F845" i="38" s="1"/>
  <c r="F846" i="38" s="1"/>
  <c r="F847" i="38" s="1"/>
  <c r="F848" i="38" s="1"/>
  <c r="F849" i="38" s="1"/>
  <c r="F850" i="38" s="1"/>
  <c r="F851" i="38" s="1"/>
  <c r="F852" i="38" s="1"/>
  <c r="F853" i="38" s="1"/>
  <c r="F854" i="38" s="1"/>
  <c r="F855" i="38" s="1"/>
  <c r="F856" i="38" s="1"/>
  <c r="F857" i="38" s="1"/>
  <c r="F858" i="38" s="1"/>
  <c r="F859" i="38" s="1"/>
  <c r="F860" i="38" s="1"/>
  <c r="F861" i="38" s="1"/>
  <c r="F862" i="38" s="1"/>
  <c r="F863" i="38" s="1"/>
  <c r="F864" i="38" s="1"/>
  <c r="F865" i="38" s="1"/>
  <c r="F866" i="38" s="1"/>
  <c r="F867" i="38" s="1"/>
  <c r="F868" i="38" s="1"/>
  <c r="F869" i="38" s="1"/>
  <c r="F870" i="38" s="1"/>
  <c r="F871" i="38" s="1"/>
  <c r="F872" i="38" s="1"/>
  <c r="F873" i="38" s="1"/>
  <c r="F874" i="38" s="1"/>
  <c r="F875" i="38" s="1"/>
  <c r="F876" i="38" s="1"/>
  <c r="F877" i="38" s="1"/>
  <c r="F878" i="38" s="1"/>
  <c r="F879" i="38" s="1"/>
  <c r="F880" i="38" s="1"/>
  <c r="F881" i="38" s="1"/>
  <c r="F882" i="38" s="1"/>
  <c r="F883" i="38" s="1"/>
  <c r="F884" i="38" s="1"/>
  <c r="F885" i="38" s="1"/>
  <c r="F886" i="38" s="1"/>
  <c r="F887" i="38" s="1"/>
  <c r="F888" i="38" s="1"/>
  <c r="F889" i="38" s="1"/>
  <c r="F890" i="38" s="1"/>
  <c r="F891" i="38" s="1"/>
  <c r="F892" i="38" s="1"/>
  <c r="F893" i="38" s="1"/>
  <c r="F894" i="38" s="1"/>
  <c r="F895" i="38" s="1"/>
  <c r="F896" i="38" s="1"/>
  <c r="F897" i="38" s="1"/>
  <c r="F898" i="38" s="1"/>
  <c r="F899" i="38" s="1"/>
  <c r="F900" i="38" s="1"/>
  <c r="F901" i="38" s="1"/>
  <c r="F902" i="38" s="1"/>
  <c r="F903" i="38" s="1"/>
  <c r="F904" i="38" s="1"/>
  <c r="F905" i="38" s="1"/>
  <c r="F906" i="38" s="1"/>
  <c r="F907" i="38" s="1"/>
  <c r="F908" i="38" s="1"/>
  <c r="F909" i="38" s="1"/>
  <c r="F910" i="38" s="1"/>
  <c r="F911" i="38" s="1"/>
  <c r="F912" i="38" s="1"/>
  <c r="F913" i="38" s="1"/>
  <c r="F914" i="38" s="1"/>
  <c r="F915" i="38" s="1"/>
  <c r="F916" i="38" s="1"/>
  <c r="F917" i="38" s="1"/>
  <c r="F918" i="38" s="1"/>
  <c r="F919" i="38" s="1"/>
  <c r="F920" i="38" s="1"/>
  <c r="F921" i="38" s="1"/>
  <c r="F922" i="38" s="1"/>
  <c r="F923" i="38" s="1"/>
  <c r="F924" i="38" s="1"/>
  <c r="F925" i="38" s="1"/>
  <c r="F926" i="38" s="1"/>
  <c r="F927" i="38" s="1"/>
  <c r="F928" i="38" s="1"/>
  <c r="F929" i="38" s="1"/>
  <c r="F930" i="38" s="1"/>
  <c r="F931" i="38" s="1"/>
  <c r="F932" i="38" s="1"/>
  <c r="F933" i="38" s="1"/>
  <c r="F934" i="38" s="1"/>
  <c r="F935" i="38" s="1"/>
  <c r="F936" i="38" s="1"/>
  <c r="F937" i="38" s="1"/>
  <c r="F938" i="38" s="1"/>
  <c r="F939" i="38" s="1"/>
  <c r="F940" i="38" s="1"/>
  <c r="F941" i="38" s="1"/>
  <c r="F942" i="38" s="1"/>
  <c r="F943" i="38" s="1"/>
  <c r="F944" i="38" s="1"/>
  <c r="F945" i="38" s="1"/>
  <c r="F946" i="38" s="1"/>
  <c r="F947" i="38" s="1"/>
  <c r="F948" i="38" s="1"/>
  <c r="F949" i="38" s="1"/>
  <c r="F950" i="38" s="1"/>
  <c r="F951" i="38" s="1"/>
  <c r="F952" i="38" s="1"/>
  <c r="F953" i="38" s="1"/>
  <c r="F954" i="38" s="1"/>
  <c r="F955" i="38" s="1"/>
  <c r="F956" i="38" s="1"/>
  <c r="F957" i="38" s="1"/>
  <c r="F958" i="38" s="1"/>
  <c r="F959" i="38" s="1"/>
  <c r="F960" i="38" s="1"/>
  <c r="F961" i="38" s="1"/>
  <c r="F962" i="38" s="1"/>
  <c r="F963" i="38" s="1"/>
  <c r="F964" i="38" s="1"/>
  <c r="F965" i="38" s="1"/>
  <c r="F966" i="38" s="1"/>
  <c r="F967" i="38" s="1"/>
  <c r="F968" i="38" s="1"/>
  <c r="F969" i="38" s="1"/>
  <c r="F970" i="38" s="1"/>
  <c r="F971" i="38" s="1"/>
  <c r="F972" i="38" s="1"/>
  <c r="F973" i="38" s="1"/>
  <c r="F974" i="38" s="1"/>
  <c r="F975" i="38" s="1"/>
  <c r="F976" i="38" s="1"/>
  <c r="F977" i="38" s="1"/>
  <c r="F978" i="38" s="1"/>
  <c r="F979" i="38" s="1"/>
  <c r="F980" i="38" s="1"/>
  <c r="F981" i="38" s="1"/>
  <c r="F982" i="38" s="1"/>
  <c r="F983" i="38" s="1"/>
  <c r="F984" i="38" s="1"/>
  <c r="F985" i="38" s="1"/>
  <c r="F986" i="38" s="1"/>
  <c r="F987" i="38" s="1"/>
  <c r="F988" i="38" s="1"/>
  <c r="F989" i="38" s="1"/>
  <c r="F990" i="38" s="1"/>
  <c r="F991" i="38" s="1"/>
  <c r="F992" i="38" s="1"/>
  <c r="F993" i="38" s="1"/>
  <c r="F994" i="38" s="1"/>
  <c r="F995" i="38" s="1"/>
  <c r="F996" i="38" s="1"/>
  <c r="F997" i="38" s="1"/>
  <c r="F998" i="38" s="1"/>
  <c r="F999" i="38" s="1"/>
  <c r="F1000" i="38" s="1"/>
  <c r="F1001" i="38" s="1"/>
  <c r="F1002" i="38" s="1"/>
  <c r="F1003" i="38" s="1"/>
  <c r="F1004" i="38" s="1"/>
  <c r="F1005" i="38" s="1"/>
  <c r="F1006" i="38" s="1"/>
  <c r="F1007" i="38" s="1"/>
  <c r="F1008" i="38" s="1"/>
  <c r="F1009" i="38" s="1"/>
  <c r="F1010" i="38" s="1"/>
  <c r="F1011" i="38" s="1"/>
  <c r="F1012" i="38" s="1"/>
  <c r="F1013" i="38" s="1"/>
  <c r="F1014" i="38" s="1"/>
  <c r="F1015" i="38" s="1"/>
  <c r="F1016" i="38" s="1"/>
  <c r="F1017" i="38" s="1"/>
  <c r="F1018" i="38" s="1"/>
  <c r="F1019" i="38" s="1"/>
  <c r="F1020" i="38" s="1"/>
  <c r="F1021" i="38" s="1"/>
  <c r="F1022" i="38" s="1"/>
  <c r="F1023" i="38" s="1"/>
  <c r="F1024" i="38" s="1"/>
  <c r="F1025" i="38" s="1"/>
  <c r="F1026" i="38" s="1"/>
  <c r="F1027" i="38" s="1"/>
  <c r="F1028" i="38" s="1"/>
  <c r="F1029" i="38" s="1"/>
  <c r="F1030" i="38" s="1"/>
  <c r="F1031" i="38" s="1"/>
  <c r="F1032" i="38" s="1"/>
  <c r="F1033" i="38" s="1"/>
  <c r="F1034" i="38" s="1"/>
  <c r="F1035" i="38" s="1"/>
  <c r="F1036" i="38" s="1"/>
  <c r="F1037" i="38" s="1"/>
  <c r="F1038" i="38" s="1"/>
  <c r="F1039" i="38" s="1"/>
  <c r="F1040" i="38" s="1"/>
  <c r="F1041" i="38" s="1"/>
  <c r="F1042" i="38" s="1"/>
  <c r="F1043" i="38" s="1"/>
  <c r="F1044" i="38" s="1"/>
  <c r="F1045" i="38" s="1"/>
  <c r="F1046" i="38" s="1"/>
  <c r="F1047" i="38" s="1"/>
  <c r="F1048" i="38" s="1"/>
  <c r="F1049" i="38" s="1"/>
  <c r="F1050" i="38" s="1"/>
  <c r="F1051" i="38" s="1"/>
  <c r="F1052" i="38" s="1"/>
  <c r="F1053" i="38" s="1"/>
  <c r="F1054" i="38" s="1"/>
  <c r="F1055" i="38" s="1"/>
  <c r="F1056" i="38" s="1"/>
  <c r="F1057" i="38" s="1"/>
  <c r="F1058" i="38" s="1"/>
  <c r="F1059" i="38" s="1"/>
  <c r="F1060" i="38" s="1"/>
  <c r="F1061" i="38" s="1"/>
  <c r="G172" i="37"/>
  <c r="G171" i="37"/>
  <c r="G170" i="37"/>
  <c r="G169" i="37"/>
  <c r="G168" i="37"/>
  <c r="G167" i="37"/>
  <c r="G166" i="37"/>
  <c r="G165" i="37"/>
  <c r="G164" i="37"/>
  <c r="G163" i="37"/>
  <c r="G162" i="37"/>
  <c r="G161" i="37"/>
  <c r="G160" i="37"/>
  <c r="G159" i="37"/>
  <c r="G158" i="37"/>
  <c r="G157" i="37"/>
  <c r="G156" i="37"/>
  <c r="G155" i="37"/>
  <c r="G154" i="37"/>
  <c r="G153" i="37"/>
  <c r="G152" i="37"/>
  <c r="G151" i="37"/>
  <c r="G150" i="37"/>
  <c r="G149" i="37"/>
  <c r="G148" i="37"/>
  <c r="G147" i="37"/>
  <c r="G146" i="37"/>
  <c r="G145" i="37"/>
  <c r="G144" i="37"/>
  <c r="G143" i="37"/>
  <c r="G142" i="37"/>
  <c r="G141" i="37"/>
  <c r="G140" i="37"/>
  <c r="G139" i="37"/>
  <c r="G138" i="37"/>
  <c r="G137" i="37"/>
  <c r="G136" i="37"/>
  <c r="G135" i="37"/>
  <c r="G134" i="37"/>
  <c r="G133" i="37"/>
  <c r="G132" i="37"/>
  <c r="G131" i="37"/>
  <c r="G130" i="37"/>
  <c r="G129" i="37"/>
  <c r="G128" i="37"/>
  <c r="G127" i="37"/>
  <c r="G126" i="37"/>
  <c r="G125" i="37"/>
  <c r="G124" i="37"/>
  <c r="G123" i="37"/>
  <c r="G122" i="37"/>
  <c r="G121" i="37"/>
  <c r="G120" i="37"/>
  <c r="G119" i="37"/>
  <c r="G118" i="37"/>
  <c r="G117" i="37"/>
  <c r="G116" i="37"/>
  <c r="G115" i="37"/>
  <c r="G114" i="37"/>
  <c r="G113" i="37"/>
  <c r="G112" i="37"/>
  <c r="G111" i="37"/>
  <c r="G110" i="37"/>
  <c r="G109" i="37"/>
  <c r="G108" i="37"/>
  <c r="G107" i="37"/>
  <c r="G106" i="37"/>
  <c r="G105" i="37"/>
  <c r="G104" i="37"/>
  <c r="G103" i="37"/>
  <c r="G102" i="37"/>
  <c r="G101" i="37"/>
  <c r="G100" i="37"/>
  <c r="G99" i="37"/>
  <c r="G98" i="37"/>
  <c r="G97" i="37"/>
  <c r="G96" i="37"/>
  <c r="G95" i="37"/>
  <c r="G94" i="37"/>
  <c r="G93" i="37"/>
  <c r="G92" i="37"/>
  <c r="G91" i="37"/>
  <c r="G90" i="37"/>
  <c r="G89" i="37"/>
  <c r="G88" i="37"/>
  <c r="G87" i="37"/>
  <c r="G86" i="37"/>
  <c r="G85" i="37"/>
  <c r="G84" i="37"/>
  <c r="G83" i="37"/>
  <c r="G82" i="37"/>
  <c r="G81" i="37"/>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3" i="37"/>
  <c r="G52" i="37"/>
  <c r="G51" i="37"/>
  <c r="G50" i="37"/>
  <c r="G49" i="37"/>
  <c r="G48" i="37"/>
  <c r="G47" i="37"/>
  <c r="G46" i="37"/>
  <c r="G45" i="37"/>
  <c r="G44" i="37"/>
  <c r="G43" i="37"/>
  <c r="G42" i="37"/>
  <c r="G41" i="37"/>
  <c r="G40" i="37"/>
  <c r="G39" i="37"/>
  <c r="G38" i="37"/>
  <c r="G37" i="37"/>
  <c r="G36" i="37"/>
  <c r="G35" i="37"/>
  <c r="G34" i="37"/>
  <c r="G33" i="37"/>
  <c r="G32" i="37"/>
  <c r="G31" i="37"/>
  <c r="G30" i="37"/>
  <c r="G29" i="37"/>
  <c r="G28" i="37"/>
  <c r="G27" i="37"/>
  <c r="G26" i="37"/>
  <c r="G25" i="37"/>
  <c r="G24" i="37"/>
  <c r="G23" i="37"/>
  <c r="G22" i="37"/>
  <c r="G21" i="37"/>
  <c r="G20" i="37"/>
  <c r="G19" i="37"/>
  <c r="G18" i="37"/>
  <c r="G17" i="37"/>
  <c r="G16" i="37"/>
  <c r="G15" i="37"/>
  <c r="G14" i="37"/>
  <c r="G13" i="37"/>
  <c r="G12" i="37"/>
  <c r="G11" i="37"/>
  <c r="G10" i="37"/>
  <c r="G9" i="37"/>
  <c r="G8" i="37"/>
  <c r="H8" i="37" s="1"/>
  <c r="H7" i="37"/>
  <c r="G7" i="37"/>
  <c r="F7" i="37"/>
  <c r="F8" i="37" s="1"/>
  <c r="F9" i="37" s="1"/>
  <c r="F10" i="37" s="1"/>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F32" i="37" s="1"/>
  <c r="F33" i="37" s="1"/>
  <c r="F34" i="37" s="1"/>
  <c r="F35" i="37" s="1"/>
  <c r="F36" i="37" s="1"/>
  <c r="F37" i="37" s="1"/>
  <c r="F38" i="37" s="1"/>
  <c r="F39" i="37" s="1"/>
  <c r="F40" i="37" s="1"/>
  <c r="F41" i="37" s="1"/>
  <c r="F42" i="37" s="1"/>
  <c r="F43" i="37" s="1"/>
  <c r="F44" i="37" s="1"/>
  <c r="F45" i="37" s="1"/>
  <c r="F46" i="37" s="1"/>
  <c r="F47" i="37" s="1"/>
  <c r="F48" i="37" s="1"/>
  <c r="F49" i="37" s="1"/>
  <c r="F50" i="37" s="1"/>
  <c r="F51" i="37" s="1"/>
  <c r="F52" i="37" s="1"/>
  <c r="F53" i="37" s="1"/>
  <c r="F54" i="37" s="1"/>
  <c r="F55" i="37" s="1"/>
  <c r="F56" i="37" s="1"/>
  <c r="F57" i="37" s="1"/>
  <c r="F58" i="37" s="1"/>
  <c r="F59" i="37" s="1"/>
  <c r="F60" i="37" s="1"/>
  <c r="F61" i="37" s="1"/>
  <c r="F62" i="37" s="1"/>
  <c r="F63" i="37" s="1"/>
  <c r="F64" i="37" s="1"/>
  <c r="F65" i="37" s="1"/>
  <c r="F66" i="37" s="1"/>
  <c r="F67" i="37" s="1"/>
  <c r="F68" i="37" s="1"/>
  <c r="F69" i="37" s="1"/>
  <c r="F70" i="37" s="1"/>
  <c r="F71" i="37" s="1"/>
  <c r="F72" i="37" s="1"/>
  <c r="F73" i="37" s="1"/>
  <c r="F74" i="37" s="1"/>
  <c r="F75" i="37" s="1"/>
  <c r="F76" i="37" s="1"/>
  <c r="F77" i="37" s="1"/>
  <c r="F78" i="37" s="1"/>
  <c r="F79" i="37" s="1"/>
  <c r="F80" i="37" s="1"/>
  <c r="F81" i="37" s="1"/>
  <c r="F82" i="37" s="1"/>
  <c r="F83" i="37" s="1"/>
  <c r="F84" i="37" s="1"/>
  <c r="F85" i="37" s="1"/>
  <c r="F86" i="37" s="1"/>
  <c r="F87" i="37" s="1"/>
  <c r="F88" i="37" s="1"/>
  <c r="F89" i="37" s="1"/>
  <c r="F90" i="37" s="1"/>
  <c r="F91" i="37" s="1"/>
  <c r="F92" i="37" s="1"/>
  <c r="F93" i="37" s="1"/>
  <c r="F94" i="37" s="1"/>
  <c r="F95" i="37" s="1"/>
  <c r="F96" i="37" s="1"/>
  <c r="F97" i="37" s="1"/>
  <c r="F98" i="37" s="1"/>
  <c r="F99" i="37" s="1"/>
  <c r="F100" i="37" s="1"/>
  <c r="F101" i="37" s="1"/>
  <c r="F102" i="37" s="1"/>
  <c r="F103" i="37" s="1"/>
  <c r="F104" i="37" s="1"/>
  <c r="F105" i="37" s="1"/>
  <c r="F106" i="37" s="1"/>
  <c r="F107" i="37" s="1"/>
  <c r="F108" i="37" s="1"/>
  <c r="F109" i="37" s="1"/>
  <c r="F110" i="37" s="1"/>
  <c r="F111" i="37" s="1"/>
  <c r="F112" i="37" s="1"/>
  <c r="F113" i="37" s="1"/>
  <c r="F114" i="37" s="1"/>
  <c r="F115" i="37" s="1"/>
  <c r="F116" i="37" s="1"/>
  <c r="F117" i="37" s="1"/>
  <c r="F118" i="37" s="1"/>
  <c r="F119" i="37" s="1"/>
  <c r="F120" i="37" s="1"/>
  <c r="F121" i="37" s="1"/>
  <c r="F122" i="37" s="1"/>
  <c r="F123" i="37" s="1"/>
  <c r="F124" i="37" s="1"/>
  <c r="F125" i="37" s="1"/>
  <c r="F126" i="37" s="1"/>
  <c r="F127" i="37" s="1"/>
  <c r="F128" i="37" s="1"/>
  <c r="F129" i="37" s="1"/>
  <c r="F130" i="37" s="1"/>
  <c r="F131" i="37" s="1"/>
  <c r="F132" i="37" s="1"/>
  <c r="F133" i="37" s="1"/>
  <c r="F134" i="37" s="1"/>
  <c r="F135" i="37" s="1"/>
  <c r="F136" i="37" s="1"/>
  <c r="F137" i="37" s="1"/>
  <c r="F138" i="37" s="1"/>
  <c r="F139" i="37" s="1"/>
  <c r="F140" i="37" s="1"/>
  <c r="F141" i="37" s="1"/>
  <c r="F142" i="37" s="1"/>
  <c r="F143" i="37" s="1"/>
  <c r="F144" i="37" s="1"/>
  <c r="F145" i="37" s="1"/>
  <c r="F146" i="37" s="1"/>
  <c r="F147" i="37" s="1"/>
  <c r="F148" i="37" s="1"/>
  <c r="F149" i="37" s="1"/>
  <c r="F150" i="37" s="1"/>
  <c r="F151" i="37" s="1"/>
  <c r="F152" i="37" s="1"/>
  <c r="F153" i="37" s="1"/>
  <c r="F154" i="37" s="1"/>
  <c r="F155" i="37" s="1"/>
  <c r="F156" i="37" s="1"/>
  <c r="F157" i="37" s="1"/>
  <c r="F158" i="37" s="1"/>
  <c r="F159" i="37" s="1"/>
  <c r="F160" i="37" s="1"/>
  <c r="F161" i="37" s="1"/>
  <c r="F162" i="37" s="1"/>
  <c r="F163" i="37" s="1"/>
  <c r="F164" i="37" s="1"/>
  <c r="F165" i="37" s="1"/>
  <c r="F166" i="37" s="1"/>
  <c r="F167" i="37" s="1"/>
  <c r="F168" i="37" s="1"/>
  <c r="F169" i="37" s="1"/>
  <c r="F170" i="37" s="1"/>
  <c r="F171" i="37" s="1"/>
  <c r="F172" i="37" s="1"/>
  <c r="G1472" i="36"/>
  <c r="G1471" i="36"/>
  <c r="G1470" i="36"/>
  <c r="G1469" i="36"/>
  <c r="G1468" i="36"/>
  <c r="G1467" i="36"/>
  <c r="G1466" i="36"/>
  <c r="G1465" i="36"/>
  <c r="G1464" i="36"/>
  <c r="G1463" i="36"/>
  <c r="G1462" i="36"/>
  <c r="G1461" i="36"/>
  <c r="G1460" i="36"/>
  <c r="G1459" i="36"/>
  <c r="G1458" i="36"/>
  <c r="G1457" i="36"/>
  <c r="G1456" i="36"/>
  <c r="G1455" i="36"/>
  <c r="G1454" i="36"/>
  <c r="G1453" i="36"/>
  <c r="G1452" i="36"/>
  <c r="G1451" i="36"/>
  <c r="G1450" i="36"/>
  <c r="G1449" i="36"/>
  <c r="G1448" i="36"/>
  <c r="G1447" i="36"/>
  <c r="G1446" i="36"/>
  <c r="G1445" i="36"/>
  <c r="G1444" i="36"/>
  <c r="G1443" i="36"/>
  <c r="G1442" i="36"/>
  <c r="G1441" i="36"/>
  <c r="G1440" i="36"/>
  <c r="G1439" i="36"/>
  <c r="G1438" i="36"/>
  <c r="G1437" i="36"/>
  <c r="G1436" i="36"/>
  <c r="G1435" i="36"/>
  <c r="G1434" i="36"/>
  <c r="G1433" i="36"/>
  <c r="G1432" i="36"/>
  <c r="G1431" i="36"/>
  <c r="G1430" i="36"/>
  <c r="G1429" i="36"/>
  <c r="G1428" i="36"/>
  <c r="G1427" i="36"/>
  <c r="G1426" i="36"/>
  <c r="G1425" i="36"/>
  <c r="G1424" i="36"/>
  <c r="G1423" i="36"/>
  <c r="G1422" i="36"/>
  <c r="G1421" i="36"/>
  <c r="G1420" i="36"/>
  <c r="G1419" i="36"/>
  <c r="G1418" i="36"/>
  <c r="G1417" i="36"/>
  <c r="G1416" i="36"/>
  <c r="G1415" i="36"/>
  <c r="G1414" i="36"/>
  <c r="G1413" i="36"/>
  <c r="G1412" i="36"/>
  <c r="G1411" i="36"/>
  <c r="G1410" i="36"/>
  <c r="G1409" i="36"/>
  <c r="G1408" i="36"/>
  <c r="G1407" i="36"/>
  <c r="G1406" i="36"/>
  <c r="G1405" i="36"/>
  <c r="G1404" i="36"/>
  <c r="G1403" i="36"/>
  <c r="G1402" i="36"/>
  <c r="G1401" i="36"/>
  <c r="G1400" i="36"/>
  <c r="G1399" i="36"/>
  <c r="G1398" i="36"/>
  <c r="G1397" i="36"/>
  <c r="G1396" i="36"/>
  <c r="G1395" i="36"/>
  <c r="G1394" i="36"/>
  <c r="G1393" i="36"/>
  <c r="G1392" i="36"/>
  <c r="G1391" i="36"/>
  <c r="G1390" i="36"/>
  <c r="G1389" i="36"/>
  <c r="G1388" i="36"/>
  <c r="G1387" i="36"/>
  <c r="G1386" i="36"/>
  <c r="G1385" i="36"/>
  <c r="G1384" i="36"/>
  <c r="G1383" i="36"/>
  <c r="G1382" i="36"/>
  <c r="G1381" i="36"/>
  <c r="G1380" i="36"/>
  <c r="G1379" i="36"/>
  <c r="G1378" i="36"/>
  <c r="G1377" i="36"/>
  <c r="G1376" i="36"/>
  <c r="G1375" i="36"/>
  <c r="G1374" i="36"/>
  <c r="G1373" i="36"/>
  <c r="G1372" i="36"/>
  <c r="G1371" i="36"/>
  <c r="G1370" i="36"/>
  <c r="G1369" i="36"/>
  <c r="G1368" i="36"/>
  <c r="G1367" i="36"/>
  <c r="G1366" i="36"/>
  <c r="G1365" i="36"/>
  <c r="G1364" i="36"/>
  <c r="G1363" i="36"/>
  <c r="G1362" i="36"/>
  <c r="G1361" i="36"/>
  <c r="G1360" i="36"/>
  <c r="G1359" i="36"/>
  <c r="G1358" i="36"/>
  <c r="G1357" i="36"/>
  <c r="G1356" i="36"/>
  <c r="G1355" i="36"/>
  <c r="G1354" i="36"/>
  <c r="G1353" i="36"/>
  <c r="G1352" i="36"/>
  <c r="G1351" i="36"/>
  <c r="G1350" i="36"/>
  <c r="G1349" i="36"/>
  <c r="G1348" i="36"/>
  <c r="G1347" i="36"/>
  <c r="G1346" i="36"/>
  <c r="G1345" i="36"/>
  <c r="G1344" i="36"/>
  <c r="G1343" i="36"/>
  <c r="G1342" i="36"/>
  <c r="G1341" i="36"/>
  <c r="G1340" i="36"/>
  <c r="G1339" i="36"/>
  <c r="G1338" i="36"/>
  <c r="G1337" i="36"/>
  <c r="G1336" i="36"/>
  <c r="G1335" i="36"/>
  <c r="G1334" i="36"/>
  <c r="G1333" i="36"/>
  <c r="G1332" i="36"/>
  <c r="G1331" i="36"/>
  <c r="G1330" i="36"/>
  <c r="G1329" i="36"/>
  <c r="G1328" i="36"/>
  <c r="G1327" i="36"/>
  <c r="G1326" i="36"/>
  <c r="G1325" i="36"/>
  <c r="G1324" i="36"/>
  <c r="G1323" i="36"/>
  <c r="G1322" i="36"/>
  <c r="G1321" i="36"/>
  <c r="G1320" i="36"/>
  <c r="G1319" i="36"/>
  <c r="G1318" i="36"/>
  <c r="G1317" i="36"/>
  <c r="G1316" i="36"/>
  <c r="G1315" i="36"/>
  <c r="G1314" i="36"/>
  <c r="G1313" i="36"/>
  <c r="G1312" i="36"/>
  <c r="G1311" i="36"/>
  <c r="G1310" i="36"/>
  <c r="G1309" i="36"/>
  <c r="G1308" i="36"/>
  <c r="G1307" i="36"/>
  <c r="G1306" i="36"/>
  <c r="G1305" i="36"/>
  <c r="G1304" i="36"/>
  <c r="G1303" i="36"/>
  <c r="G1302" i="36"/>
  <c r="G1301" i="36"/>
  <c r="G1300" i="36"/>
  <c r="G1299" i="36"/>
  <c r="G1298" i="36"/>
  <c r="G1297" i="36"/>
  <c r="G1296" i="36"/>
  <c r="G1295" i="36"/>
  <c r="G1294" i="36"/>
  <c r="G1293" i="36"/>
  <c r="G1292" i="36"/>
  <c r="G1291" i="36"/>
  <c r="G1290" i="36"/>
  <c r="G1289" i="36"/>
  <c r="G1288" i="36"/>
  <c r="G1287" i="36"/>
  <c r="G1286" i="36"/>
  <c r="G1285" i="36"/>
  <c r="G1284" i="36"/>
  <c r="G1283" i="36"/>
  <c r="G1282" i="36"/>
  <c r="G1281" i="36"/>
  <c r="G1280" i="36"/>
  <c r="G1279" i="36"/>
  <c r="G1278" i="36"/>
  <c r="G1277" i="36"/>
  <c r="G1276" i="36"/>
  <c r="G1275" i="36"/>
  <c r="G1274" i="36"/>
  <c r="G1273" i="36"/>
  <c r="G1272" i="36"/>
  <c r="G1271" i="36"/>
  <c r="G1270" i="36"/>
  <c r="G1269" i="36"/>
  <c r="G1268" i="36"/>
  <c r="G1267" i="36"/>
  <c r="G1266" i="36"/>
  <c r="G1265" i="36"/>
  <c r="G1264" i="36"/>
  <c r="G1263" i="36"/>
  <c r="G1262" i="36"/>
  <c r="G1261" i="36"/>
  <c r="G1260" i="36"/>
  <c r="G1259" i="36"/>
  <c r="G1258" i="36"/>
  <c r="G1257" i="36"/>
  <c r="G1256" i="36"/>
  <c r="G1255" i="36"/>
  <c r="G1254" i="36"/>
  <c r="G1253" i="36"/>
  <c r="G1252" i="36"/>
  <c r="G1251" i="36"/>
  <c r="G1250" i="36"/>
  <c r="G1249" i="36"/>
  <c r="G1248" i="36"/>
  <c r="G1247" i="36"/>
  <c r="G1246" i="36"/>
  <c r="G1245" i="36"/>
  <c r="G1244" i="36"/>
  <c r="G1243" i="36"/>
  <c r="G1242" i="36"/>
  <c r="G1241" i="36"/>
  <c r="G1240" i="36"/>
  <c r="G1239" i="36"/>
  <c r="G1238" i="36"/>
  <c r="G1237" i="36"/>
  <c r="G1236" i="36"/>
  <c r="G1235" i="36"/>
  <c r="G1234" i="36"/>
  <c r="G1233" i="36"/>
  <c r="G1232" i="36"/>
  <c r="G1231" i="36"/>
  <c r="G1230" i="36"/>
  <c r="G1229" i="36"/>
  <c r="G1228" i="36"/>
  <c r="G1227" i="36"/>
  <c r="G1226" i="36"/>
  <c r="G1225" i="36"/>
  <c r="G1224" i="36"/>
  <c r="G1223" i="36"/>
  <c r="G1222" i="36"/>
  <c r="G1221" i="36"/>
  <c r="G1220" i="36"/>
  <c r="G1219" i="36"/>
  <c r="G1218" i="36"/>
  <c r="G1217" i="36"/>
  <c r="G1216" i="36"/>
  <c r="G1215" i="36"/>
  <c r="G1214" i="36"/>
  <c r="G1213" i="36"/>
  <c r="G1212" i="36"/>
  <c r="G1211" i="36"/>
  <c r="G1210" i="36"/>
  <c r="G1209" i="36"/>
  <c r="G1208" i="36"/>
  <c r="G1207" i="36"/>
  <c r="G1206" i="36"/>
  <c r="G1205" i="36"/>
  <c r="G1204" i="36"/>
  <c r="G1203" i="36"/>
  <c r="G1202" i="36"/>
  <c r="G1201" i="36"/>
  <c r="G1200" i="36"/>
  <c r="G1199" i="36"/>
  <c r="G1198" i="36"/>
  <c r="G1197" i="36"/>
  <c r="G1196" i="36"/>
  <c r="G1195" i="36"/>
  <c r="G1194" i="36"/>
  <c r="G1193" i="36"/>
  <c r="G1192" i="36"/>
  <c r="G1191" i="36"/>
  <c r="G1190" i="36"/>
  <c r="G1189" i="36"/>
  <c r="G1188" i="36"/>
  <c r="G1187" i="36"/>
  <c r="G1186" i="36"/>
  <c r="G1185" i="36"/>
  <c r="G1184" i="36"/>
  <c r="G1183" i="36"/>
  <c r="G1182" i="36"/>
  <c r="G1181" i="36"/>
  <c r="G1180" i="36"/>
  <c r="G1179" i="36"/>
  <c r="G1178" i="36"/>
  <c r="G1177" i="36"/>
  <c r="G1176" i="36"/>
  <c r="G1175" i="36"/>
  <c r="G1174" i="36"/>
  <c r="G1173" i="36"/>
  <c r="G1172" i="36"/>
  <c r="G1171" i="36"/>
  <c r="G1170" i="36"/>
  <c r="G1169" i="36"/>
  <c r="G1168" i="36"/>
  <c r="G1167" i="36"/>
  <c r="G1166" i="36"/>
  <c r="G1165" i="36"/>
  <c r="G1164" i="36"/>
  <c r="G1163" i="36"/>
  <c r="G1162" i="36"/>
  <c r="G1161" i="36"/>
  <c r="G1160" i="36"/>
  <c r="G1159" i="36"/>
  <c r="G1158" i="36"/>
  <c r="G1157" i="36"/>
  <c r="G1156" i="36"/>
  <c r="G1155" i="36"/>
  <c r="G1154" i="36"/>
  <c r="G1153" i="36"/>
  <c r="G1152" i="36"/>
  <c r="G1151" i="36"/>
  <c r="G1150" i="36"/>
  <c r="G1149" i="36"/>
  <c r="G1148" i="36"/>
  <c r="G1147" i="36"/>
  <c r="G1146" i="36"/>
  <c r="G1145" i="36"/>
  <c r="G1144" i="36"/>
  <c r="G1143" i="36"/>
  <c r="G1142" i="36"/>
  <c r="G1141" i="36"/>
  <c r="G1140" i="36"/>
  <c r="G1139" i="36"/>
  <c r="G1138" i="36"/>
  <c r="G1137" i="36"/>
  <c r="G1136" i="36"/>
  <c r="G1135" i="36"/>
  <c r="G1134" i="36"/>
  <c r="G1133" i="36"/>
  <c r="G1132" i="36"/>
  <c r="G1131" i="36"/>
  <c r="G1130" i="36"/>
  <c r="G1129" i="36"/>
  <c r="G1128" i="36"/>
  <c r="G1127" i="36"/>
  <c r="G1126" i="36"/>
  <c r="G1125" i="36"/>
  <c r="G1124" i="36"/>
  <c r="G1123" i="36"/>
  <c r="G1122" i="36"/>
  <c r="G1121" i="36"/>
  <c r="G1120" i="36"/>
  <c r="G1119" i="36"/>
  <c r="G1118" i="36"/>
  <c r="G1117" i="36"/>
  <c r="G1116" i="36"/>
  <c r="G1115" i="36"/>
  <c r="G1114" i="36"/>
  <c r="G1113" i="36"/>
  <c r="G1112" i="36"/>
  <c r="G1111" i="36"/>
  <c r="G1110" i="36"/>
  <c r="G1109" i="36"/>
  <c r="G1108" i="36"/>
  <c r="G1107" i="36"/>
  <c r="G1106" i="36"/>
  <c r="G1105" i="36"/>
  <c r="G1104" i="36"/>
  <c r="G1103" i="36"/>
  <c r="G1102" i="36"/>
  <c r="G1101" i="36"/>
  <c r="G1100" i="36"/>
  <c r="G1099" i="36"/>
  <c r="G1098" i="36"/>
  <c r="G1097" i="36"/>
  <c r="G1096" i="36"/>
  <c r="G1095" i="36"/>
  <c r="G1094" i="36"/>
  <c r="G1093" i="36"/>
  <c r="G1092" i="36"/>
  <c r="G1091" i="36"/>
  <c r="G1090" i="36"/>
  <c r="G1089" i="36"/>
  <c r="G1088" i="36"/>
  <c r="G1087" i="36"/>
  <c r="G1086" i="36"/>
  <c r="G1085" i="36"/>
  <c r="G1084" i="36"/>
  <c r="G1083" i="36"/>
  <c r="G1082" i="36"/>
  <c r="G1081" i="36"/>
  <c r="G1080" i="36"/>
  <c r="G1079" i="36"/>
  <c r="G1078" i="36"/>
  <c r="G1077" i="36"/>
  <c r="G1076" i="36"/>
  <c r="G1075" i="36"/>
  <c r="G1074" i="36"/>
  <c r="G1073" i="36"/>
  <c r="G1072" i="36"/>
  <c r="G1071" i="36"/>
  <c r="G1070" i="36"/>
  <c r="G1069" i="36"/>
  <c r="G1068" i="36"/>
  <c r="G1067" i="36"/>
  <c r="G1066" i="36"/>
  <c r="G1065" i="36"/>
  <c r="G1064" i="36"/>
  <c r="G1063" i="36"/>
  <c r="G1062" i="36"/>
  <c r="G1061" i="36"/>
  <c r="G1060" i="36"/>
  <c r="G1059" i="36"/>
  <c r="G1058" i="36"/>
  <c r="G1057" i="36"/>
  <c r="G1056" i="36"/>
  <c r="G1055" i="36"/>
  <c r="G1054" i="36"/>
  <c r="G1053" i="36"/>
  <c r="G1052" i="36"/>
  <c r="G1051" i="36"/>
  <c r="G1050" i="36"/>
  <c r="G1049" i="36"/>
  <c r="G1048" i="36"/>
  <c r="G1047" i="36"/>
  <c r="G1046" i="36"/>
  <c r="G1045" i="36"/>
  <c r="G1044" i="36"/>
  <c r="G1043" i="36"/>
  <c r="G1042" i="36"/>
  <c r="G1041" i="36"/>
  <c r="G1040" i="36"/>
  <c r="G1039" i="36"/>
  <c r="G1038" i="36"/>
  <c r="G1037" i="36"/>
  <c r="G1036" i="36"/>
  <c r="G1035" i="36"/>
  <c r="G1034" i="36"/>
  <c r="G1033" i="36"/>
  <c r="G1032" i="36"/>
  <c r="G1031" i="36"/>
  <c r="G1030" i="36"/>
  <c r="G1029" i="36"/>
  <c r="G1028" i="36"/>
  <c r="G1027" i="36"/>
  <c r="G1026" i="36"/>
  <c r="G1025" i="36"/>
  <c r="G1024" i="36"/>
  <c r="G1023" i="36"/>
  <c r="G1022" i="36"/>
  <c r="G1021" i="36"/>
  <c r="G1020" i="36"/>
  <c r="G1019" i="36"/>
  <c r="G1018" i="36"/>
  <c r="G1017" i="36"/>
  <c r="G1016" i="36"/>
  <c r="G1015" i="36"/>
  <c r="G1014" i="36"/>
  <c r="G1013" i="36"/>
  <c r="G1012" i="36"/>
  <c r="G1011" i="36"/>
  <c r="G1010" i="36"/>
  <c r="G1009" i="36"/>
  <c r="G1008" i="36"/>
  <c r="G1007" i="36"/>
  <c r="G1006" i="36"/>
  <c r="G1005" i="36"/>
  <c r="G1004" i="36"/>
  <c r="G1003" i="36"/>
  <c r="G1002" i="36"/>
  <c r="G1001" i="36"/>
  <c r="G1000" i="36"/>
  <c r="G999" i="36"/>
  <c r="G998" i="36"/>
  <c r="G997" i="36"/>
  <c r="G996" i="36"/>
  <c r="G995" i="36"/>
  <c r="G994" i="36"/>
  <c r="G993" i="36"/>
  <c r="G992" i="36"/>
  <c r="G991" i="36"/>
  <c r="G990" i="36"/>
  <c r="G989" i="36"/>
  <c r="G988" i="36"/>
  <c r="G987" i="36"/>
  <c r="G986" i="36"/>
  <c r="G985" i="36"/>
  <c r="G984" i="36"/>
  <c r="G983" i="36"/>
  <c r="G982" i="36"/>
  <c r="G981" i="36"/>
  <c r="G980" i="36"/>
  <c r="G979" i="36"/>
  <c r="G978" i="36"/>
  <c r="G977" i="36"/>
  <c r="G976" i="36"/>
  <c r="G975" i="36"/>
  <c r="G974" i="36"/>
  <c r="G973" i="36"/>
  <c r="G972" i="36"/>
  <c r="G971" i="36"/>
  <c r="G970" i="36"/>
  <c r="G969" i="36"/>
  <c r="G968" i="36"/>
  <c r="G967" i="36"/>
  <c r="G966" i="36"/>
  <c r="G965" i="36"/>
  <c r="G964" i="36"/>
  <c r="G963" i="36"/>
  <c r="G962" i="36"/>
  <c r="G961" i="36"/>
  <c r="G960" i="36"/>
  <c r="G959" i="36"/>
  <c r="G958" i="36"/>
  <c r="G957" i="36"/>
  <c r="G956" i="36"/>
  <c r="G955" i="36"/>
  <c r="G954" i="36"/>
  <c r="G953" i="36"/>
  <c r="G952" i="36"/>
  <c r="G951" i="36"/>
  <c r="G950" i="36"/>
  <c r="G949" i="36"/>
  <c r="G948" i="36"/>
  <c r="G947" i="36"/>
  <c r="G946" i="36"/>
  <c r="G945" i="36"/>
  <c r="G944" i="36"/>
  <c r="G943" i="36"/>
  <c r="G942" i="36"/>
  <c r="G941" i="36"/>
  <c r="G940" i="36"/>
  <c r="G939" i="36"/>
  <c r="G938" i="36"/>
  <c r="G937" i="36"/>
  <c r="G936" i="36"/>
  <c r="G935" i="36"/>
  <c r="G934" i="36"/>
  <c r="G933" i="36"/>
  <c r="G932" i="36"/>
  <c r="G931" i="36"/>
  <c r="G930" i="36"/>
  <c r="G929" i="36"/>
  <c r="G928" i="36"/>
  <c r="G927" i="36"/>
  <c r="G926" i="36"/>
  <c r="G925" i="36"/>
  <c r="G924" i="36"/>
  <c r="G923" i="36"/>
  <c r="G922" i="36"/>
  <c r="G921" i="36"/>
  <c r="G920" i="36"/>
  <c r="G919" i="36"/>
  <c r="G918" i="36"/>
  <c r="G917" i="36"/>
  <c r="G916" i="36"/>
  <c r="G915" i="36"/>
  <c r="G914" i="36"/>
  <c r="G913" i="36"/>
  <c r="G912" i="36"/>
  <c r="G911" i="36"/>
  <c r="G910" i="36"/>
  <c r="G909" i="36"/>
  <c r="G908" i="36"/>
  <c r="G907" i="36"/>
  <c r="G906" i="36"/>
  <c r="G905" i="36"/>
  <c r="G904" i="36"/>
  <c r="G903" i="36"/>
  <c r="G902" i="36"/>
  <c r="G901" i="36"/>
  <c r="G900" i="36"/>
  <c r="G899" i="36"/>
  <c r="G898" i="36"/>
  <c r="G897" i="36"/>
  <c r="G896" i="36"/>
  <c r="G895" i="36"/>
  <c r="G894" i="36"/>
  <c r="G893" i="36"/>
  <c r="G892" i="36"/>
  <c r="G891" i="36"/>
  <c r="G890" i="36"/>
  <c r="G889" i="36"/>
  <c r="G888" i="36"/>
  <c r="G887" i="36"/>
  <c r="G886" i="36"/>
  <c r="G885" i="36"/>
  <c r="G884" i="36"/>
  <c r="G883" i="36"/>
  <c r="G882" i="36"/>
  <c r="G881" i="36"/>
  <c r="G880" i="36"/>
  <c r="G879" i="36"/>
  <c r="G878" i="36"/>
  <c r="G877" i="36"/>
  <c r="G876" i="36"/>
  <c r="G875" i="36"/>
  <c r="G874" i="36"/>
  <c r="G873" i="36"/>
  <c r="G872" i="36"/>
  <c r="G871" i="36"/>
  <c r="G870" i="36"/>
  <c r="G869" i="36"/>
  <c r="G868" i="36"/>
  <c r="G867" i="36"/>
  <c r="G866" i="36"/>
  <c r="G865" i="36"/>
  <c r="G864" i="36"/>
  <c r="G863" i="36"/>
  <c r="G862" i="36"/>
  <c r="G861" i="36"/>
  <c r="G860" i="36"/>
  <c r="G859" i="36"/>
  <c r="G858" i="36"/>
  <c r="G857" i="36"/>
  <c r="G856" i="36"/>
  <c r="G855" i="36"/>
  <c r="G854" i="36"/>
  <c r="G853" i="36"/>
  <c r="G852" i="36"/>
  <c r="G851" i="36"/>
  <c r="G850" i="36"/>
  <c r="G849" i="36"/>
  <c r="G848" i="36"/>
  <c r="G847" i="36"/>
  <c r="G846" i="36"/>
  <c r="G845" i="36"/>
  <c r="G844" i="36"/>
  <c r="G843" i="36"/>
  <c r="G842" i="36"/>
  <c r="G841" i="36"/>
  <c r="G840" i="36"/>
  <c r="G839" i="36"/>
  <c r="G838" i="36"/>
  <c r="G837" i="36"/>
  <c r="G836" i="36"/>
  <c r="G835" i="36"/>
  <c r="G834" i="36"/>
  <c r="G833" i="36"/>
  <c r="G832" i="36"/>
  <c r="G831" i="36"/>
  <c r="G830" i="36"/>
  <c r="G829" i="36"/>
  <c r="G828" i="36"/>
  <c r="G827" i="36"/>
  <c r="G826" i="36"/>
  <c r="G825" i="36"/>
  <c r="G824" i="36"/>
  <c r="G823" i="36"/>
  <c r="G822" i="36"/>
  <c r="G821" i="36"/>
  <c r="G820" i="36"/>
  <c r="G819" i="36"/>
  <c r="G818" i="36"/>
  <c r="G817" i="36"/>
  <c r="G816" i="36"/>
  <c r="G815" i="36"/>
  <c r="G814" i="36"/>
  <c r="G813" i="36"/>
  <c r="G812" i="36"/>
  <c r="G811" i="36"/>
  <c r="G810" i="36"/>
  <c r="G809" i="36"/>
  <c r="G808" i="36"/>
  <c r="G807" i="36"/>
  <c r="G806" i="36"/>
  <c r="G805" i="36"/>
  <c r="G804" i="36"/>
  <c r="G803" i="36"/>
  <c r="G802" i="36"/>
  <c r="G801" i="36"/>
  <c r="G800" i="36"/>
  <c r="G799" i="36"/>
  <c r="G798" i="36"/>
  <c r="G797" i="36"/>
  <c r="G796" i="36"/>
  <c r="G795" i="36"/>
  <c r="G794" i="36"/>
  <c r="G793" i="36"/>
  <c r="G792" i="36"/>
  <c r="G791" i="36"/>
  <c r="G790" i="36"/>
  <c r="G789" i="36"/>
  <c r="G788" i="36"/>
  <c r="G787" i="36"/>
  <c r="G786" i="36"/>
  <c r="G785" i="36"/>
  <c r="G784" i="36"/>
  <c r="G783" i="36"/>
  <c r="G782" i="36"/>
  <c r="G781" i="36"/>
  <c r="G780" i="36"/>
  <c r="G779" i="36"/>
  <c r="G778" i="36"/>
  <c r="G777" i="36"/>
  <c r="G776" i="36"/>
  <c r="G775" i="36"/>
  <c r="G774" i="36"/>
  <c r="G773" i="36"/>
  <c r="G772" i="36"/>
  <c r="G771" i="36"/>
  <c r="G770" i="36"/>
  <c r="G769" i="36"/>
  <c r="G768" i="36"/>
  <c r="G767" i="36"/>
  <c r="G766" i="36"/>
  <c r="G765" i="36"/>
  <c r="G764" i="36"/>
  <c r="G763" i="36"/>
  <c r="G762" i="36"/>
  <c r="G761" i="36"/>
  <c r="G760" i="36"/>
  <c r="G759" i="36"/>
  <c r="G758" i="36"/>
  <c r="G757" i="36"/>
  <c r="G756" i="36"/>
  <c r="G755" i="36"/>
  <c r="G754" i="36"/>
  <c r="G753" i="36"/>
  <c r="G752" i="36"/>
  <c r="G751" i="36"/>
  <c r="G750" i="36"/>
  <c r="G749" i="36"/>
  <c r="G748" i="36"/>
  <c r="G747" i="36"/>
  <c r="G746" i="36"/>
  <c r="G745" i="36"/>
  <c r="G744" i="36"/>
  <c r="G743" i="36"/>
  <c r="G742" i="36"/>
  <c r="G741" i="36"/>
  <c r="G740" i="36"/>
  <c r="G739" i="36"/>
  <c r="G738" i="36"/>
  <c r="G737" i="36"/>
  <c r="G736" i="36"/>
  <c r="G735" i="36"/>
  <c r="G734" i="36"/>
  <c r="G733" i="36"/>
  <c r="G732" i="36"/>
  <c r="G731" i="36"/>
  <c r="G730" i="36"/>
  <c r="G729" i="36"/>
  <c r="G728" i="36"/>
  <c r="G727" i="36"/>
  <c r="G726" i="36"/>
  <c r="G725" i="36"/>
  <c r="G724" i="36"/>
  <c r="G723" i="36"/>
  <c r="G722" i="36"/>
  <c r="G721" i="36"/>
  <c r="G720" i="36"/>
  <c r="G719" i="36"/>
  <c r="G718" i="36"/>
  <c r="G717" i="36"/>
  <c r="G716" i="36"/>
  <c r="G715" i="36"/>
  <c r="G714" i="36"/>
  <c r="G713" i="36"/>
  <c r="G712" i="36"/>
  <c r="G711" i="36"/>
  <c r="G710" i="36"/>
  <c r="G709" i="36"/>
  <c r="G708" i="36"/>
  <c r="G707" i="36"/>
  <c r="G706" i="36"/>
  <c r="G705" i="36"/>
  <c r="G704" i="36"/>
  <c r="G703" i="36"/>
  <c r="G702" i="36"/>
  <c r="G701" i="36"/>
  <c r="G700" i="36"/>
  <c r="G699" i="36"/>
  <c r="G698" i="36"/>
  <c r="G697" i="36"/>
  <c r="G696" i="36"/>
  <c r="G695" i="36"/>
  <c r="G694" i="36"/>
  <c r="G693" i="36"/>
  <c r="G692" i="36"/>
  <c r="G691" i="36"/>
  <c r="G690" i="36"/>
  <c r="G689" i="36"/>
  <c r="G688" i="36"/>
  <c r="G687" i="36"/>
  <c r="G686" i="36"/>
  <c r="G685" i="36"/>
  <c r="G684" i="36"/>
  <c r="G683" i="36"/>
  <c r="G682" i="36"/>
  <c r="G681" i="36"/>
  <c r="G680" i="36"/>
  <c r="G679" i="36"/>
  <c r="G678" i="36"/>
  <c r="G677" i="36"/>
  <c r="G676" i="36"/>
  <c r="G675" i="36"/>
  <c r="G674" i="36"/>
  <c r="G673" i="36"/>
  <c r="G672" i="36"/>
  <c r="G671" i="36"/>
  <c r="G670" i="36"/>
  <c r="G669" i="36"/>
  <c r="G668" i="36"/>
  <c r="G667" i="36"/>
  <c r="G666" i="36"/>
  <c r="G665" i="36"/>
  <c r="G664" i="36"/>
  <c r="G663" i="36"/>
  <c r="G662" i="36"/>
  <c r="G661" i="36"/>
  <c r="G660" i="36"/>
  <c r="G659" i="36"/>
  <c r="G658" i="36"/>
  <c r="G657" i="36"/>
  <c r="G656" i="36"/>
  <c r="G655" i="36"/>
  <c r="G654" i="36"/>
  <c r="G653" i="36"/>
  <c r="G652" i="36"/>
  <c r="G651" i="36"/>
  <c r="G650" i="36"/>
  <c r="G649" i="36"/>
  <c r="G648" i="36"/>
  <c r="G647" i="36"/>
  <c r="G646" i="36"/>
  <c r="G645" i="36"/>
  <c r="G644" i="36"/>
  <c r="G643" i="36"/>
  <c r="G642" i="36"/>
  <c r="G641" i="36"/>
  <c r="G640" i="36"/>
  <c r="G639" i="36"/>
  <c r="G638" i="36"/>
  <c r="G637" i="36"/>
  <c r="G636" i="36"/>
  <c r="G635" i="36"/>
  <c r="G634" i="36"/>
  <c r="G633" i="36"/>
  <c r="G632" i="36"/>
  <c r="G631" i="36"/>
  <c r="G630" i="36"/>
  <c r="G629" i="36"/>
  <c r="G628" i="36"/>
  <c r="G627" i="36"/>
  <c r="G626" i="36"/>
  <c r="G625" i="36"/>
  <c r="G624" i="36"/>
  <c r="G623" i="36"/>
  <c r="G622" i="36"/>
  <c r="G621" i="36"/>
  <c r="G620" i="36"/>
  <c r="G619" i="36"/>
  <c r="G618" i="36"/>
  <c r="G617" i="36"/>
  <c r="G616" i="36"/>
  <c r="G615" i="36"/>
  <c r="G614" i="36"/>
  <c r="G613" i="36"/>
  <c r="G612" i="36"/>
  <c r="G611" i="36"/>
  <c r="G610" i="36"/>
  <c r="G609" i="36"/>
  <c r="G608" i="36"/>
  <c r="G607" i="36"/>
  <c r="G606" i="36"/>
  <c r="G605" i="36"/>
  <c r="G604" i="36"/>
  <c r="G603" i="36"/>
  <c r="G602" i="36"/>
  <c r="G601" i="36"/>
  <c r="G600" i="36"/>
  <c r="G599" i="36"/>
  <c r="G598" i="36"/>
  <c r="G597" i="36"/>
  <c r="G596" i="36"/>
  <c r="G595" i="36"/>
  <c r="G594" i="36"/>
  <c r="G593" i="36"/>
  <c r="G592" i="36"/>
  <c r="G591" i="36"/>
  <c r="G590" i="36"/>
  <c r="G589" i="36"/>
  <c r="G588" i="36"/>
  <c r="G587" i="36"/>
  <c r="G586" i="36"/>
  <c r="G585" i="36"/>
  <c r="G584" i="36"/>
  <c r="G583" i="36"/>
  <c r="G582" i="36"/>
  <c r="G581" i="36"/>
  <c r="G580" i="36"/>
  <c r="G579" i="36"/>
  <c r="G578" i="36"/>
  <c r="G577" i="36"/>
  <c r="G576" i="36"/>
  <c r="G575" i="36"/>
  <c r="G574" i="36"/>
  <c r="G573" i="36"/>
  <c r="G572" i="36"/>
  <c r="G571" i="36"/>
  <c r="G570" i="36"/>
  <c r="G569" i="36"/>
  <c r="G568" i="36"/>
  <c r="G567" i="36"/>
  <c r="G566" i="36"/>
  <c r="G565" i="36"/>
  <c r="G564" i="36"/>
  <c r="G563" i="36"/>
  <c r="G562" i="36"/>
  <c r="G561" i="36"/>
  <c r="G560" i="36"/>
  <c r="G559" i="36"/>
  <c r="G558" i="36"/>
  <c r="G557" i="36"/>
  <c r="G556" i="36"/>
  <c r="G555" i="36"/>
  <c r="G554" i="36"/>
  <c r="G553" i="36"/>
  <c r="G552" i="36"/>
  <c r="G551" i="36"/>
  <c r="G550" i="36"/>
  <c r="G549" i="36"/>
  <c r="G548" i="36"/>
  <c r="G547" i="36"/>
  <c r="G546" i="36"/>
  <c r="G545" i="36"/>
  <c r="G544" i="36"/>
  <c r="G543" i="36"/>
  <c r="G542" i="36"/>
  <c r="G541" i="36"/>
  <c r="G540" i="36"/>
  <c r="G539" i="36"/>
  <c r="G538" i="36"/>
  <c r="G537" i="36"/>
  <c r="G536" i="36"/>
  <c r="G535" i="36"/>
  <c r="G534" i="36"/>
  <c r="G533" i="36"/>
  <c r="G532" i="36"/>
  <c r="G531" i="36"/>
  <c r="G530" i="36"/>
  <c r="G529" i="36"/>
  <c r="G528" i="36"/>
  <c r="G527" i="36"/>
  <c r="G526" i="36"/>
  <c r="G525" i="36"/>
  <c r="G524" i="36"/>
  <c r="G523" i="36"/>
  <c r="G522" i="36"/>
  <c r="G521" i="36"/>
  <c r="G520" i="36"/>
  <c r="G519" i="36"/>
  <c r="G518" i="36"/>
  <c r="G517" i="36"/>
  <c r="G516" i="36"/>
  <c r="G515" i="36"/>
  <c r="G514" i="36"/>
  <c r="G513" i="36"/>
  <c r="G512" i="36"/>
  <c r="G511" i="36"/>
  <c r="G510" i="36"/>
  <c r="G509" i="36"/>
  <c r="G508" i="36"/>
  <c r="G507" i="36"/>
  <c r="G506" i="36"/>
  <c r="G505" i="36"/>
  <c r="G504" i="36"/>
  <c r="G503" i="36"/>
  <c r="G502" i="36"/>
  <c r="G501" i="36"/>
  <c r="G500" i="36"/>
  <c r="G499" i="36"/>
  <c r="G498" i="36"/>
  <c r="G497" i="36"/>
  <c r="G496" i="36"/>
  <c r="G495" i="36"/>
  <c r="G494" i="36"/>
  <c r="G493" i="36"/>
  <c r="G492" i="36"/>
  <c r="G491" i="36"/>
  <c r="G490" i="36"/>
  <c r="G489" i="36"/>
  <c r="G488" i="36"/>
  <c r="G487" i="36"/>
  <c r="G486" i="36"/>
  <c r="G485" i="36"/>
  <c r="G484" i="36"/>
  <c r="G483" i="36"/>
  <c r="G482" i="36"/>
  <c r="G481" i="36"/>
  <c r="G480" i="36"/>
  <c r="G479" i="36"/>
  <c r="G478" i="36"/>
  <c r="G477" i="36"/>
  <c r="G476" i="36"/>
  <c r="G475" i="36"/>
  <c r="G474" i="36"/>
  <c r="G473" i="36"/>
  <c r="G472" i="36"/>
  <c r="G471" i="36"/>
  <c r="G470" i="36"/>
  <c r="G469" i="36"/>
  <c r="G468" i="36"/>
  <c r="G467" i="36"/>
  <c r="G466" i="36"/>
  <c r="G465" i="36"/>
  <c r="G464" i="36"/>
  <c r="G463" i="36"/>
  <c r="G462" i="36"/>
  <c r="G461" i="36"/>
  <c r="G460" i="36"/>
  <c r="G459" i="36"/>
  <c r="G458" i="36"/>
  <c r="G457" i="36"/>
  <c r="G456" i="36"/>
  <c r="G455" i="36"/>
  <c r="G454" i="36"/>
  <c r="G453" i="36"/>
  <c r="G452" i="36"/>
  <c r="G451" i="36"/>
  <c r="G450" i="36"/>
  <c r="G449" i="36"/>
  <c r="G448" i="36"/>
  <c r="G447" i="36"/>
  <c r="G446" i="36"/>
  <c r="G445" i="36"/>
  <c r="G444" i="36"/>
  <c r="G443" i="36"/>
  <c r="G442" i="36"/>
  <c r="G441" i="36"/>
  <c r="G440" i="36"/>
  <c r="G439" i="36"/>
  <c r="G438" i="36"/>
  <c r="G437" i="36"/>
  <c r="G436" i="36"/>
  <c r="G435" i="36"/>
  <c r="G434" i="36"/>
  <c r="G433" i="36"/>
  <c r="G432" i="36"/>
  <c r="G431" i="36"/>
  <c r="G430" i="36"/>
  <c r="G429" i="36"/>
  <c r="G428" i="36"/>
  <c r="G427" i="36"/>
  <c r="G426" i="36"/>
  <c r="G425" i="36"/>
  <c r="G424" i="36"/>
  <c r="G423" i="36"/>
  <c r="G422" i="36"/>
  <c r="G421" i="36"/>
  <c r="G420" i="36"/>
  <c r="G419" i="36"/>
  <c r="G418" i="36"/>
  <c r="G417" i="36"/>
  <c r="G416" i="36"/>
  <c r="G415" i="36"/>
  <c r="G414" i="36"/>
  <c r="G413" i="36"/>
  <c r="G412" i="36"/>
  <c r="G411" i="36"/>
  <c r="G410" i="36"/>
  <c r="G409" i="36"/>
  <c r="G408" i="36"/>
  <c r="G407" i="36"/>
  <c r="G406" i="36"/>
  <c r="G405" i="36"/>
  <c r="G404" i="36"/>
  <c r="G403" i="36"/>
  <c r="G402" i="36"/>
  <c r="G401" i="36"/>
  <c r="G400" i="36"/>
  <c r="G399" i="36"/>
  <c r="G398" i="36"/>
  <c r="G397" i="36"/>
  <c r="G396" i="36"/>
  <c r="G395" i="36"/>
  <c r="G394" i="36"/>
  <c r="G393" i="36"/>
  <c r="G392" i="36"/>
  <c r="G391" i="36"/>
  <c r="G390" i="36"/>
  <c r="G389" i="36"/>
  <c r="G388" i="36"/>
  <c r="G387" i="36"/>
  <c r="G386" i="36"/>
  <c r="G385" i="36"/>
  <c r="G384" i="36"/>
  <c r="G383" i="36"/>
  <c r="G382" i="36"/>
  <c r="G381" i="36"/>
  <c r="G380" i="36"/>
  <c r="G379" i="36"/>
  <c r="G378" i="36"/>
  <c r="G377" i="36"/>
  <c r="G376" i="36"/>
  <c r="G375" i="36"/>
  <c r="G374" i="36"/>
  <c r="G373" i="36"/>
  <c r="G372" i="36"/>
  <c r="G371" i="36"/>
  <c r="G370" i="36"/>
  <c r="G369" i="36"/>
  <c r="G368" i="36"/>
  <c r="G367" i="36"/>
  <c r="G366" i="36"/>
  <c r="G365" i="36"/>
  <c r="G364" i="36"/>
  <c r="G363" i="36"/>
  <c r="G362" i="36"/>
  <c r="G361" i="36"/>
  <c r="G360" i="36"/>
  <c r="G359" i="36"/>
  <c r="G358" i="36"/>
  <c r="G357" i="36"/>
  <c r="G356" i="36"/>
  <c r="G355" i="36"/>
  <c r="G354" i="36"/>
  <c r="G353" i="36"/>
  <c r="G352" i="36"/>
  <c r="G351" i="36"/>
  <c r="G350" i="36"/>
  <c r="G349" i="36"/>
  <c r="G348" i="36"/>
  <c r="G347" i="36"/>
  <c r="G346" i="36"/>
  <c r="G345" i="36"/>
  <c r="G344" i="36"/>
  <c r="G343" i="36"/>
  <c r="G342" i="36"/>
  <c r="G341" i="36"/>
  <c r="G340" i="36"/>
  <c r="G339" i="36"/>
  <c r="G338" i="36"/>
  <c r="G337" i="36"/>
  <c r="G336" i="36"/>
  <c r="G335" i="36"/>
  <c r="G334" i="36"/>
  <c r="G333" i="36"/>
  <c r="G332" i="36"/>
  <c r="G331" i="36"/>
  <c r="G330" i="36"/>
  <c r="G329" i="36"/>
  <c r="G328" i="36"/>
  <c r="G327" i="36"/>
  <c r="G326" i="36"/>
  <c r="G325" i="36"/>
  <c r="G324" i="36"/>
  <c r="G323" i="36"/>
  <c r="G322" i="36"/>
  <c r="G321" i="36"/>
  <c r="G320" i="36"/>
  <c r="G319" i="36"/>
  <c r="G318" i="36"/>
  <c r="G317" i="36"/>
  <c r="G316" i="36"/>
  <c r="G315" i="36"/>
  <c r="G314" i="36"/>
  <c r="G313" i="36"/>
  <c r="G312" i="36"/>
  <c r="G311" i="36"/>
  <c r="G310" i="36"/>
  <c r="G309" i="36"/>
  <c r="G308" i="36"/>
  <c r="G307" i="36"/>
  <c r="G306" i="36"/>
  <c r="G305" i="36"/>
  <c r="G304" i="36"/>
  <c r="G303" i="36"/>
  <c r="G302" i="36"/>
  <c r="G301" i="36"/>
  <c r="G300" i="36"/>
  <c r="G299" i="36"/>
  <c r="G298" i="36"/>
  <c r="G297" i="36"/>
  <c r="G296" i="36"/>
  <c r="G295" i="36"/>
  <c r="G294" i="36"/>
  <c r="G293" i="36"/>
  <c r="G292" i="36"/>
  <c r="G291" i="36"/>
  <c r="G290" i="36"/>
  <c r="G289" i="36"/>
  <c r="G288" i="36"/>
  <c r="G287" i="36"/>
  <c r="G286" i="36"/>
  <c r="G285" i="36"/>
  <c r="G284" i="36"/>
  <c r="G283" i="36"/>
  <c r="G282" i="36"/>
  <c r="G281" i="36"/>
  <c r="G280" i="36"/>
  <c r="G279" i="36"/>
  <c r="G278" i="36"/>
  <c r="G277" i="36"/>
  <c r="G276" i="36"/>
  <c r="G275" i="36"/>
  <c r="G274" i="36"/>
  <c r="G273" i="36"/>
  <c r="G272" i="36"/>
  <c r="G271" i="36"/>
  <c r="G270" i="36"/>
  <c r="G269" i="36"/>
  <c r="G268" i="36"/>
  <c r="G267" i="36"/>
  <c r="G266" i="36"/>
  <c r="G265" i="36"/>
  <c r="G264" i="36"/>
  <c r="G263" i="36"/>
  <c r="G262" i="36"/>
  <c r="G261" i="36"/>
  <c r="G260" i="36"/>
  <c r="G259" i="36"/>
  <c r="G258" i="36"/>
  <c r="G257" i="36"/>
  <c r="G256" i="36"/>
  <c r="G255" i="36"/>
  <c r="G254" i="36"/>
  <c r="G253" i="36"/>
  <c r="G252" i="36"/>
  <c r="G251" i="36"/>
  <c r="G250" i="36"/>
  <c r="G249" i="36"/>
  <c r="G248" i="36"/>
  <c r="G247" i="36"/>
  <c r="G246" i="36"/>
  <c r="G245" i="36"/>
  <c r="G244" i="36"/>
  <c r="G243" i="36"/>
  <c r="G242" i="36"/>
  <c r="G241" i="36"/>
  <c r="G240" i="36"/>
  <c r="G239" i="36"/>
  <c r="G238" i="36"/>
  <c r="G237" i="36"/>
  <c r="G236" i="36"/>
  <c r="G235" i="36"/>
  <c r="G234" i="36"/>
  <c r="G233" i="36"/>
  <c r="G232" i="36"/>
  <c r="G231" i="36"/>
  <c r="G230" i="36"/>
  <c r="G229" i="36"/>
  <c r="G228" i="36"/>
  <c r="G227" i="36"/>
  <c r="G226" i="36"/>
  <c r="G225" i="36"/>
  <c r="G224" i="36"/>
  <c r="G223" i="36"/>
  <c r="G222" i="36"/>
  <c r="G221" i="36"/>
  <c r="G220" i="36"/>
  <c r="G219" i="36"/>
  <c r="G218" i="36"/>
  <c r="G217" i="36"/>
  <c r="G216" i="36"/>
  <c r="G215" i="36"/>
  <c r="G214" i="36"/>
  <c r="G213" i="36"/>
  <c r="G212" i="36"/>
  <c r="G211" i="36"/>
  <c r="G210" i="36"/>
  <c r="G209" i="36"/>
  <c r="G208" i="36"/>
  <c r="G207" i="36"/>
  <c r="G206" i="36"/>
  <c r="G205" i="36"/>
  <c r="G204" i="36"/>
  <c r="G203" i="36"/>
  <c r="G202" i="36"/>
  <c r="G201" i="36"/>
  <c r="G200" i="36"/>
  <c r="G199" i="36"/>
  <c r="G198" i="36"/>
  <c r="G197" i="36"/>
  <c r="G196" i="36"/>
  <c r="G195" i="36"/>
  <c r="G194" i="36"/>
  <c r="G193" i="36"/>
  <c r="G192" i="36"/>
  <c r="G191" i="36"/>
  <c r="G190" i="36"/>
  <c r="G189" i="36"/>
  <c r="G188" i="36"/>
  <c r="G187" i="36"/>
  <c r="G186" i="36"/>
  <c r="G185" i="36"/>
  <c r="G184" i="36"/>
  <c r="G183" i="36"/>
  <c r="G182" i="36"/>
  <c r="G181" i="36"/>
  <c r="G180" i="36"/>
  <c r="G179" i="36"/>
  <c r="G178" i="36"/>
  <c r="G177" i="36"/>
  <c r="G176" i="36"/>
  <c r="G175" i="36"/>
  <c r="G174" i="36"/>
  <c r="G173" i="36"/>
  <c r="G172" i="36"/>
  <c r="G171" i="36"/>
  <c r="G170" i="36"/>
  <c r="G169" i="36"/>
  <c r="G168" i="36"/>
  <c r="G167" i="36"/>
  <c r="G166" i="36"/>
  <c r="G165" i="36"/>
  <c r="G164" i="36"/>
  <c r="G163" i="36"/>
  <c r="G162" i="36"/>
  <c r="G161" i="36"/>
  <c r="G160" i="36"/>
  <c r="G159" i="36"/>
  <c r="G158" i="36"/>
  <c r="G157" i="36"/>
  <c r="G156" i="36"/>
  <c r="G155" i="36"/>
  <c r="G154" i="36"/>
  <c r="G153" i="36"/>
  <c r="G152" i="36"/>
  <c r="G151" i="36"/>
  <c r="G150" i="36"/>
  <c r="G149" i="36"/>
  <c r="G148" i="36"/>
  <c r="G147" i="36"/>
  <c r="G146" i="36"/>
  <c r="G145" i="36"/>
  <c r="G144" i="36"/>
  <c r="G143" i="36"/>
  <c r="G142" i="36"/>
  <c r="G141" i="36"/>
  <c r="G140" i="36"/>
  <c r="G139" i="36"/>
  <c r="G138" i="36"/>
  <c r="G137" i="36"/>
  <c r="G136" i="36"/>
  <c r="G135" i="36"/>
  <c r="G134" i="36"/>
  <c r="G133" i="36"/>
  <c r="G132" i="36"/>
  <c r="G131" i="36"/>
  <c r="G130" i="36"/>
  <c r="G129" i="36"/>
  <c r="G128" i="36"/>
  <c r="G127" i="36"/>
  <c r="G126" i="36"/>
  <c r="G125" i="36"/>
  <c r="G124" i="36"/>
  <c r="G123" i="36"/>
  <c r="G122" i="36"/>
  <c r="G121" i="36"/>
  <c r="G120" i="36"/>
  <c r="G119" i="36"/>
  <c r="G118" i="36"/>
  <c r="G117" i="36"/>
  <c r="G116" i="36"/>
  <c r="G115" i="36"/>
  <c r="G114" i="36"/>
  <c r="G113" i="36"/>
  <c r="G112" i="36"/>
  <c r="G111" i="36"/>
  <c r="G110" i="36"/>
  <c r="G109" i="36"/>
  <c r="G108" i="36"/>
  <c r="G107" i="36"/>
  <c r="G106" i="36"/>
  <c r="G105" i="36"/>
  <c r="G104" i="36"/>
  <c r="G103" i="36"/>
  <c r="G102" i="36"/>
  <c r="G101" i="36"/>
  <c r="G100" i="36"/>
  <c r="G99" i="36"/>
  <c r="G98" i="36"/>
  <c r="G97" i="36"/>
  <c r="G96" i="36"/>
  <c r="G95" i="36"/>
  <c r="G94" i="36"/>
  <c r="G93" i="36"/>
  <c r="G92" i="36"/>
  <c r="G91" i="36"/>
  <c r="G90" i="36"/>
  <c r="G89" i="36"/>
  <c r="G88" i="36"/>
  <c r="G87" i="36"/>
  <c r="G86" i="36"/>
  <c r="G85" i="36"/>
  <c r="G84" i="36"/>
  <c r="G83" i="36"/>
  <c r="G82" i="36"/>
  <c r="G81" i="36"/>
  <c r="G80" i="36"/>
  <c r="G79" i="36"/>
  <c r="G78" i="36"/>
  <c r="G77" i="36"/>
  <c r="G76" i="36"/>
  <c r="G75" i="36"/>
  <c r="G74" i="36"/>
  <c r="G73" i="36"/>
  <c r="G72" i="36"/>
  <c r="G71" i="36"/>
  <c r="G70" i="36"/>
  <c r="G69" i="36"/>
  <c r="G68" i="36"/>
  <c r="G67" i="36"/>
  <c r="G66" i="36"/>
  <c r="G65" i="36"/>
  <c r="G64" i="36"/>
  <c r="G63" i="36"/>
  <c r="G62" i="36"/>
  <c r="G61" i="36"/>
  <c r="G60" i="36"/>
  <c r="G59" i="36"/>
  <c r="G58" i="36"/>
  <c r="G57" i="36"/>
  <c r="G56" i="36"/>
  <c r="G55" i="36"/>
  <c r="G54" i="36"/>
  <c r="G53" i="36"/>
  <c r="G52" i="36"/>
  <c r="G51" i="36"/>
  <c r="G50" i="36"/>
  <c r="G49" i="36"/>
  <c r="G48" i="36"/>
  <c r="G47" i="36"/>
  <c r="G46" i="36"/>
  <c r="G45" i="36"/>
  <c r="G44" i="36"/>
  <c r="G43" i="36"/>
  <c r="G42" i="36"/>
  <c r="G41" i="36"/>
  <c r="G40" i="36"/>
  <c r="G39" i="36"/>
  <c r="G38" i="36"/>
  <c r="G37" i="36"/>
  <c r="G36" i="36"/>
  <c r="G35" i="36"/>
  <c r="G34" i="36"/>
  <c r="G33" i="36"/>
  <c r="G32" i="36"/>
  <c r="G31" i="36"/>
  <c r="G30" i="36"/>
  <c r="G29" i="36"/>
  <c r="G28" i="36"/>
  <c r="G27" i="36"/>
  <c r="G26" i="36"/>
  <c r="G25" i="36"/>
  <c r="G24" i="36"/>
  <c r="G23" i="36"/>
  <c r="G22" i="36"/>
  <c r="G21" i="36"/>
  <c r="G20" i="36"/>
  <c r="G19" i="36"/>
  <c r="G18" i="36"/>
  <c r="G17" i="36"/>
  <c r="G16" i="36"/>
  <c r="G15" i="36"/>
  <c r="G14" i="36"/>
  <c r="G13" i="36"/>
  <c r="G12" i="36"/>
  <c r="G11" i="36"/>
  <c r="G10" i="36"/>
  <c r="G9" i="36"/>
  <c r="G8" i="36"/>
  <c r="G7" i="36"/>
  <c r="H7" i="36" s="1"/>
  <c r="H8" i="36" s="1"/>
  <c r="H9" i="36" s="1"/>
  <c r="H10" i="36" s="1"/>
  <c r="H11" i="36" s="1"/>
  <c r="H12" i="36" s="1"/>
  <c r="H13" i="36" s="1"/>
  <c r="H14" i="36" s="1"/>
  <c r="H15" i="36" s="1"/>
  <c r="H16" i="36" s="1"/>
  <c r="H17" i="36" s="1"/>
  <c r="H18" i="36" s="1"/>
  <c r="H19" i="36" s="1"/>
  <c r="H20" i="36" s="1"/>
  <c r="H21" i="36" s="1"/>
  <c r="H22" i="36" s="1"/>
  <c r="H23" i="36" s="1"/>
  <c r="H24" i="36" s="1"/>
  <c r="H25" i="36" s="1"/>
  <c r="H26" i="36" s="1"/>
  <c r="H27" i="36" s="1"/>
  <c r="H28" i="36" s="1"/>
  <c r="H29" i="36" s="1"/>
  <c r="H30" i="36" s="1"/>
  <c r="H31" i="36" s="1"/>
  <c r="H32" i="36" s="1"/>
  <c r="H33" i="36" s="1"/>
  <c r="H34" i="36" s="1"/>
  <c r="H35" i="36" s="1"/>
  <c r="H36" i="36" s="1"/>
  <c r="H37" i="36" s="1"/>
  <c r="H38" i="36" s="1"/>
  <c r="H39" i="36" s="1"/>
  <c r="H40" i="36" s="1"/>
  <c r="H41" i="36" s="1"/>
  <c r="H42" i="36" s="1"/>
  <c r="H43" i="36" s="1"/>
  <c r="H44" i="36" s="1"/>
  <c r="H45" i="36" s="1"/>
  <c r="H46" i="36" s="1"/>
  <c r="H47" i="36" s="1"/>
  <c r="H48" i="36" s="1"/>
  <c r="H49" i="36" s="1"/>
  <c r="H50" i="36" s="1"/>
  <c r="H51" i="36" s="1"/>
  <c r="H52" i="36" s="1"/>
  <c r="H53" i="36" s="1"/>
  <c r="H54" i="36" s="1"/>
  <c r="H55" i="36" s="1"/>
  <c r="H56" i="36" s="1"/>
  <c r="H57" i="36" s="1"/>
  <c r="H58" i="36" s="1"/>
  <c r="H59" i="36" s="1"/>
  <c r="H60" i="36" s="1"/>
  <c r="H61" i="36" s="1"/>
  <c r="H62" i="36" s="1"/>
  <c r="H63" i="36" s="1"/>
  <c r="H64" i="36" s="1"/>
  <c r="H65" i="36" s="1"/>
  <c r="H66" i="36" s="1"/>
  <c r="H67" i="36" s="1"/>
  <c r="H68" i="36" s="1"/>
  <c r="H69" i="36" s="1"/>
  <c r="H70" i="36" s="1"/>
  <c r="H71" i="36" s="1"/>
  <c r="H72" i="36" s="1"/>
  <c r="H73" i="36" s="1"/>
  <c r="H74" i="36" s="1"/>
  <c r="H75" i="36" s="1"/>
  <c r="H76" i="36" s="1"/>
  <c r="H77" i="36" s="1"/>
  <c r="H78" i="36" s="1"/>
  <c r="H79" i="36" s="1"/>
  <c r="H80" i="36" s="1"/>
  <c r="H81" i="36" s="1"/>
  <c r="H82" i="36" s="1"/>
  <c r="H83" i="36" s="1"/>
  <c r="H84" i="36" s="1"/>
  <c r="H85" i="36" s="1"/>
  <c r="H86" i="36" s="1"/>
  <c r="H87" i="36" s="1"/>
  <c r="H88" i="36" s="1"/>
  <c r="H89" i="36" s="1"/>
  <c r="H90" i="36" s="1"/>
  <c r="H91" i="36" s="1"/>
  <c r="H92" i="36" s="1"/>
  <c r="H93" i="36" s="1"/>
  <c r="H94" i="36" s="1"/>
  <c r="H95" i="36" s="1"/>
  <c r="H96" i="36" s="1"/>
  <c r="H97" i="36" s="1"/>
  <c r="H98" i="36" s="1"/>
  <c r="H99" i="36" s="1"/>
  <c r="H100" i="36" s="1"/>
  <c r="H101" i="36" s="1"/>
  <c r="H102" i="36" s="1"/>
  <c r="H103" i="36" s="1"/>
  <c r="H104" i="36" s="1"/>
  <c r="H105" i="36" s="1"/>
  <c r="H106" i="36" s="1"/>
  <c r="H107" i="36" s="1"/>
  <c r="H108" i="36" s="1"/>
  <c r="H109" i="36" s="1"/>
  <c r="H110" i="36" s="1"/>
  <c r="H111" i="36" s="1"/>
  <c r="H112" i="36" s="1"/>
  <c r="H113" i="36" s="1"/>
  <c r="H114" i="36" s="1"/>
  <c r="H115" i="36" s="1"/>
  <c r="H116" i="36" s="1"/>
  <c r="H117" i="36" s="1"/>
  <c r="H118" i="36" s="1"/>
  <c r="H119" i="36" s="1"/>
  <c r="H120" i="36" s="1"/>
  <c r="H121" i="36" s="1"/>
  <c r="H122" i="36" s="1"/>
  <c r="H123" i="36" s="1"/>
  <c r="H124" i="36" s="1"/>
  <c r="H125" i="36" s="1"/>
  <c r="H126" i="36" s="1"/>
  <c r="H127" i="36" s="1"/>
  <c r="H128" i="36" s="1"/>
  <c r="H129" i="36" s="1"/>
  <c r="H130" i="36" s="1"/>
  <c r="H131" i="36" s="1"/>
  <c r="H132" i="36" s="1"/>
  <c r="H133" i="36" s="1"/>
  <c r="H134" i="36" s="1"/>
  <c r="H135" i="36" s="1"/>
  <c r="H136" i="36" s="1"/>
  <c r="H137" i="36" s="1"/>
  <c r="H138" i="36" s="1"/>
  <c r="H139" i="36" s="1"/>
  <c r="H140" i="36" s="1"/>
  <c r="H141" i="36" s="1"/>
  <c r="H142" i="36" s="1"/>
  <c r="H143" i="36" s="1"/>
  <c r="H144" i="36" s="1"/>
  <c r="H145" i="36" s="1"/>
  <c r="H146" i="36" s="1"/>
  <c r="H147" i="36" s="1"/>
  <c r="H148" i="36" s="1"/>
  <c r="H149" i="36" s="1"/>
  <c r="H150" i="36" s="1"/>
  <c r="H151" i="36" s="1"/>
  <c r="H152" i="36" s="1"/>
  <c r="H153" i="36" s="1"/>
  <c r="H154" i="36" s="1"/>
  <c r="H155" i="36" s="1"/>
  <c r="H156" i="36" s="1"/>
  <c r="H157" i="36" s="1"/>
  <c r="H158" i="36" s="1"/>
  <c r="H159" i="36" s="1"/>
  <c r="H160" i="36" s="1"/>
  <c r="H161" i="36" s="1"/>
  <c r="H162" i="36" s="1"/>
  <c r="H163" i="36" s="1"/>
  <c r="H164" i="36" s="1"/>
  <c r="H165" i="36" s="1"/>
  <c r="H166" i="36" s="1"/>
  <c r="H167" i="36" s="1"/>
  <c r="H168" i="36" s="1"/>
  <c r="H169" i="36" s="1"/>
  <c r="H170" i="36" s="1"/>
  <c r="H171" i="36" s="1"/>
  <c r="H172" i="36" s="1"/>
  <c r="H173" i="36" s="1"/>
  <c r="H174" i="36" s="1"/>
  <c r="H175" i="36" s="1"/>
  <c r="H176" i="36" s="1"/>
  <c r="H177" i="36" s="1"/>
  <c r="H178" i="36" s="1"/>
  <c r="H179" i="36" s="1"/>
  <c r="H180" i="36" s="1"/>
  <c r="H181" i="36" s="1"/>
  <c r="H182" i="36" s="1"/>
  <c r="H183" i="36" s="1"/>
  <c r="H184" i="36" s="1"/>
  <c r="H185" i="36" s="1"/>
  <c r="H186" i="36" s="1"/>
  <c r="H187" i="36" s="1"/>
  <c r="H188" i="36" s="1"/>
  <c r="H189" i="36" s="1"/>
  <c r="H190" i="36" s="1"/>
  <c r="H191" i="36" s="1"/>
  <c r="H192" i="36" s="1"/>
  <c r="H193" i="36" s="1"/>
  <c r="H194" i="36" s="1"/>
  <c r="H195" i="36" s="1"/>
  <c r="H196" i="36" s="1"/>
  <c r="H197" i="36" s="1"/>
  <c r="H198" i="36" s="1"/>
  <c r="H199" i="36" s="1"/>
  <c r="H200" i="36" s="1"/>
  <c r="H201" i="36" s="1"/>
  <c r="H202" i="36" s="1"/>
  <c r="H203" i="36" s="1"/>
  <c r="H204" i="36" s="1"/>
  <c r="H205" i="36" s="1"/>
  <c r="H206" i="36" s="1"/>
  <c r="H207" i="36" s="1"/>
  <c r="H208" i="36" s="1"/>
  <c r="H209" i="36" s="1"/>
  <c r="H210" i="36" s="1"/>
  <c r="H211" i="36" s="1"/>
  <c r="H212" i="36" s="1"/>
  <c r="H213" i="36" s="1"/>
  <c r="H214" i="36" s="1"/>
  <c r="H215" i="36" s="1"/>
  <c r="H216" i="36" s="1"/>
  <c r="H217" i="36" s="1"/>
  <c r="H218" i="36" s="1"/>
  <c r="H219" i="36" s="1"/>
  <c r="H220" i="36" s="1"/>
  <c r="H221" i="36" s="1"/>
  <c r="H222" i="36" s="1"/>
  <c r="H223" i="36" s="1"/>
  <c r="H224" i="36" s="1"/>
  <c r="H225" i="36" s="1"/>
  <c r="H226" i="36" s="1"/>
  <c r="H227" i="36" s="1"/>
  <c r="H228" i="36" s="1"/>
  <c r="H229" i="36" s="1"/>
  <c r="H230" i="36" s="1"/>
  <c r="H231" i="36" s="1"/>
  <c r="H232" i="36" s="1"/>
  <c r="H233" i="36" s="1"/>
  <c r="H234" i="36" s="1"/>
  <c r="H235" i="36" s="1"/>
  <c r="H236" i="36" s="1"/>
  <c r="H237" i="36" s="1"/>
  <c r="H238" i="36" s="1"/>
  <c r="H239" i="36" s="1"/>
  <c r="H240" i="36" s="1"/>
  <c r="H241" i="36" s="1"/>
  <c r="H242" i="36" s="1"/>
  <c r="H243" i="36" s="1"/>
  <c r="H244" i="36" s="1"/>
  <c r="H245" i="36" s="1"/>
  <c r="H246" i="36" s="1"/>
  <c r="H247" i="36" s="1"/>
  <c r="H248" i="36" s="1"/>
  <c r="H249" i="36" s="1"/>
  <c r="H250" i="36" s="1"/>
  <c r="H251" i="36" s="1"/>
  <c r="H252" i="36" s="1"/>
  <c r="H253" i="36" s="1"/>
  <c r="H254" i="36" s="1"/>
  <c r="H255" i="36" s="1"/>
  <c r="H256" i="36" s="1"/>
  <c r="H257" i="36" s="1"/>
  <c r="H258" i="36" s="1"/>
  <c r="H259" i="36" s="1"/>
  <c r="H260" i="36" s="1"/>
  <c r="H261" i="36" s="1"/>
  <c r="H262" i="36" s="1"/>
  <c r="H263" i="36" s="1"/>
  <c r="H264" i="36" s="1"/>
  <c r="H265" i="36" s="1"/>
  <c r="H266" i="36" s="1"/>
  <c r="H267" i="36" s="1"/>
  <c r="H268" i="36" s="1"/>
  <c r="H269" i="36" s="1"/>
  <c r="H270" i="36" s="1"/>
  <c r="H271" i="36" s="1"/>
  <c r="H272" i="36" s="1"/>
  <c r="H273" i="36" s="1"/>
  <c r="H274" i="36" s="1"/>
  <c r="H275" i="36" s="1"/>
  <c r="H276" i="36" s="1"/>
  <c r="H277" i="36" s="1"/>
  <c r="H278" i="36" s="1"/>
  <c r="H279" i="36" s="1"/>
  <c r="H280" i="36" s="1"/>
  <c r="H281" i="36" s="1"/>
  <c r="H282" i="36" s="1"/>
  <c r="H283" i="36" s="1"/>
  <c r="H284" i="36" s="1"/>
  <c r="H285" i="36" s="1"/>
  <c r="H286" i="36" s="1"/>
  <c r="H287" i="36" s="1"/>
  <c r="H288" i="36" s="1"/>
  <c r="H289" i="36" s="1"/>
  <c r="H290" i="36" s="1"/>
  <c r="H291" i="36" s="1"/>
  <c r="H292" i="36" s="1"/>
  <c r="H293" i="36" s="1"/>
  <c r="H294" i="36" s="1"/>
  <c r="H295" i="36" s="1"/>
  <c r="H296" i="36" s="1"/>
  <c r="H297" i="36" s="1"/>
  <c r="H298" i="36" s="1"/>
  <c r="H299" i="36" s="1"/>
  <c r="H300" i="36" s="1"/>
  <c r="H301" i="36" s="1"/>
  <c r="H302" i="36" s="1"/>
  <c r="H303" i="36" s="1"/>
  <c r="H304" i="36" s="1"/>
  <c r="H305" i="36" s="1"/>
  <c r="H306" i="36" s="1"/>
  <c r="H307" i="36" s="1"/>
  <c r="H308" i="36" s="1"/>
  <c r="H309" i="36" s="1"/>
  <c r="H310" i="36" s="1"/>
  <c r="H311" i="36" s="1"/>
  <c r="H312" i="36" s="1"/>
  <c r="H313" i="36" s="1"/>
  <c r="H314" i="36" s="1"/>
  <c r="H315" i="36" s="1"/>
  <c r="H316" i="36" s="1"/>
  <c r="H317" i="36" s="1"/>
  <c r="H318" i="36" s="1"/>
  <c r="H319" i="36" s="1"/>
  <c r="H320" i="36" s="1"/>
  <c r="H321" i="36" s="1"/>
  <c r="H322" i="36" s="1"/>
  <c r="H323" i="36" s="1"/>
  <c r="H324" i="36" s="1"/>
  <c r="H325" i="36" s="1"/>
  <c r="H326" i="36" s="1"/>
  <c r="H327" i="36" s="1"/>
  <c r="H328" i="36" s="1"/>
  <c r="H329" i="36" s="1"/>
  <c r="H330" i="36" s="1"/>
  <c r="H331" i="36" s="1"/>
  <c r="H332" i="36" s="1"/>
  <c r="H333" i="36" s="1"/>
  <c r="H334" i="36" s="1"/>
  <c r="H335" i="36" s="1"/>
  <c r="H336" i="36" s="1"/>
  <c r="H337" i="36" s="1"/>
  <c r="H338" i="36" s="1"/>
  <c r="H339" i="36" s="1"/>
  <c r="H340" i="36" s="1"/>
  <c r="H341" i="36" s="1"/>
  <c r="H342" i="36" s="1"/>
  <c r="H343" i="36" s="1"/>
  <c r="H344" i="36" s="1"/>
  <c r="H345" i="36" s="1"/>
  <c r="H346" i="36" s="1"/>
  <c r="H347" i="36" s="1"/>
  <c r="H348" i="36" s="1"/>
  <c r="H349" i="36" s="1"/>
  <c r="H350" i="36" s="1"/>
  <c r="H351" i="36" s="1"/>
  <c r="H352" i="36" s="1"/>
  <c r="H353" i="36" s="1"/>
  <c r="H354" i="36" s="1"/>
  <c r="H355" i="36" s="1"/>
  <c r="H356" i="36" s="1"/>
  <c r="H357" i="36" s="1"/>
  <c r="H358" i="36" s="1"/>
  <c r="H359" i="36" s="1"/>
  <c r="H360" i="36" s="1"/>
  <c r="H361" i="36" s="1"/>
  <c r="H362" i="36" s="1"/>
  <c r="H363" i="36" s="1"/>
  <c r="H364" i="36" s="1"/>
  <c r="H365" i="36" s="1"/>
  <c r="H366" i="36" s="1"/>
  <c r="H367" i="36" s="1"/>
  <c r="H368" i="36" s="1"/>
  <c r="H369" i="36" s="1"/>
  <c r="H370" i="36" s="1"/>
  <c r="H371" i="36" s="1"/>
  <c r="H372" i="36" s="1"/>
  <c r="H373" i="36" s="1"/>
  <c r="H374" i="36" s="1"/>
  <c r="H375" i="36" s="1"/>
  <c r="H376" i="36" s="1"/>
  <c r="H377" i="36" s="1"/>
  <c r="H378" i="36" s="1"/>
  <c r="H379" i="36" s="1"/>
  <c r="H380" i="36" s="1"/>
  <c r="H381" i="36" s="1"/>
  <c r="H382" i="36" s="1"/>
  <c r="H383" i="36" s="1"/>
  <c r="H384" i="36" s="1"/>
  <c r="H385" i="36" s="1"/>
  <c r="H386" i="36" s="1"/>
  <c r="H387" i="36" s="1"/>
  <c r="H388" i="36" s="1"/>
  <c r="H389" i="36" s="1"/>
  <c r="H390" i="36" s="1"/>
  <c r="H391" i="36" s="1"/>
  <c r="H392" i="36" s="1"/>
  <c r="H393" i="36" s="1"/>
  <c r="H394" i="36" s="1"/>
  <c r="H395" i="36" s="1"/>
  <c r="H396" i="36" s="1"/>
  <c r="H397" i="36" s="1"/>
  <c r="H398" i="36" s="1"/>
  <c r="H399" i="36" s="1"/>
  <c r="H400" i="36" s="1"/>
  <c r="H401" i="36" s="1"/>
  <c r="H402" i="36" s="1"/>
  <c r="H403" i="36" s="1"/>
  <c r="H404" i="36" s="1"/>
  <c r="H405" i="36" s="1"/>
  <c r="H406" i="36" s="1"/>
  <c r="H407" i="36" s="1"/>
  <c r="H408" i="36" s="1"/>
  <c r="H409" i="36" s="1"/>
  <c r="H410" i="36" s="1"/>
  <c r="H411" i="36" s="1"/>
  <c r="H412" i="36" s="1"/>
  <c r="H413" i="36" s="1"/>
  <c r="H414" i="36" s="1"/>
  <c r="H415" i="36" s="1"/>
  <c r="H416" i="36" s="1"/>
  <c r="H417" i="36" s="1"/>
  <c r="H418" i="36" s="1"/>
  <c r="H419" i="36" s="1"/>
  <c r="H420" i="36" s="1"/>
  <c r="H421" i="36" s="1"/>
  <c r="H422" i="36" s="1"/>
  <c r="H423" i="36" s="1"/>
  <c r="H424" i="36" s="1"/>
  <c r="H425" i="36" s="1"/>
  <c r="H426" i="36" s="1"/>
  <c r="H427" i="36" s="1"/>
  <c r="H428" i="36" s="1"/>
  <c r="H429" i="36" s="1"/>
  <c r="H430" i="36" s="1"/>
  <c r="H431" i="36" s="1"/>
  <c r="H432" i="36" s="1"/>
  <c r="H433" i="36" s="1"/>
  <c r="H434" i="36" s="1"/>
  <c r="H435" i="36" s="1"/>
  <c r="H436" i="36" s="1"/>
  <c r="H437" i="36" s="1"/>
  <c r="H438" i="36" s="1"/>
  <c r="H439" i="36" s="1"/>
  <c r="H440" i="36" s="1"/>
  <c r="H441" i="36" s="1"/>
  <c r="H442" i="36" s="1"/>
  <c r="H443" i="36" s="1"/>
  <c r="H444" i="36" s="1"/>
  <c r="H445" i="36" s="1"/>
  <c r="H446" i="36" s="1"/>
  <c r="H447" i="36" s="1"/>
  <c r="H448" i="36" s="1"/>
  <c r="H449" i="36" s="1"/>
  <c r="H450" i="36" s="1"/>
  <c r="H451" i="36" s="1"/>
  <c r="H452" i="36" s="1"/>
  <c r="H453" i="36" s="1"/>
  <c r="H454" i="36" s="1"/>
  <c r="H455" i="36" s="1"/>
  <c r="H456" i="36" s="1"/>
  <c r="H457" i="36" s="1"/>
  <c r="H458" i="36" s="1"/>
  <c r="H459" i="36" s="1"/>
  <c r="H460" i="36" s="1"/>
  <c r="H461" i="36" s="1"/>
  <c r="H462" i="36" s="1"/>
  <c r="H463" i="36" s="1"/>
  <c r="H464" i="36" s="1"/>
  <c r="H465" i="36" s="1"/>
  <c r="H466" i="36" s="1"/>
  <c r="H467" i="36" s="1"/>
  <c r="H468" i="36" s="1"/>
  <c r="H469" i="36" s="1"/>
  <c r="H470" i="36" s="1"/>
  <c r="H471" i="36" s="1"/>
  <c r="H472" i="36" s="1"/>
  <c r="H473" i="36" s="1"/>
  <c r="H474" i="36" s="1"/>
  <c r="H475" i="36" s="1"/>
  <c r="H476" i="36" s="1"/>
  <c r="H477" i="36" s="1"/>
  <c r="H478" i="36" s="1"/>
  <c r="H479" i="36" s="1"/>
  <c r="H480" i="36" s="1"/>
  <c r="H481" i="36" s="1"/>
  <c r="H482" i="36" s="1"/>
  <c r="H483" i="36" s="1"/>
  <c r="H484" i="36" s="1"/>
  <c r="H485" i="36" s="1"/>
  <c r="H486" i="36" s="1"/>
  <c r="H487" i="36" s="1"/>
  <c r="H488" i="36" s="1"/>
  <c r="H489" i="36" s="1"/>
  <c r="H490" i="36" s="1"/>
  <c r="H491" i="36" s="1"/>
  <c r="H492" i="36" s="1"/>
  <c r="H493" i="36" s="1"/>
  <c r="H494" i="36" s="1"/>
  <c r="H495" i="36" s="1"/>
  <c r="H496" i="36" s="1"/>
  <c r="H497" i="36" s="1"/>
  <c r="H498" i="36" s="1"/>
  <c r="H499" i="36" s="1"/>
  <c r="H500" i="36" s="1"/>
  <c r="H501" i="36" s="1"/>
  <c r="H502" i="36" s="1"/>
  <c r="H503" i="36" s="1"/>
  <c r="H504" i="36" s="1"/>
  <c r="H505" i="36" s="1"/>
  <c r="H506" i="36" s="1"/>
  <c r="H507" i="36" s="1"/>
  <c r="H508" i="36" s="1"/>
  <c r="H509" i="36" s="1"/>
  <c r="H510" i="36" s="1"/>
  <c r="H511" i="36" s="1"/>
  <c r="H512" i="36" s="1"/>
  <c r="H513" i="36" s="1"/>
  <c r="H514" i="36" s="1"/>
  <c r="H515" i="36" s="1"/>
  <c r="H516" i="36" s="1"/>
  <c r="H517" i="36" s="1"/>
  <c r="H518" i="36" s="1"/>
  <c r="H519" i="36" s="1"/>
  <c r="H520" i="36" s="1"/>
  <c r="H521" i="36" s="1"/>
  <c r="H522" i="36" s="1"/>
  <c r="H523" i="36" s="1"/>
  <c r="H524" i="36" s="1"/>
  <c r="H525" i="36" s="1"/>
  <c r="H526" i="36" s="1"/>
  <c r="H527" i="36" s="1"/>
  <c r="H528" i="36" s="1"/>
  <c r="H529" i="36" s="1"/>
  <c r="H530" i="36" s="1"/>
  <c r="H531" i="36" s="1"/>
  <c r="H532" i="36" s="1"/>
  <c r="H533" i="36" s="1"/>
  <c r="H534" i="36" s="1"/>
  <c r="H535" i="36" s="1"/>
  <c r="H536" i="36" s="1"/>
  <c r="H537" i="36" s="1"/>
  <c r="H538" i="36" s="1"/>
  <c r="H539" i="36" s="1"/>
  <c r="H540" i="36" s="1"/>
  <c r="H541" i="36" s="1"/>
  <c r="H542" i="36" s="1"/>
  <c r="H543" i="36" s="1"/>
  <c r="H544" i="36" s="1"/>
  <c r="H545" i="36" s="1"/>
  <c r="H546" i="36" s="1"/>
  <c r="H547" i="36" s="1"/>
  <c r="H548" i="36" s="1"/>
  <c r="H549" i="36" s="1"/>
  <c r="H550" i="36" s="1"/>
  <c r="H551" i="36" s="1"/>
  <c r="H552" i="36" s="1"/>
  <c r="H553" i="36" s="1"/>
  <c r="H554" i="36" s="1"/>
  <c r="H555" i="36" s="1"/>
  <c r="H556" i="36" s="1"/>
  <c r="H557" i="36" s="1"/>
  <c r="H558" i="36" s="1"/>
  <c r="H559" i="36" s="1"/>
  <c r="H560" i="36" s="1"/>
  <c r="H561" i="36" s="1"/>
  <c r="H562" i="36" s="1"/>
  <c r="H563" i="36" s="1"/>
  <c r="H564" i="36" s="1"/>
  <c r="H565" i="36" s="1"/>
  <c r="H566" i="36" s="1"/>
  <c r="H567" i="36" s="1"/>
  <c r="H568" i="36" s="1"/>
  <c r="H569" i="36" s="1"/>
  <c r="H570" i="36" s="1"/>
  <c r="H571" i="36" s="1"/>
  <c r="H572" i="36" s="1"/>
  <c r="H573" i="36" s="1"/>
  <c r="H574" i="36" s="1"/>
  <c r="H575" i="36" s="1"/>
  <c r="H576" i="36" s="1"/>
  <c r="H577" i="36" s="1"/>
  <c r="H578" i="36" s="1"/>
  <c r="H579" i="36" s="1"/>
  <c r="H580" i="36" s="1"/>
  <c r="H581" i="36" s="1"/>
  <c r="H582" i="36" s="1"/>
  <c r="H583" i="36" s="1"/>
  <c r="H584" i="36" s="1"/>
  <c r="H585" i="36" s="1"/>
  <c r="H586" i="36" s="1"/>
  <c r="H587" i="36" s="1"/>
  <c r="H588" i="36" s="1"/>
  <c r="H589" i="36" s="1"/>
  <c r="H590" i="36" s="1"/>
  <c r="H591" i="36" s="1"/>
  <c r="H592" i="36" s="1"/>
  <c r="H593" i="36" s="1"/>
  <c r="H594" i="36" s="1"/>
  <c r="H595" i="36" s="1"/>
  <c r="H596" i="36" s="1"/>
  <c r="H597" i="36" s="1"/>
  <c r="H598" i="36" s="1"/>
  <c r="H599" i="36" s="1"/>
  <c r="H600" i="36" s="1"/>
  <c r="H601" i="36" s="1"/>
  <c r="H602" i="36" s="1"/>
  <c r="H603" i="36" s="1"/>
  <c r="H604" i="36" s="1"/>
  <c r="H605" i="36" s="1"/>
  <c r="H606" i="36" s="1"/>
  <c r="H607" i="36" s="1"/>
  <c r="H608" i="36" s="1"/>
  <c r="H609" i="36" s="1"/>
  <c r="H610" i="36" s="1"/>
  <c r="H611" i="36" s="1"/>
  <c r="H612" i="36" s="1"/>
  <c r="H613" i="36" s="1"/>
  <c r="H614" i="36" s="1"/>
  <c r="H615" i="36" s="1"/>
  <c r="H616" i="36" s="1"/>
  <c r="H617" i="36" s="1"/>
  <c r="H618" i="36" s="1"/>
  <c r="H619" i="36" s="1"/>
  <c r="H620" i="36" s="1"/>
  <c r="H621" i="36" s="1"/>
  <c r="H622" i="36" s="1"/>
  <c r="H623" i="36" s="1"/>
  <c r="H624" i="36" s="1"/>
  <c r="H625" i="36" s="1"/>
  <c r="H626" i="36" s="1"/>
  <c r="H627" i="36" s="1"/>
  <c r="H628" i="36" s="1"/>
  <c r="H629" i="36" s="1"/>
  <c r="H630" i="36" s="1"/>
  <c r="H631" i="36" s="1"/>
  <c r="H632" i="36" s="1"/>
  <c r="H633" i="36" s="1"/>
  <c r="H634" i="36" s="1"/>
  <c r="H635" i="36" s="1"/>
  <c r="H636" i="36" s="1"/>
  <c r="H637" i="36" s="1"/>
  <c r="H638" i="36" s="1"/>
  <c r="H639" i="36" s="1"/>
  <c r="H640" i="36" s="1"/>
  <c r="H641" i="36" s="1"/>
  <c r="H642" i="36" s="1"/>
  <c r="H643" i="36" s="1"/>
  <c r="H644" i="36" s="1"/>
  <c r="H645" i="36" s="1"/>
  <c r="H646" i="36" s="1"/>
  <c r="H647" i="36" s="1"/>
  <c r="H648" i="36" s="1"/>
  <c r="H649" i="36" s="1"/>
  <c r="H650" i="36" s="1"/>
  <c r="H651" i="36" s="1"/>
  <c r="H652" i="36" s="1"/>
  <c r="H653" i="36" s="1"/>
  <c r="H654" i="36" s="1"/>
  <c r="H655" i="36" s="1"/>
  <c r="H656" i="36" s="1"/>
  <c r="H657" i="36" s="1"/>
  <c r="H658" i="36" s="1"/>
  <c r="H659" i="36" s="1"/>
  <c r="H660" i="36" s="1"/>
  <c r="H661" i="36" s="1"/>
  <c r="H662" i="36" s="1"/>
  <c r="H663" i="36" s="1"/>
  <c r="H664" i="36" s="1"/>
  <c r="H665" i="36" s="1"/>
  <c r="H666" i="36" s="1"/>
  <c r="H667" i="36" s="1"/>
  <c r="H668" i="36" s="1"/>
  <c r="H669" i="36" s="1"/>
  <c r="H670" i="36" s="1"/>
  <c r="H671" i="36" s="1"/>
  <c r="H672" i="36" s="1"/>
  <c r="H673" i="36" s="1"/>
  <c r="H674" i="36" s="1"/>
  <c r="H675" i="36" s="1"/>
  <c r="H676" i="36" s="1"/>
  <c r="H677" i="36" s="1"/>
  <c r="H678" i="36" s="1"/>
  <c r="H679" i="36" s="1"/>
  <c r="H680" i="36" s="1"/>
  <c r="H681" i="36" s="1"/>
  <c r="H682" i="36" s="1"/>
  <c r="H683" i="36" s="1"/>
  <c r="H684" i="36" s="1"/>
  <c r="H685" i="36" s="1"/>
  <c r="H686" i="36" s="1"/>
  <c r="H687" i="36" s="1"/>
  <c r="H688" i="36" s="1"/>
  <c r="H689" i="36" s="1"/>
  <c r="H690" i="36" s="1"/>
  <c r="H691" i="36" s="1"/>
  <c r="H692" i="36" s="1"/>
  <c r="H693" i="36" s="1"/>
  <c r="H694" i="36" s="1"/>
  <c r="H695" i="36" s="1"/>
  <c r="H696" i="36" s="1"/>
  <c r="H697" i="36" s="1"/>
  <c r="H698" i="36" s="1"/>
  <c r="H699" i="36" s="1"/>
  <c r="H700" i="36" s="1"/>
  <c r="H701" i="36" s="1"/>
  <c r="H702" i="36" s="1"/>
  <c r="H703" i="36" s="1"/>
  <c r="H704" i="36" s="1"/>
  <c r="H705" i="36" s="1"/>
  <c r="H706" i="36" s="1"/>
  <c r="H707" i="36" s="1"/>
  <c r="H708" i="36" s="1"/>
  <c r="H709" i="36" s="1"/>
  <c r="H710" i="36" s="1"/>
  <c r="H711" i="36" s="1"/>
  <c r="H712" i="36" s="1"/>
  <c r="H713" i="36" s="1"/>
  <c r="H714" i="36" s="1"/>
  <c r="H715" i="36" s="1"/>
  <c r="H716" i="36" s="1"/>
  <c r="H717" i="36" s="1"/>
  <c r="H718" i="36" s="1"/>
  <c r="H719" i="36" s="1"/>
  <c r="H720" i="36" s="1"/>
  <c r="H721" i="36" s="1"/>
  <c r="H722" i="36" s="1"/>
  <c r="H723" i="36" s="1"/>
  <c r="H724" i="36" s="1"/>
  <c r="H725" i="36" s="1"/>
  <c r="H726" i="36" s="1"/>
  <c r="H727" i="36" s="1"/>
  <c r="H728" i="36" s="1"/>
  <c r="H729" i="36" s="1"/>
  <c r="H730" i="36" s="1"/>
  <c r="H731" i="36" s="1"/>
  <c r="H732" i="36" s="1"/>
  <c r="H733" i="36" s="1"/>
  <c r="H734" i="36" s="1"/>
  <c r="H735" i="36" s="1"/>
  <c r="H736" i="36" s="1"/>
  <c r="H737" i="36" s="1"/>
  <c r="H738" i="36" s="1"/>
  <c r="H739" i="36" s="1"/>
  <c r="H740" i="36" s="1"/>
  <c r="H741" i="36" s="1"/>
  <c r="H742" i="36" s="1"/>
  <c r="H743" i="36" s="1"/>
  <c r="H744" i="36" s="1"/>
  <c r="H745" i="36" s="1"/>
  <c r="H746" i="36" s="1"/>
  <c r="H747" i="36" s="1"/>
  <c r="H748" i="36" s="1"/>
  <c r="H749" i="36" s="1"/>
  <c r="H750" i="36" s="1"/>
  <c r="H751" i="36" s="1"/>
  <c r="H752" i="36" s="1"/>
  <c r="H753" i="36" s="1"/>
  <c r="H754" i="36" s="1"/>
  <c r="H755" i="36" s="1"/>
  <c r="H756" i="36" s="1"/>
  <c r="H757" i="36" s="1"/>
  <c r="H758" i="36" s="1"/>
  <c r="H759" i="36" s="1"/>
  <c r="H760" i="36" s="1"/>
  <c r="H761" i="36" s="1"/>
  <c r="H762" i="36" s="1"/>
  <c r="H763" i="36" s="1"/>
  <c r="H764" i="36" s="1"/>
  <c r="H765" i="36" s="1"/>
  <c r="H766" i="36" s="1"/>
  <c r="H767" i="36" s="1"/>
  <c r="H768" i="36" s="1"/>
  <c r="H769" i="36" s="1"/>
  <c r="H770" i="36" s="1"/>
  <c r="H771" i="36" s="1"/>
  <c r="H772" i="36" s="1"/>
  <c r="H773" i="36" s="1"/>
  <c r="H774" i="36" s="1"/>
  <c r="H775" i="36" s="1"/>
  <c r="H776" i="36" s="1"/>
  <c r="H777" i="36" s="1"/>
  <c r="H778" i="36" s="1"/>
  <c r="H779" i="36" s="1"/>
  <c r="H780" i="36" s="1"/>
  <c r="H781" i="36" s="1"/>
  <c r="H782" i="36" s="1"/>
  <c r="H783" i="36" s="1"/>
  <c r="H784" i="36" s="1"/>
  <c r="H785" i="36" s="1"/>
  <c r="H786" i="36" s="1"/>
  <c r="H787" i="36" s="1"/>
  <c r="H788" i="36" s="1"/>
  <c r="H789" i="36" s="1"/>
  <c r="H790" i="36" s="1"/>
  <c r="H791" i="36" s="1"/>
  <c r="H792" i="36" s="1"/>
  <c r="H793" i="36" s="1"/>
  <c r="H794" i="36" s="1"/>
  <c r="H795" i="36" s="1"/>
  <c r="H796" i="36" s="1"/>
  <c r="H797" i="36" s="1"/>
  <c r="H798" i="36" s="1"/>
  <c r="H799" i="36" s="1"/>
  <c r="H800" i="36" s="1"/>
  <c r="H801" i="36" s="1"/>
  <c r="H802" i="36" s="1"/>
  <c r="H803" i="36" s="1"/>
  <c r="H804" i="36" s="1"/>
  <c r="H805" i="36" s="1"/>
  <c r="H806" i="36" s="1"/>
  <c r="H807" i="36" s="1"/>
  <c r="H808" i="36" s="1"/>
  <c r="H809" i="36" s="1"/>
  <c r="H810" i="36" s="1"/>
  <c r="H811" i="36" s="1"/>
  <c r="H812" i="36" s="1"/>
  <c r="H813" i="36" s="1"/>
  <c r="H814" i="36" s="1"/>
  <c r="H815" i="36" s="1"/>
  <c r="H816" i="36" s="1"/>
  <c r="H817" i="36" s="1"/>
  <c r="H818" i="36" s="1"/>
  <c r="H819" i="36" s="1"/>
  <c r="H820" i="36" s="1"/>
  <c r="H821" i="36" s="1"/>
  <c r="H822" i="36" s="1"/>
  <c r="H823" i="36" s="1"/>
  <c r="H824" i="36" s="1"/>
  <c r="H825" i="36" s="1"/>
  <c r="H826" i="36" s="1"/>
  <c r="H827" i="36" s="1"/>
  <c r="H828" i="36" s="1"/>
  <c r="H829" i="36" s="1"/>
  <c r="H830" i="36" s="1"/>
  <c r="H831" i="36" s="1"/>
  <c r="H832" i="36" s="1"/>
  <c r="H833" i="36" s="1"/>
  <c r="H834" i="36" s="1"/>
  <c r="H835" i="36" s="1"/>
  <c r="H836" i="36" s="1"/>
  <c r="H837" i="36" s="1"/>
  <c r="H838" i="36" s="1"/>
  <c r="H839" i="36" s="1"/>
  <c r="H840" i="36" s="1"/>
  <c r="H841" i="36" s="1"/>
  <c r="H842" i="36" s="1"/>
  <c r="H843" i="36" s="1"/>
  <c r="H844" i="36" s="1"/>
  <c r="H845" i="36" s="1"/>
  <c r="H846" i="36" s="1"/>
  <c r="H847" i="36" s="1"/>
  <c r="H848" i="36" s="1"/>
  <c r="H849" i="36" s="1"/>
  <c r="H850" i="36" s="1"/>
  <c r="H851" i="36" s="1"/>
  <c r="H852" i="36" s="1"/>
  <c r="H853" i="36" s="1"/>
  <c r="H854" i="36" s="1"/>
  <c r="H855" i="36" s="1"/>
  <c r="H856" i="36" s="1"/>
  <c r="H857" i="36" s="1"/>
  <c r="H858" i="36" s="1"/>
  <c r="H859" i="36" s="1"/>
  <c r="H860" i="36" s="1"/>
  <c r="H861" i="36" s="1"/>
  <c r="H862" i="36" s="1"/>
  <c r="H863" i="36" s="1"/>
  <c r="H864" i="36" s="1"/>
  <c r="H865" i="36" s="1"/>
  <c r="H866" i="36" s="1"/>
  <c r="H867" i="36" s="1"/>
  <c r="H868" i="36" s="1"/>
  <c r="H869" i="36" s="1"/>
  <c r="H870" i="36" s="1"/>
  <c r="H871" i="36" s="1"/>
  <c r="H872" i="36" s="1"/>
  <c r="H873" i="36" s="1"/>
  <c r="H874" i="36" s="1"/>
  <c r="H875" i="36" s="1"/>
  <c r="H876" i="36" s="1"/>
  <c r="H877" i="36" s="1"/>
  <c r="H878" i="36" s="1"/>
  <c r="H879" i="36" s="1"/>
  <c r="H880" i="36" s="1"/>
  <c r="H881" i="36" s="1"/>
  <c r="H882" i="36" s="1"/>
  <c r="H883" i="36" s="1"/>
  <c r="H884" i="36" s="1"/>
  <c r="H885" i="36" s="1"/>
  <c r="H886" i="36" s="1"/>
  <c r="H887" i="36" s="1"/>
  <c r="H888" i="36" s="1"/>
  <c r="H889" i="36" s="1"/>
  <c r="H890" i="36" s="1"/>
  <c r="H891" i="36" s="1"/>
  <c r="H892" i="36" s="1"/>
  <c r="H893" i="36" s="1"/>
  <c r="H894" i="36" s="1"/>
  <c r="H895" i="36" s="1"/>
  <c r="H896" i="36" s="1"/>
  <c r="H897" i="36" s="1"/>
  <c r="H898" i="36" s="1"/>
  <c r="H899" i="36" s="1"/>
  <c r="H900" i="36" s="1"/>
  <c r="H901" i="36" s="1"/>
  <c r="H902" i="36" s="1"/>
  <c r="H903" i="36" s="1"/>
  <c r="H904" i="36" s="1"/>
  <c r="H905" i="36" s="1"/>
  <c r="H906" i="36" s="1"/>
  <c r="H907" i="36" s="1"/>
  <c r="H908" i="36" s="1"/>
  <c r="H909" i="36" s="1"/>
  <c r="H910" i="36" s="1"/>
  <c r="H911" i="36" s="1"/>
  <c r="H912" i="36" s="1"/>
  <c r="H913" i="36" s="1"/>
  <c r="H914" i="36" s="1"/>
  <c r="H915" i="36" s="1"/>
  <c r="H916" i="36" s="1"/>
  <c r="H917" i="36" s="1"/>
  <c r="H918" i="36" s="1"/>
  <c r="H919" i="36" s="1"/>
  <c r="H920" i="36" s="1"/>
  <c r="H921" i="36" s="1"/>
  <c r="H922" i="36" s="1"/>
  <c r="H923" i="36" s="1"/>
  <c r="H924" i="36" s="1"/>
  <c r="H925" i="36" s="1"/>
  <c r="H926" i="36" s="1"/>
  <c r="H927" i="36" s="1"/>
  <c r="H928" i="36" s="1"/>
  <c r="H929" i="36" s="1"/>
  <c r="H930" i="36" s="1"/>
  <c r="H931" i="36" s="1"/>
  <c r="H932" i="36" s="1"/>
  <c r="H933" i="36" s="1"/>
  <c r="H934" i="36" s="1"/>
  <c r="H935" i="36" s="1"/>
  <c r="H936" i="36" s="1"/>
  <c r="H937" i="36" s="1"/>
  <c r="H938" i="36" s="1"/>
  <c r="H939" i="36" s="1"/>
  <c r="H940" i="36" s="1"/>
  <c r="H941" i="36" s="1"/>
  <c r="H942" i="36" s="1"/>
  <c r="H943" i="36" s="1"/>
  <c r="H944" i="36" s="1"/>
  <c r="H945" i="36" s="1"/>
  <c r="H946" i="36" s="1"/>
  <c r="H947" i="36" s="1"/>
  <c r="H948" i="36" s="1"/>
  <c r="H949" i="36" s="1"/>
  <c r="H950" i="36" s="1"/>
  <c r="H951" i="36" s="1"/>
  <c r="H952" i="36" s="1"/>
  <c r="H953" i="36" s="1"/>
  <c r="H954" i="36" s="1"/>
  <c r="H955" i="36" s="1"/>
  <c r="H956" i="36" s="1"/>
  <c r="H957" i="36" s="1"/>
  <c r="H958" i="36" s="1"/>
  <c r="H959" i="36" s="1"/>
  <c r="H960" i="36" s="1"/>
  <c r="H961" i="36" s="1"/>
  <c r="H962" i="36" s="1"/>
  <c r="H963" i="36" s="1"/>
  <c r="H964" i="36" s="1"/>
  <c r="H965" i="36" s="1"/>
  <c r="H966" i="36" s="1"/>
  <c r="H967" i="36" s="1"/>
  <c r="H968" i="36" s="1"/>
  <c r="H969" i="36" s="1"/>
  <c r="H970" i="36" s="1"/>
  <c r="H971" i="36" s="1"/>
  <c r="H972" i="36" s="1"/>
  <c r="H973" i="36" s="1"/>
  <c r="H974" i="36" s="1"/>
  <c r="H975" i="36" s="1"/>
  <c r="H976" i="36" s="1"/>
  <c r="H977" i="36" s="1"/>
  <c r="H978" i="36" s="1"/>
  <c r="H979" i="36" s="1"/>
  <c r="H980" i="36" s="1"/>
  <c r="H981" i="36" s="1"/>
  <c r="H982" i="36" s="1"/>
  <c r="H983" i="36" s="1"/>
  <c r="H984" i="36" s="1"/>
  <c r="H985" i="36" s="1"/>
  <c r="H986" i="36" s="1"/>
  <c r="H987" i="36" s="1"/>
  <c r="H988" i="36" s="1"/>
  <c r="H989" i="36" s="1"/>
  <c r="H990" i="36" s="1"/>
  <c r="H991" i="36" s="1"/>
  <c r="H992" i="36" s="1"/>
  <c r="H993" i="36" s="1"/>
  <c r="H994" i="36" s="1"/>
  <c r="H995" i="36" s="1"/>
  <c r="H996" i="36" s="1"/>
  <c r="H997" i="36" s="1"/>
  <c r="H998" i="36" s="1"/>
  <c r="H999" i="36" s="1"/>
  <c r="H1000" i="36" s="1"/>
  <c r="H1001" i="36" s="1"/>
  <c r="H1002" i="36" s="1"/>
  <c r="H1003" i="36" s="1"/>
  <c r="H1004" i="36" s="1"/>
  <c r="H1005" i="36" s="1"/>
  <c r="H1006" i="36" s="1"/>
  <c r="H1007" i="36" s="1"/>
  <c r="H1008" i="36" s="1"/>
  <c r="H1009" i="36" s="1"/>
  <c r="H1010" i="36" s="1"/>
  <c r="H1011" i="36" s="1"/>
  <c r="H1012" i="36" s="1"/>
  <c r="H1013" i="36" s="1"/>
  <c r="H1014" i="36" s="1"/>
  <c r="H1015" i="36" s="1"/>
  <c r="H1016" i="36" s="1"/>
  <c r="H1017" i="36" s="1"/>
  <c r="H1018" i="36" s="1"/>
  <c r="H1019" i="36" s="1"/>
  <c r="H1020" i="36" s="1"/>
  <c r="H1021" i="36" s="1"/>
  <c r="H1022" i="36" s="1"/>
  <c r="H1023" i="36" s="1"/>
  <c r="H1024" i="36" s="1"/>
  <c r="H1025" i="36" s="1"/>
  <c r="H1026" i="36" s="1"/>
  <c r="H1027" i="36" s="1"/>
  <c r="H1028" i="36" s="1"/>
  <c r="H1029" i="36" s="1"/>
  <c r="H1030" i="36" s="1"/>
  <c r="H1031" i="36" s="1"/>
  <c r="H1032" i="36" s="1"/>
  <c r="H1033" i="36" s="1"/>
  <c r="H1034" i="36" s="1"/>
  <c r="H1035" i="36" s="1"/>
  <c r="H1036" i="36" s="1"/>
  <c r="H1037" i="36" s="1"/>
  <c r="H1038" i="36" s="1"/>
  <c r="H1039" i="36" s="1"/>
  <c r="H1040" i="36" s="1"/>
  <c r="H1041" i="36" s="1"/>
  <c r="H1042" i="36" s="1"/>
  <c r="H1043" i="36" s="1"/>
  <c r="H1044" i="36" s="1"/>
  <c r="H1045" i="36" s="1"/>
  <c r="H1046" i="36" s="1"/>
  <c r="H1047" i="36" s="1"/>
  <c r="H1048" i="36" s="1"/>
  <c r="H1049" i="36" s="1"/>
  <c r="H1050" i="36" s="1"/>
  <c r="H1051" i="36" s="1"/>
  <c r="H1052" i="36" s="1"/>
  <c r="H1053" i="36" s="1"/>
  <c r="H1054" i="36" s="1"/>
  <c r="H1055" i="36" s="1"/>
  <c r="H1056" i="36" s="1"/>
  <c r="H1057" i="36" s="1"/>
  <c r="H1058" i="36" s="1"/>
  <c r="H1059" i="36" s="1"/>
  <c r="H1060" i="36" s="1"/>
  <c r="H1061" i="36" s="1"/>
  <c r="H1062" i="36" s="1"/>
  <c r="H1063" i="36" s="1"/>
  <c r="H1064" i="36" s="1"/>
  <c r="H1065" i="36" s="1"/>
  <c r="H1066" i="36" s="1"/>
  <c r="H1067" i="36" s="1"/>
  <c r="H1068" i="36" s="1"/>
  <c r="H1069" i="36" s="1"/>
  <c r="H1070" i="36" s="1"/>
  <c r="H1071" i="36" s="1"/>
  <c r="H1072" i="36" s="1"/>
  <c r="H1073" i="36" s="1"/>
  <c r="H1074" i="36" s="1"/>
  <c r="H1075" i="36" s="1"/>
  <c r="H1076" i="36" s="1"/>
  <c r="H1077" i="36" s="1"/>
  <c r="H1078" i="36" s="1"/>
  <c r="H1079" i="36" s="1"/>
  <c r="H1080" i="36" s="1"/>
  <c r="H1081" i="36" s="1"/>
  <c r="H1082" i="36" s="1"/>
  <c r="H1083" i="36" s="1"/>
  <c r="H1084" i="36" s="1"/>
  <c r="H1085" i="36" s="1"/>
  <c r="H1086" i="36" s="1"/>
  <c r="H1087" i="36" s="1"/>
  <c r="H1088" i="36" s="1"/>
  <c r="H1089" i="36" s="1"/>
  <c r="H1090" i="36" s="1"/>
  <c r="H1091" i="36" s="1"/>
  <c r="H1092" i="36" s="1"/>
  <c r="H1093" i="36" s="1"/>
  <c r="H1094" i="36" s="1"/>
  <c r="H1095" i="36" s="1"/>
  <c r="H1096" i="36" s="1"/>
  <c r="H1097" i="36" s="1"/>
  <c r="H1098" i="36" s="1"/>
  <c r="H1099" i="36" s="1"/>
  <c r="H1100" i="36" s="1"/>
  <c r="H1101" i="36" s="1"/>
  <c r="H1102" i="36" s="1"/>
  <c r="H1103" i="36" s="1"/>
  <c r="H1104" i="36" s="1"/>
  <c r="H1105" i="36" s="1"/>
  <c r="H1106" i="36" s="1"/>
  <c r="H1107" i="36" s="1"/>
  <c r="H1108" i="36" s="1"/>
  <c r="H1109" i="36" s="1"/>
  <c r="H1110" i="36" s="1"/>
  <c r="H1111" i="36" s="1"/>
  <c r="H1112" i="36" s="1"/>
  <c r="H1113" i="36" s="1"/>
  <c r="H1114" i="36" s="1"/>
  <c r="H1115" i="36" s="1"/>
  <c r="H1116" i="36" s="1"/>
  <c r="H1117" i="36" s="1"/>
  <c r="H1118" i="36" s="1"/>
  <c r="H1119" i="36" s="1"/>
  <c r="H1120" i="36" s="1"/>
  <c r="H1121" i="36" s="1"/>
  <c r="H1122" i="36" s="1"/>
  <c r="H1123" i="36" s="1"/>
  <c r="H1124" i="36" s="1"/>
  <c r="H1125" i="36" s="1"/>
  <c r="H1126" i="36" s="1"/>
  <c r="H1127" i="36" s="1"/>
  <c r="H1128" i="36" s="1"/>
  <c r="H1129" i="36" s="1"/>
  <c r="H1130" i="36" s="1"/>
  <c r="H1131" i="36" s="1"/>
  <c r="H1132" i="36" s="1"/>
  <c r="H1133" i="36" s="1"/>
  <c r="H1134" i="36" s="1"/>
  <c r="H1135" i="36" s="1"/>
  <c r="H1136" i="36" s="1"/>
  <c r="H1137" i="36" s="1"/>
  <c r="H1138" i="36" s="1"/>
  <c r="H1139" i="36" s="1"/>
  <c r="H1140" i="36" s="1"/>
  <c r="H1141" i="36" s="1"/>
  <c r="H1142" i="36" s="1"/>
  <c r="H1143" i="36" s="1"/>
  <c r="H1144" i="36" s="1"/>
  <c r="H1145" i="36" s="1"/>
  <c r="H1146" i="36" s="1"/>
  <c r="H1147" i="36" s="1"/>
  <c r="H1148" i="36" s="1"/>
  <c r="H1149" i="36" s="1"/>
  <c r="H1150" i="36" s="1"/>
  <c r="H1151" i="36" s="1"/>
  <c r="H1152" i="36" s="1"/>
  <c r="H1153" i="36" s="1"/>
  <c r="H1154" i="36" s="1"/>
  <c r="H1155" i="36" s="1"/>
  <c r="H1156" i="36" s="1"/>
  <c r="H1157" i="36" s="1"/>
  <c r="H1158" i="36" s="1"/>
  <c r="H1159" i="36" s="1"/>
  <c r="H1160" i="36" s="1"/>
  <c r="H1161" i="36" s="1"/>
  <c r="H1162" i="36" s="1"/>
  <c r="H1163" i="36" s="1"/>
  <c r="H1164" i="36" s="1"/>
  <c r="H1165" i="36" s="1"/>
  <c r="H1166" i="36" s="1"/>
  <c r="H1167" i="36" s="1"/>
  <c r="H1168" i="36" s="1"/>
  <c r="H1169" i="36" s="1"/>
  <c r="H1170" i="36" s="1"/>
  <c r="H1171" i="36" s="1"/>
  <c r="H1172" i="36" s="1"/>
  <c r="H1173" i="36" s="1"/>
  <c r="H1174" i="36" s="1"/>
  <c r="H1175" i="36" s="1"/>
  <c r="H1176" i="36" s="1"/>
  <c r="H1177" i="36" s="1"/>
  <c r="H1178" i="36" s="1"/>
  <c r="H1179" i="36" s="1"/>
  <c r="H1180" i="36" s="1"/>
  <c r="H1181" i="36" s="1"/>
  <c r="H1182" i="36" s="1"/>
  <c r="H1183" i="36" s="1"/>
  <c r="H1184" i="36" s="1"/>
  <c r="H1185" i="36" s="1"/>
  <c r="H1186" i="36" s="1"/>
  <c r="H1187" i="36" s="1"/>
  <c r="H1188" i="36" s="1"/>
  <c r="H1189" i="36" s="1"/>
  <c r="H1190" i="36" s="1"/>
  <c r="H1191" i="36" s="1"/>
  <c r="H1192" i="36" s="1"/>
  <c r="H1193" i="36" s="1"/>
  <c r="H1194" i="36" s="1"/>
  <c r="H1195" i="36" s="1"/>
  <c r="H1196" i="36" s="1"/>
  <c r="H1197" i="36" s="1"/>
  <c r="H1198" i="36" s="1"/>
  <c r="H1199" i="36" s="1"/>
  <c r="H1200" i="36" s="1"/>
  <c r="H1201" i="36" s="1"/>
  <c r="H1202" i="36" s="1"/>
  <c r="H1203" i="36" s="1"/>
  <c r="H1204" i="36" s="1"/>
  <c r="H1205" i="36" s="1"/>
  <c r="H1206" i="36" s="1"/>
  <c r="H1207" i="36" s="1"/>
  <c r="H1208" i="36" s="1"/>
  <c r="H1209" i="36" s="1"/>
  <c r="H1210" i="36" s="1"/>
  <c r="H1211" i="36" s="1"/>
  <c r="H1212" i="36" s="1"/>
  <c r="H1213" i="36" s="1"/>
  <c r="H1214" i="36" s="1"/>
  <c r="H1215" i="36" s="1"/>
  <c r="H1216" i="36" s="1"/>
  <c r="H1217" i="36" s="1"/>
  <c r="H1218" i="36" s="1"/>
  <c r="H1219" i="36" s="1"/>
  <c r="H1220" i="36" s="1"/>
  <c r="H1221" i="36" s="1"/>
  <c r="H1222" i="36" s="1"/>
  <c r="H1223" i="36" s="1"/>
  <c r="H1224" i="36" s="1"/>
  <c r="H1225" i="36" s="1"/>
  <c r="H1226" i="36" s="1"/>
  <c r="H1227" i="36" s="1"/>
  <c r="H1228" i="36" s="1"/>
  <c r="H1229" i="36" s="1"/>
  <c r="H1230" i="36" s="1"/>
  <c r="H1231" i="36" s="1"/>
  <c r="H1232" i="36" s="1"/>
  <c r="H1233" i="36" s="1"/>
  <c r="H1234" i="36" s="1"/>
  <c r="H1235" i="36" s="1"/>
  <c r="H1236" i="36" s="1"/>
  <c r="H1237" i="36" s="1"/>
  <c r="H1238" i="36" s="1"/>
  <c r="H1239" i="36" s="1"/>
  <c r="H1240" i="36" s="1"/>
  <c r="H1241" i="36" s="1"/>
  <c r="H1242" i="36" s="1"/>
  <c r="H1243" i="36" s="1"/>
  <c r="H1244" i="36" s="1"/>
  <c r="H1245" i="36" s="1"/>
  <c r="H1246" i="36" s="1"/>
  <c r="H1247" i="36" s="1"/>
  <c r="H1248" i="36" s="1"/>
  <c r="H1249" i="36" s="1"/>
  <c r="H1250" i="36" s="1"/>
  <c r="H1251" i="36" s="1"/>
  <c r="H1252" i="36" s="1"/>
  <c r="H1253" i="36" s="1"/>
  <c r="H1254" i="36" s="1"/>
  <c r="H1255" i="36" s="1"/>
  <c r="H1256" i="36" s="1"/>
  <c r="H1257" i="36" s="1"/>
  <c r="H1258" i="36" s="1"/>
  <c r="H1259" i="36" s="1"/>
  <c r="H1260" i="36" s="1"/>
  <c r="H1261" i="36" s="1"/>
  <c r="H1262" i="36" s="1"/>
  <c r="H1263" i="36" s="1"/>
  <c r="H1264" i="36" s="1"/>
  <c r="H1265" i="36" s="1"/>
  <c r="H1266" i="36" s="1"/>
  <c r="H1267" i="36" s="1"/>
  <c r="H1268" i="36" s="1"/>
  <c r="H1269" i="36" s="1"/>
  <c r="H1270" i="36" s="1"/>
  <c r="H1271" i="36" s="1"/>
  <c r="H1272" i="36" s="1"/>
  <c r="H1273" i="36" s="1"/>
  <c r="H1274" i="36" s="1"/>
  <c r="H1275" i="36" s="1"/>
  <c r="H1276" i="36" s="1"/>
  <c r="H1277" i="36" s="1"/>
  <c r="H1278" i="36" s="1"/>
  <c r="H1279" i="36" s="1"/>
  <c r="H1280" i="36" s="1"/>
  <c r="H1281" i="36" s="1"/>
  <c r="H1282" i="36" s="1"/>
  <c r="H1283" i="36" s="1"/>
  <c r="H1284" i="36" s="1"/>
  <c r="H1285" i="36" s="1"/>
  <c r="H1286" i="36" s="1"/>
  <c r="H1287" i="36" s="1"/>
  <c r="H1288" i="36" s="1"/>
  <c r="H1289" i="36" s="1"/>
  <c r="H1290" i="36" s="1"/>
  <c r="H1291" i="36" s="1"/>
  <c r="H1292" i="36" s="1"/>
  <c r="H1293" i="36" s="1"/>
  <c r="H1294" i="36" s="1"/>
  <c r="H1295" i="36" s="1"/>
  <c r="H1296" i="36" s="1"/>
  <c r="H1297" i="36" s="1"/>
  <c r="H1298" i="36" s="1"/>
  <c r="H1299" i="36" s="1"/>
  <c r="H1300" i="36" s="1"/>
  <c r="H1301" i="36" s="1"/>
  <c r="H1302" i="36" s="1"/>
  <c r="H1303" i="36" s="1"/>
  <c r="H1304" i="36" s="1"/>
  <c r="H1305" i="36" s="1"/>
  <c r="H1306" i="36" s="1"/>
  <c r="H1307" i="36" s="1"/>
  <c r="H1308" i="36" s="1"/>
  <c r="H1309" i="36" s="1"/>
  <c r="H1310" i="36" s="1"/>
  <c r="H1311" i="36" s="1"/>
  <c r="H1312" i="36" s="1"/>
  <c r="H1313" i="36" s="1"/>
  <c r="H1314" i="36" s="1"/>
  <c r="H1315" i="36" s="1"/>
  <c r="H1316" i="36" s="1"/>
  <c r="H1317" i="36" s="1"/>
  <c r="H1318" i="36" s="1"/>
  <c r="H1319" i="36" s="1"/>
  <c r="H1320" i="36" s="1"/>
  <c r="H1321" i="36" s="1"/>
  <c r="H1322" i="36" s="1"/>
  <c r="H1323" i="36" s="1"/>
  <c r="H1324" i="36" s="1"/>
  <c r="H1325" i="36" s="1"/>
  <c r="H1326" i="36" s="1"/>
  <c r="H1327" i="36" s="1"/>
  <c r="H1328" i="36" s="1"/>
  <c r="H1329" i="36" s="1"/>
  <c r="H1330" i="36" s="1"/>
  <c r="H1331" i="36" s="1"/>
  <c r="H1332" i="36" s="1"/>
  <c r="H1333" i="36" s="1"/>
  <c r="H1334" i="36" s="1"/>
  <c r="H1335" i="36" s="1"/>
  <c r="H1336" i="36" s="1"/>
  <c r="H1337" i="36" s="1"/>
  <c r="H1338" i="36" s="1"/>
  <c r="H1339" i="36" s="1"/>
  <c r="H1340" i="36" s="1"/>
  <c r="H1341" i="36" s="1"/>
  <c r="H1342" i="36" s="1"/>
  <c r="H1343" i="36" s="1"/>
  <c r="H1344" i="36" s="1"/>
  <c r="H1345" i="36" s="1"/>
  <c r="H1346" i="36" s="1"/>
  <c r="H1347" i="36" s="1"/>
  <c r="H1348" i="36" s="1"/>
  <c r="H1349" i="36" s="1"/>
  <c r="H1350" i="36" s="1"/>
  <c r="H1351" i="36" s="1"/>
  <c r="H1352" i="36" s="1"/>
  <c r="H1353" i="36" s="1"/>
  <c r="H1354" i="36" s="1"/>
  <c r="H1355" i="36" s="1"/>
  <c r="H1356" i="36" s="1"/>
  <c r="H1357" i="36" s="1"/>
  <c r="H1358" i="36" s="1"/>
  <c r="H1359" i="36" s="1"/>
  <c r="H1360" i="36" s="1"/>
  <c r="H1361" i="36" s="1"/>
  <c r="H1362" i="36" s="1"/>
  <c r="H1363" i="36" s="1"/>
  <c r="H1364" i="36" s="1"/>
  <c r="H1365" i="36" s="1"/>
  <c r="H1366" i="36" s="1"/>
  <c r="H1367" i="36" s="1"/>
  <c r="H1368" i="36" s="1"/>
  <c r="H1369" i="36" s="1"/>
  <c r="H1370" i="36" s="1"/>
  <c r="H1371" i="36" s="1"/>
  <c r="H1372" i="36" s="1"/>
  <c r="H1373" i="36" s="1"/>
  <c r="H1374" i="36" s="1"/>
  <c r="H1375" i="36" s="1"/>
  <c r="H1376" i="36" s="1"/>
  <c r="H1377" i="36" s="1"/>
  <c r="H1378" i="36" s="1"/>
  <c r="H1379" i="36" s="1"/>
  <c r="H1380" i="36" s="1"/>
  <c r="H1381" i="36" s="1"/>
  <c r="H1382" i="36" s="1"/>
  <c r="H1383" i="36" s="1"/>
  <c r="H1384" i="36" s="1"/>
  <c r="H1385" i="36" s="1"/>
  <c r="H1386" i="36" s="1"/>
  <c r="H1387" i="36" s="1"/>
  <c r="H1388" i="36" s="1"/>
  <c r="H1389" i="36" s="1"/>
  <c r="H1390" i="36" s="1"/>
  <c r="H1391" i="36" s="1"/>
  <c r="H1392" i="36" s="1"/>
  <c r="H1393" i="36" s="1"/>
  <c r="H1394" i="36" s="1"/>
  <c r="H1395" i="36" s="1"/>
  <c r="H1396" i="36" s="1"/>
  <c r="H1397" i="36" s="1"/>
  <c r="H1398" i="36" s="1"/>
  <c r="H1399" i="36" s="1"/>
  <c r="H1400" i="36" s="1"/>
  <c r="H1401" i="36" s="1"/>
  <c r="H1402" i="36" s="1"/>
  <c r="H1403" i="36" s="1"/>
  <c r="H1404" i="36" s="1"/>
  <c r="H1405" i="36" s="1"/>
  <c r="H1406" i="36" s="1"/>
  <c r="H1407" i="36" s="1"/>
  <c r="H1408" i="36" s="1"/>
  <c r="H1409" i="36" s="1"/>
  <c r="H1410" i="36" s="1"/>
  <c r="H1411" i="36" s="1"/>
  <c r="H1412" i="36" s="1"/>
  <c r="H1413" i="36" s="1"/>
  <c r="H1414" i="36" s="1"/>
  <c r="H1415" i="36" s="1"/>
  <c r="H1416" i="36" s="1"/>
  <c r="H1417" i="36" s="1"/>
  <c r="H1418" i="36" s="1"/>
  <c r="H1419" i="36" s="1"/>
  <c r="H1420" i="36" s="1"/>
  <c r="H1421" i="36" s="1"/>
  <c r="H1422" i="36" s="1"/>
  <c r="H1423" i="36" s="1"/>
  <c r="H1424" i="36" s="1"/>
  <c r="H1425" i="36" s="1"/>
  <c r="H1426" i="36" s="1"/>
  <c r="H1427" i="36" s="1"/>
  <c r="H1428" i="36" s="1"/>
  <c r="H1429" i="36" s="1"/>
  <c r="H1430" i="36" s="1"/>
  <c r="H1431" i="36" s="1"/>
  <c r="H1432" i="36" s="1"/>
  <c r="H1433" i="36" s="1"/>
  <c r="H1434" i="36" s="1"/>
  <c r="H1435" i="36" s="1"/>
  <c r="H1436" i="36" s="1"/>
  <c r="H1437" i="36" s="1"/>
  <c r="H1438" i="36" s="1"/>
  <c r="H1439" i="36" s="1"/>
  <c r="H1440" i="36" s="1"/>
  <c r="H1441" i="36" s="1"/>
  <c r="H1442" i="36" s="1"/>
  <c r="H1443" i="36" s="1"/>
  <c r="H1444" i="36" s="1"/>
  <c r="H1445" i="36" s="1"/>
  <c r="H1446" i="36" s="1"/>
  <c r="H1447" i="36" s="1"/>
  <c r="H1448" i="36" s="1"/>
  <c r="H1449" i="36" s="1"/>
  <c r="H1450" i="36" s="1"/>
  <c r="H1451" i="36" s="1"/>
  <c r="H1452" i="36" s="1"/>
  <c r="H1453" i="36" s="1"/>
  <c r="H1454" i="36" s="1"/>
  <c r="H1455" i="36" s="1"/>
  <c r="H1456" i="36" s="1"/>
  <c r="H1457" i="36" s="1"/>
  <c r="H1458" i="36" s="1"/>
  <c r="H1459" i="36" s="1"/>
  <c r="H1460" i="36" s="1"/>
  <c r="H1461" i="36" s="1"/>
  <c r="H1462" i="36" s="1"/>
  <c r="H1463" i="36" s="1"/>
  <c r="H1464" i="36" s="1"/>
  <c r="H1465" i="36" s="1"/>
  <c r="H1466" i="36" s="1"/>
  <c r="H1467" i="36" s="1"/>
  <c r="H1468" i="36" s="1"/>
  <c r="H1469" i="36" s="1"/>
  <c r="H1470" i="36" s="1"/>
  <c r="H1471" i="36" s="1"/>
  <c r="H1472" i="36" s="1"/>
  <c r="F7" i="36"/>
  <c r="F8" i="36" s="1"/>
  <c r="F9" i="36" s="1"/>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F31" i="36" s="1"/>
  <c r="F32" i="36" s="1"/>
  <c r="F33" i="36" s="1"/>
  <c r="F34" i="36" s="1"/>
  <c r="F35" i="36" s="1"/>
  <c r="F36" i="36" s="1"/>
  <c r="F37" i="36" s="1"/>
  <c r="F38" i="36" s="1"/>
  <c r="F39" i="36" s="1"/>
  <c r="F40" i="36" s="1"/>
  <c r="F41" i="36" s="1"/>
  <c r="F42" i="36" s="1"/>
  <c r="F43" i="36" s="1"/>
  <c r="F44" i="36" s="1"/>
  <c r="F45" i="36" s="1"/>
  <c r="F46" i="36" s="1"/>
  <c r="F47" i="36" s="1"/>
  <c r="F48" i="36" s="1"/>
  <c r="F49" i="36" s="1"/>
  <c r="F50" i="36" s="1"/>
  <c r="F51" i="36" s="1"/>
  <c r="F52" i="36" s="1"/>
  <c r="F53" i="36" s="1"/>
  <c r="F54" i="36" s="1"/>
  <c r="F55" i="36" s="1"/>
  <c r="F56" i="36" s="1"/>
  <c r="F57" i="36" s="1"/>
  <c r="F58" i="36" s="1"/>
  <c r="F59" i="36" s="1"/>
  <c r="F60" i="36" s="1"/>
  <c r="F61" i="36" s="1"/>
  <c r="F62" i="36" s="1"/>
  <c r="F63" i="36" s="1"/>
  <c r="F64" i="36" s="1"/>
  <c r="F65" i="36" s="1"/>
  <c r="F66" i="36" s="1"/>
  <c r="F67" i="36" s="1"/>
  <c r="F68" i="36" s="1"/>
  <c r="F69" i="36" s="1"/>
  <c r="F70" i="36" s="1"/>
  <c r="F71" i="36" s="1"/>
  <c r="F72" i="36" s="1"/>
  <c r="F73" i="36" s="1"/>
  <c r="F74" i="36" s="1"/>
  <c r="F75" i="36" s="1"/>
  <c r="F76" i="36" s="1"/>
  <c r="F77" i="36" s="1"/>
  <c r="F78" i="36" s="1"/>
  <c r="F79" i="36" s="1"/>
  <c r="F80" i="36" s="1"/>
  <c r="F81" i="36" s="1"/>
  <c r="F82" i="36" s="1"/>
  <c r="F83" i="36" s="1"/>
  <c r="F84" i="36" s="1"/>
  <c r="F85" i="36" s="1"/>
  <c r="F86" i="36" s="1"/>
  <c r="F87" i="36" s="1"/>
  <c r="F88" i="36" s="1"/>
  <c r="F89" i="36" s="1"/>
  <c r="F90" i="36" s="1"/>
  <c r="F91" i="36" s="1"/>
  <c r="F92" i="36" s="1"/>
  <c r="F93" i="36" s="1"/>
  <c r="F94" i="36" s="1"/>
  <c r="F95" i="36" s="1"/>
  <c r="F96" i="36" s="1"/>
  <c r="F97" i="36" s="1"/>
  <c r="F98" i="36" s="1"/>
  <c r="F99" i="36" s="1"/>
  <c r="F100" i="36" s="1"/>
  <c r="F101" i="36" s="1"/>
  <c r="F102" i="36" s="1"/>
  <c r="F103" i="36" s="1"/>
  <c r="F104" i="36" s="1"/>
  <c r="F105" i="36" s="1"/>
  <c r="F106" i="36" s="1"/>
  <c r="F107" i="36" s="1"/>
  <c r="F108" i="36" s="1"/>
  <c r="F109" i="36" s="1"/>
  <c r="F110" i="36" s="1"/>
  <c r="F111" i="36" s="1"/>
  <c r="F112" i="36" s="1"/>
  <c r="F113" i="36" s="1"/>
  <c r="F114" i="36" s="1"/>
  <c r="F115" i="36" s="1"/>
  <c r="F116" i="36" s="1"/>
  <c r="F117" i="36" s="1"/>
  <c r="F118" i="36" s="1"/>
  <c r="F119" i="36" s="1"/>
  <c r="F120" i="36" s="1"/>
  <c r="F121" i="36" s="1"/>
  <c r="F122" i="36" s="1"/>
  <c r="F123" i="36" s="1"/>
  <c r="F124" i="36" s="1"/>
  <c r="F125" i="36" s="1"/>
  <c r="F126" i="36" s="1"/>
  <c r="F127" i="36" s="1"/>
  <c r="F128" i="36" s="1"/>
  <c r="F129" i="36" s="1"/>
  <c r="F130" i="36" s="1"/>
  <c r="F131" i="36" s="1"/>
  <c r="F132" i="36" s="1"/>
  <c r="F133" i="36" s="1"/>
  <c r="F134" i="36" s="1"/>
  <c r="F135" i="36" s="1"/>
  <c r="F136" i="36" s="1"/>
  <c r="F137" i="36" s="1"/>
  <c r="F138" i="36" s="1"/>
  <c r="F139" i="36" s="1"/>
  <c r="F140" i="36" s="1"/>
  <c r="F141" i="36" s="1"/>
  <c r="F142" i="36" s="1"/>
  <c r="F143" i="36" s="1"/>
  <c r="F144" i="36" s="1"/>
  <c r="F145" i="36" s="1"/>
  <c r="F146" i="36" s="1"/>
  <c r="F147" i="36" s="1"/>
  <c r="F148" i="36" s="1"/>
  <c r="F149" i="36" s="1"/>
  <c r="F150" i="36" s="1"/>
  <c r="F151" i="36" s="1"/>
  <c r="F152" i="36" s="1"/>
  <c r="F153" i="36" s="1"/>
  <c r="F154" i="36" s="1"/>
  <c r="F155" i="36" s="1"/>
  <c r="F156" i="36" s="1"/>
  <c r="F157" i="36" s="1"/>
  <c r="F158" i="36" s="1"/>
  <c r="F159" i="36" s="1"/>
  <c r="F160" i="36" s="1"/>
  <c r="F161" i="36" s="1"/>
  <c r="F162" i="36" s="1"/>
  <c r="F163" i="36" s="1"/>
  <c r="F164" i="36" s="1"/>
  <c r="F165" i="36" s="1"/>
  <c r="F166" i="36" s="1"/>
  <c r="F167" i="36" s="1"/>
  <c r="F168" i="36" s="1"/>
  <c r="F169" i="36" s="1"/>
  <c r="F170" i="36" s="1"/>
  <c r="F171" i="36" s="1"/>
  <c r="F172" i="36" s="1"/>
  <c r="F173" i="36" s="1"/>
  <c r="F174" i="36" s="1"/>
  <c r="F175" i="36" s="1"/>
  <c r="F176" i="36" s="1"/>
  <c r="F177" i="36" s="1"/>
  <c r="F178" i="36" s="1"/>
  <c r="F179" i="36" s="1"/>
  <c r="F180" i="36" s="1"/>
  <c r="F181" i="36" s="1"/>
  <c r="F182" i="36" s="1"/>
  <c r="F183" i="36" s="1"/>
  <c r="F184" i="36" s="1"/>
  <c r="F185" i="36" s="1"/>
  <c r="F186" i="36" s="1"/>
  <c r="F187" i="36" s="1"/>
  <c r="F188" i="36" s="1"/>
  <c r="F189" i="36" s="1"/>
  <c r="F190" i="36" s="1"/>
  <c r="F191" i="36" s="1"/>
  <c r="F192" i="36" s="1"/>
  <c r="F193" i="36" s="1"/>
  <c r="F194" i="36" s="1"/>
  <c r="F195" i="36" s="1"/>
  <c r="F196" i="36" s="1"/>
  <c r="F197" i="36" s="1"/>
  <c r="F198" i="36" s="1"/>
  <c r="F199" i="36" s="1"/>
  <c r="F200" i="36" s="1"/>
  <c r="F201" i="36" s="1"/>
  <c r="F202" i="36" s="1"/>
  <c r="F203" i="36" s="1"/>
  <c r="F204" i="36" s="1"/>
  <c r="F205" i="36" s="1"/>
  <c r="F206" i="36" s="1"/>
  <c r="F207" i="36" s="1"/>
  <c r="F208" i="36" s="1"/>
  <c r="F209" i="36" s="1"/>
  <c r="F210" i="36" s="1"/>
  <c r="F211" i="36" s="1"/>
  <c r="F212" i="36" s="1"/>
  <c r="F213" i="36" s="1"/>
  <c r="F214" i="36" s="1"/>
  <c r="F215" i="36" s="1"/>
  <c r="F216" i="36" s="1"/>
  <c r="F217" i="36" s="1"/>
  <c r="F218" i="36" s="1"/>
  <c r="F219" i="36" s="1"/>
  <c r="F220" i="36" s="1"/>
  <c r="F221" i="36" s="1"/>
  <c r="F222" i="36" s="1"/>
  <c r="F223" i="36" s="1"/>
  <c r="F224" i="36" s="1"/>
  <c r="F225" i="36" s="1"/>
  <c r="F226" i="36" s="1"/>
  <c r="F227" i="36" s="1"/>
  <c r="F228" i="36" s="1"/>
  <c r="F229" i="36" s="1"/>
  <c r="F230" i="36" s="1"/>
  <c r="F231" i="36" s="1"/>
  <c r="F232" i="36" s="1"/>
  <c r="F233" i="36" s="1"/>
  <c r="F234" i="36" s="1"/>
  <c r="F235" i="36" s="1"/>
  <c r="F236" i="36" s="1"/>
  <c r="F237" i="36" s="1"/>
  <c r="F238" i="36" s="1"/>
  <c r="F239" i="36" s="1"/>
  <c r="F240" i="36" s="1"/>
  <c r="F241" i="36" s="1"/>
  <c r="F242" i="36" s="1"/>
  <c r="F243" i="36" s="1"/>
  <c r="F244" i="36" s="1"/>
  <c r="F245" i="36" s="1"/>
  <c r="F246" i="36" s="1"/>
  <c r="F247" i="36" s="1"/>
  <c r="F248" i="36" s="1"/>
  <c r="F249" i="36" s="1"/>
  <c r="F250" i="36" s="1"/>
  <c r="F251" i="36" s="1"/>
  <c r="F252" i="36" s="1"/>
  <c r="F253" i="36" s="1"/>
  <c r="F254" i="36" s="1"/>
  <c r="F255" i="36" s="1"/>
  <c r="F256" i="36" s="1"/>
  <c r="F257" i="36" s="1"/>
  <c r="F258" i="36" s="1"/>
  <c r="F259" i="36" s="1"/>
  <c r="F260" i="36" s="1"/>
  <c r="F261" i="36" s="1"/>
  <c r="F262" i="36" s="1"/>
  <c r="F263" i="36" s="1"/>
  <c r="F264" i="36" s="1"/>
  <c r="F265" i="36" s="1"/>
  <c r="F266" i="36" s="1"/>
  <c r="F267" i="36" s="1"/>
  <c r="F268" i="36" s="1"/>
  <c r="F269" i="36" s="1"/>
  <c r="F270" i="36" s="1"/>
  <c r="F271" i="36" s="1"/>
  <c r="F272" i="36" s="1"/>
  <c r="F273" i="36" s="1"/>
  <c r="F274" i="36" s="1"/>
  <c r="F275" i="36" s="1"/>
  <c r="F276" i="36" s="1"/>
  <c r="F277" i="36" s="1"/>
  <c r="F278" i="36" s="1"/>
  <c r="F279" i="36" s="1"/>
  <c r="F280" i="36" s="1"/>
  <c r="F281" i="36" s="1"/>
  <c r="F282" i="36" s="1"/>
  <c r="F283" i="36" s="1"/>
  <c r="F284" i="36" s="1"/>
  <c r="F285" i="36" s="1"/>
  <c r="F286" i="36" s="1"/>
  <c r="F287" i="36" s="1"/>
  <c r="F288" i="36" s="1"/>
  <c r="F289" i="36" s="1"/>
  <c r="F290" i="36" s="1"/>
  <c r="F291" i="36" s="1"/>
  <c r="F292" i="36" s="1"/>
  <c r="F293" i="36" s="1"/>
  <c r="F294" i="36" s="1"/>
  <c r="F295" i="36" s="1"/>
  <c r="F296" i="36" s="1"/>
  <c r="F297" i="36" s="1"/>
  <c r="F298" i="36" s="1"/>
  <c r="F299" i="36" s="1"/>
  <c r="F300" i="36" s="1"/>
  <c r="F301" i="36" s="1"/>
  <c r="F302" i="36" s="1"/>
  <c r="F303" i="36" s="1"/>
  <c r="F304" i="36" s="1"/>
  <c r="F305" i="36" s="1"/>
  <c r="F306" i="36" s="1"/>
  <c r="F307" i="36" s="1"/>
  <c r="F308" i="36" s="1"/>
  <c r="F309" i="36" s="1"/>
  <c r="F310" i="36" s="1"/>
  <c r="F311" i="36" s="1"/>
  <c r="F312" i="36" s="1"/>
  <c r="F313" i="36" s="1"/>
  <c r="F314" i="36" s="1"/>
  <c r="F315" i="36" s="1"/>
  <c r="F316" i="36" s="1"/>
  <c r="F317" i="36" s="1"/>
  <c r="F318" i="36" s="1"/>
  <c r="F319" i="36" s="1"/>
  <c r="F320" i="36" s="1"/>
  <c r="F321" i="36" s="1"/>
  <c r="F322" i="36" s="1"/>
  <c r="F323" i="36" s="1"/>
  <c r="F324" i="36" s="1"/>
  <c r="F325" i="36" s="1"/>
  <c r="F326" i="36" s="1"/>
  <c r="F327" i="36" s="1"/>
  <c r="F328" i="36" s="1"/>
  <c r="F329" i="36" s="1"/>
  <c r="F330" i="36" s="1"/>
  <c r="F331" i="36" s="1"/>
  <c r="F332" i="36" s="1"/>
  <c r="F333" i="36" s="1"/>
  <c r="F334" i="36" s="1"/>
  <c r="F335" i="36" s="1"/>
  <c r="F336" i="36" s="1"/>
  <c r="F337" i="36" s="1"/>
  <c r="F338" i="36" s="1"/>
  <c r="F339" i="36" s="1"/>
  <c r="F340" i="36" s="1"/>
  <c r="F341" i="36" s="1"/>
  <c r="F342" i="36" s="1"/>
  <c r="F343" i="36" s="1"/>
  <c r="F344" i="36" s="1"/>
  <c r="F345" i="36" s="1"/>
  <c r="F346" i="36" s="1"/>
  <c r="F347" i="36" s="1"/>
  <c r="F348" i="36" s="1"/>
  <c r="F349" i="36" s="1"/>
  <c r="F350" i="36" s="1"/>
  <c r="F351" i="36" s="1"/>
  <c r="F352" i="36" s="1"/>
  <c r="F353" i="36" s="1"/>
  <c r="F354" i="36" s="1"/>
  <c r="F355" i="36" s="1"/>
  <c r="F356" i="36" s="1"/>
  <c r="F357" i="36" s="1"/>
  <c r="F358" i="36" s="1"/>
  <c r="F359" i="36" s="1"/>
  <c r="F360" i="36" s="1"/>
  <c r="F361" i="36" s="1"/>
  <c r="F362" i="36" s="1"/>
  <c r="F363" i="36" s="1"/>
  <c r="F364" i="36" s="1"/>
  <c r="F365" i="36" s="1"/>
  <c r="F366" i="36" s="1"/>
  <c r="F367" i="36" s="1"/>
  <c r="F368" i="36" s="1"/>
  <c r="F369" i="36" s="1"/>
  <c r="F370" i="36" s="1"/>
  <c r="F371" i="36" s="1"/>
  <c r="F372" i="36" s="1"/>
  <c r="F373" i="36" s="1"/>
  <c r="F374" i="36" s="1"/>
  <c r="F375" i="36" s="1"/>
  <c r="F376" i="36" s="1"/>
  <c r="F377" i="36" s="1"/>
  <c r="F378" i="36" s="1"/>
  <c r="F379" i="36" s="1"/>
  <c r="F380" i="36" s="1"/>
  <c r="F381" i="36" s="1"/>
  <c r="F382" i="36" s="1"/>
  <c r="F383" i="36" s="1"/>
  <c r="F384" i="36" s="1"/>
  <c r="F385" i="36" s="1"/>
  <c r="F386" i="36" s="1"/>
  <c r="F387" i="36" s="1"/>
  <c r="F388" i="36" s="1"/>
  <c r="F389" i="36" s="1"/>
  <c r="F390" i="36" s="1"/>
  <c r="F391" i="36" s="1"/>
  <c r="F392" i="36" s="1"/>
  <c r="F393" i="36" s="1"/>
  <c r="F394" i="36" s="1"/>
  <c r="F395" i="36" s="1"/>
  <c r="F396" i="36" s="1"/>
  <c r="F397" i="36" s="1"/>
  <c r="F398" i="36" s="1"/>
  <c r="F399" i="36" s="1"/>
  <c r="F400" i="36" s="1"/>
  <c r="F401" i="36" s="1"/>
  <c r="F402" i="36" s="1"/>
  <c r="F403" i="36" s="1"/>
  <c r="F404" i="36" s="1"/>
  <c r="F405" i="36" s="1"/>
  <c r="F406" i="36" s="1"/>
  <c r="F407" i="36" s="1"/>
  <c r="F408" i="36" s="1"/>
  <c r="F409" i="36" s="1"/>
  <c r="F410" i="36" s="1"/>
  <c r="F411" i="36" s="1"/>
  <c r="F412" i="36" s="1"/>
  <c r="F413" i="36" s="1"/>
  <c r="F414" i="36" s="1"/>
  <c r="F415" i="36" s="1"/>
  <c r="F416" i="36" s="1"/>
  <c r="F417" i="36" s="1"/>
  <c r="F418" i="36" s="1"/>
  <c r="F419" i="36" s="1"/>
  <c r="F420" i="36" s="1"/>
  <c r="F421" i="36" s="1"/>
  <c r="F422" i="36" s="1"/>
  <c r="F423" i="36" s="1"/>
  <c r="F424" i="36" s="1"/>
  <c r="F425" i="36" s="1"/>
  <c r="F426" i="36" s="1"/>
  <c r="F427" i="36" s="1"/>
  <c r="F428" i="36" s="1"/>
  <c r="F429" i="36" s="1"/>
  <c r="F430" i="36" s="1"/>
  <c r="F431" i="36" s="1"/>
  <c r="F432" i="36" s="1"/>
  <c r="F433" i="36" s="1"/>
  <c r="F434" i="36" s="1"/>
  <c r="F435" i="36" s="1"/>
  <c r="F436" i="36" s="1"/>
  <c r="F437" i="36" s="1"/>
  <c r="F438" i="36" s="1"/>
  <c r="F439" i="36" s="1"/>
  <c r="F440" i="36" s="1"/>
  <c r="F441" i="36" s="1"/>
  <c r="F442" i="36" s="1"/>
  <c r="F443" i="36" s="1"/>
  <c r="F444" i="36" s="1"/>
  <c r="F445" i="36" s="1"/>
  <c r="F446" i="36" s="1"/>
  <c r="F447" i="36" s="1"/>
  <c r="F448" i="36" s="1"/>
  <c r="F449" i="36" s="1"/>
  <c r="F450" i="36" s="1"/>
  <c r="F451" i="36" s="1"/>
  <c r="F452" i="36" s="1"/>
  <c r="F453" i="36" s="1"/>
  <c r="F454" i="36" s="1"/>
  <c r="F455" i="36" s="1"/>
  <c r="F456" i="36" s="1"/>
  <c r="F457" i="36" s="1"/>
  <c r="F458" i="36" s="1"/>
  <c r="F459" i="36" s="1"/>
  <c r="F460" i="36" s="1"/>
  <c r="F461" i="36" s="1"/>
  <c r="F462" i="36" s="1"/>
  <c r="F463" i="36" s="1"/>
  <c r="F464" i="36" s="1"/>
  <c r="F465" i="36" s="1"/>
  <c r="F466" i="36" s="1"/>
  <c r="F467" i="36" s="1"/>
  <c r="F468" i="36" s="1"/>
  <c r="F469" i="36" s="1"/>
  <c r="F470" i="36" s="1"/>
  <c r="F471" i="36" s="1"/>
  <c r="F472" i="36" s="1"/>
  <c r="F473" i="36" s="1"/>
  <c r="F474" i="36" s="1"/>
  <c r="F475" i="36" s="1"/>
  <c r="F476" i="36" s="1"/>
  <c r="F477" i="36" s="1"/>
  <c r="F478" i="36" s="1"/>
  <c r="F479" i="36" s="1"/>
  <c r="F480" i="36" s="1"/>
  <c r="F481" i="36" s="1"/>
  <c r="F482" i="36" s="1"/>
  <c r="F483" i="36" s="1"/>
  <c r="F484" i="36" s="1"/>
  <c r="F485" i="36" s="1"/>
  <c r="F486" i="36" s="1"/>
  <c r="F487" i="36" s="1"/>
  <c r="F488" i="36" s="1"/>
  <c r="F489" i="36" s="1"/>
  <c r="F490" i="36" s="1"/>
  <c r="F491" i="36" s="1"/>
  <c r="F492" i="36" s="1"/>
  <c r="F493" i="36" s="1"/>
  <c r="F494" i="36" s="1"/>
  <c r="F495" i="36" s="1"/>
  <c r="F496" i="36" s="1"/>
  <c r="F497" i="36" s="1"/>
  <c r="F498" i="36" s="1"/>
  <c r="F499" i="36" s="1"/>
  <c r="F500" i="36" s="1"/>
  <c r="F501" i="36" s="1"/>
  <c r="F502" i="36" s="1"/>
  <c r="F503" i="36" s="1"/>
  <c r="F504" i="36" s="1"/>
  <c r="F505" i="36" s="1"/>
  <c r="F506" i="36" s="1"/>
  <c r="F507" i="36" s="1"/>
  <c r="F508" i="36" s="1"/>
  <c r="F509" i="36" s="1"/>
  <c r="F510" i="36" s="1"/>
  <c r="F511" i="36" s="1"/>
  <c r="F512" i="36" s="1"/>
  <c r="F513" i="36" s="1"/>
  <c r="F514" i="36" s="1"/>
  <c r="F515" i="36" s="1"/>
  <c r="F516" i="36" s="1"/>
  <c r="F517" i="36" s="1"/>
  <c r="F518" i="36" s="1"/>
  <c r="F519" i="36" s="1"/>
  <c r="F520" i="36" s="1"/>
  <c r="F521" i="36" s="1"/>
  <c r="F522" i="36" s="1"/>
  <c r="F523" i="36" s="1"/>
  <c r="F524" i="36" s="1"/>
  <c r="F525" i="36" s="1"/>
  <c r="F526" i="36" s="1"/>
  <c r="F527" i="36" s="1"/>
  <c r="F528" i="36" s="1"/>
  <c r="F529" i="36" s="1"/>
  <c r="F530" i="36" s="1"/>
  <c r="F531" i="36" s="1"/>
  <c r="F532" i="36" s="1"/>
  <c r="F533" i="36" s="1"/>
  <c r="F534" i="36" s="1"/>
  <c r="F535" i="36" s="1"/>
  <c r="F536" i="36" s="1"/>
  <c r="F537" i="36" s="1"/>
  <c r="F538" i="36" s="1"/>
  <c r="F539" i="36" s="1"/>
  <c r="F540" i="36" s="1"/>
  <c r="F541" i="36" s="1"/>
  <c r="F542" i="36" s="1"/>
  <c r="F543" i="36" s="1"/>
  <c r="F544" i="36" s="1"/>
  <c r="F545" i="36" s="1"/>
  <c r="F546" i="36" s="1"/>
  <c r="F547" i="36" s="1"/>
  <c r="F548" i="36" s="1"/>
  <c r="F549" i="36" s="1"/>
  <c r="F550" i="36" s="1"/>
  <c r="F551" i="36" s="1"/>
  <c r="F552" i="36" s="1"/>
  <c r="F553" i="36" s="1"/>
  <c r="F554" i="36" s="1"/>
  <c r="F555" i="36" s="1"/>
  <c r="F556" i="36" s="1"/>
  <c r="F557" i="36" s="1"/>
  <c r="F558" i="36" s="1"/>
  <c r="F559" i="36" s="1"/>
  <c r="F560" i="36" s="1"/>
  <c r="F561" i="36" s="1"/>
  <c r="F562" i="36" s="1"/>
  <c r="F563" i="36" s="1"/>
  <c r="F564" i="36" s="1"/>
  <c r="F565" i="36" s="1"/>
  <c r="F566" i="36" s="1"/>
  <c r="F567" i="36" s="1"/>
  <c r="F568" i="36" s="1"/>
  <c r="F569" i="36" s="1"/>
  <c r="F570" i="36" s="1"/>
  <c r="F571" i="36" s="1"/>
  <c r="F572" i="36" s="1"/>
  <c r="F573" i="36" s="1"/>
  <c r="F574" i="36" s="1"/>
  <c r="F575" i="36" s="1"/>
  <c r="F576" i="36" s="1"/>
  <c r="F577" i="36" s="1"/>
  <c r="F578" i="36" s="1"/>
  <c r="F579" i="36" s="1"/>
  <c r="F580" i="36" s="1"/>
  <c r="F581" i="36" s="1"/>
  <c r="F582" i="36" s="1"/>
  <c r="F583" i="36" s="1"/>
  <c r="F584" i="36" s="1"/>
  <c r="F585" i="36" s="1"/>
  <c r="F586" i="36" s="1"/>
  <c r="F587" i="36" s="1"/>
  <c r="F588" i="36" s="1"/>
  <c r="F589" i="36" s="1"/>
  <c r="F590" i="36" s="1"/>
  <c r="F591" i="36" s="1"/>
  <c r="F592" i="36" s="1"/>
  <c r="F593" i="36" s="1"/>
  <c r="F594" i="36" s="1"/>
  <c r="F595" i="36" s="1"/>
  <c r="F596" i="36" s="1"/>
  <c r="F597" i="36" s="1"/>
  <c r="F598" i="36" s="1"/>
  <c r="F599" i="36" s="1"/>
  <c r="F600" i="36" s="1"/>
  <c r="F601" i="36" s="1"/>
  <c r="F602" i="36" s="1"/>
  <c r="F603" i="36" s="1"/>
  <c r="F604" i="36" s="1"/>
  <c r="F605" i="36" s="1"/>
  <c r="F606" i="36" s="1"/>
  <c r="F607" i="36" s="1"/>
  <c r="F608" i="36" s="1"/>
  <c r="F609" i="36" s="1"/>
  <c r="F610" i="36" s="1"/>
  <c r="F611" i="36" s="1"/>
  <c r="F612" i="36" s="1"/>
  <c r="F613" i="36" s="1"/>
  <c r="F614" i="36" s="1"/>
  <c r="F615" i="36" s="1"/>
  <c r="F616" i="36" s="1"/>
  <c r="F617" i="36" s="1"/>
  <c r="F618" i="36" s="1"/>
  <c r="F619" i="36" s="1"/>
  <c r="F620" i="36" s="1"/>
  <c r="F621" i="36" s="1"/>
  <c r="F622" i="36" s="1"/>
  <c r="F623" i="36" s="1"/>
  <c r="F624" i="36" s="1"/>
  <c r="F625" i="36" s="1"/>
  <c r="F626" i="36" s="1"/>
  <c r="F627" i="36" s="1"/>
  <c r="F628" i="36" s="1"/>
  <c r="F629" i="36" s="1"/>
  <c r="F630" i="36" s="1"/>
  <c r="F631" i="36" s="1"/>
  <c r="F632" i="36" s="1"/>
  <c r="F633" i="36" s="1"/>
  <c r="F634" i="36" s="1"/>
  <c r="F635" i="36" s="1"/>
  <c r="F636" i="36" s="1"/>
  <c r="F637" i="36" s="1"/>
  <c r="F638" i="36" s="1"/>
  <c r="F639" i="36" s="1"/>
  <c r="F640" i="36" s="1"/>
  <c r="F641" i="36" s="1"/>
  <c r="F642" i="36" s="1"/>
  <c r="F643" i="36" s="1"/>
  <c r="F644" i="36" s="1"/>
  <c r="F645" i="36" s="1"/>
  <c r="F646" i="36" s="1"/>
  <c r="F647" i="36" s="1"/>
  <c r="F648" i="36" s="1"/>
  <c r="F649" i="36" s="1"/>
  <c r="F650" i="36" s="1"/>
  <c r="F651" i="36" s="1"/>
  <c r="F652" i="36" s="1"/>
  <c r="F653" i="36" s="1"/>
  <c r="F654" i="36" s="1"/>
  <c r="F655" i="36" s="1"/>
  <c r="F656" i="36" s="1"/>
  <c r="F657" i="36" s="1"/>
  <c r="F658" i="36" s="1"/>
  <c r="F659" i="36" s="1"/>
  <c r="F660" i="36" s="1"/>
  <c r="F661" i="36" s="1"/>
  <c r="F662" i="36" s="1"/>
  <c r="F663" i="36" s="1"/>
  <c r="F664" i="36" s="1"/>
  <c r="F665" i="36" s="1"/>
  <c r="F666" i="36" s="1"/>
  <c r="F667" i="36" s="1"/>
  <c r="F668" i="36" s="1"/>
  <c r="F669" i="36" s="1"/>
  <c r="F670" i="36" s="1"/>
  <c r="F671" i="36" s="1"/>
  <c r="F672" i="36" s="1"/>
  <c r="F673" i="36" s="1"/>
  <c r="F674" i="36" s="1"/>
  <c r="F675" i="36" s="1"/>
  <c r="F676" i="36" s="1"/>
  <c r="F677" i="36" s="1"/>
  <c r="F678" i="36" s="1"/>
  <c r="F679" i="36" s="1"/>
  <c r="F680" i="36" s="1"/>
  <c r="F681" i="36" s="1"/>
  <c r="F682" i="36" s="1"/>
  <c r="F683" i="36" s="1"/>
  <c r="F684" i="36" s="1"/>
  <c r="F685" i="36" s="1"/>
  <c r="F686" i="36" s="1"/>
  <c r="F687" i="36" s="1"/>
  <c r="F688" i="36" s="1"/>
  <c r="F689" i="36" s="1"/>
  <c r="F690" i="36" s="1"/>
  <c r="F691" i="36" s="1"/>
  <c r="F692" i="36" s="1"/>
  <c r="F693" i="36" s="1"/>
  <c r="F694" i="36" s="1"/>
  <c r="F695" i="36" s="1"/>
  <c r="F696" i="36" s="1"/>
  <c r="F697" i="36" s="1"/>
  <c r="F698" i="36" s="1"/>
  <c r="F699" i="36" s="1"/>
  <c r="F700" i="36" s="1"/>
  <c r="F701" i="36" s="1"/>
  <c r="F702" i="36" s="1"/>
  <c r="F703" i="36" s="1"/>
  <c r="F704" i="36" s="1"/>
  <c r="F705" i="36" s="1"/>
  <c r="F706" i="36" s="1"/>
  <c r="F707" i="36" s="1"/>
  <c r="F708" i="36" s="1"/>
  <c r="F709" i="36" s="1"/>
  <c r="F710" i="36" s="1"/>
  <c r="F711" i="36" s="1"/>
  <c r="F712" i="36" s="1"/>
  <c r="F713" i="36" s="1"/>
  <c r="F714" i="36" s="1"/>
  <c r="F715" i="36" s="1"/>
  <c r="F716" i="36" s="1"/>
  <c r="F717" i="36" s="1"/>
  <c r="F718" i="36" s="1"/>
  <c r="F719" i="36" s="1"/>
  <c r="F720" i="36" s="1"/>
  <c r="F721" i="36" s="1"/>
  <c r="F722" i="36" s="1"/>
  <c r="F723" i="36" s="1"/>
  <c r="F724" i="36" s="1"/>
  <c r="F725" i="36" s="1"/>
  <c r="F726" i="36" s="1"/>
  <c r="F727" i="36" s="1"/>
  <c r="F728" i="36" s="1"/>
  <c r="F729" i="36" s="1"/>
  <c r="F730" i="36" s="1"/>
  <c r="F731" i="36" s="1"/>
  <c r="F732" i="36" s="1"/>
  <c r="F733" i="36" s="1"/>
  <c r="F734" i="36" s="1"/>
  <c r="F735" i="36" s="1"/>
  <c r="F736" i="36" s="1"/>
  <c r="F737" i="36" s="1"/>
  <c r="F738" i="36" s="1"/>
  <c r="F739" i="36" s="1"/>
  <c r="F740" i="36" s="1"/>
  <c r="F741" i="36" s="1"/>
  <c r="F742" i="36" s="1"/>
  <c r="F743" i="36" s="1"/>
  <c r="F744" i="36" s="1"/>
  <c r="F745" i="36" s="1"/>
  <c r="F746" i="36" s="1"/>
  <c r="F747" i="36" s="1"/>
  <c r="F748" i="36" s="1"/>
  <c r="F749" i="36" s="1"/>
  <c r="F750" i="36" s="1"/>
  <c r="F751" i="36" s="1"/>
  <c r="F752" i="36" s="1"/>
  <c r="F753" i="36" s="1"/>
  <c r="F754" i="36" s="1"/>
  <c r="F755" i="36" s="1"/>
  <c r="F756" i="36" s="1"/>
  <c r="F757" i="36" s="1"/>
  <c r="F758" i="36" s="1"/>
  <c r="F759" i="36" s="1"/>
  <c r="F760" i="36" s="1"/>
  <c r="F761" i="36" s="1"/>
  <c r="F762" i="36" s="1"/>
  <c r="F763" i="36" s="1"/>
  <c r="F764" i="36" s="1"/>
  <c r="F765" i="36" s="1"/>
  <c r="F766" i="36" s="1"/>
  <c r="F767" i="36" s="1"/>
  <c r="F768" i="36" s="1"/>
  <c r="F769" i="36" s="1"/>
  <c r="F770" i="36" s="1"/>
  <c r="F771" i="36" s="1"/>
  <c r="F772" i="36" s="1"/>
  <c r="F773" i="36" s="1"/>
  <c r="F774" i="36" s="1"/>
  <c r="F775" i="36" s="1"/>
  <c r="F776" i="36" s="1"/>
  <c r="F777" i="36" s="1"/>
  <c r="F778" i="36" s="1"/>
  <c r="F779" i="36" s="1"/>
  <c r="F780" i="36" s="1"/>
  <c r="F781" i="36" s="1"/>
  <c r="F782" i="36" s="1"/>
  <c r="F783" i="36" s="1"/>
  <c r="F784" i="36" s="1"/>
  <c r="F785" i="36" s="1"/>
  <c r="F786" i="36" s="1"/>
  <c r="F787" i="36" s="1"/>
  <c r="F788" i="36" s="1"/>
  <c r="F789" i="36" s="1"/>
  <c r="F790" i="36" s="1"/>
  <c r="F791" i="36" s="1"/>
  <c r="F792" i="36" s="1"/>
  <c r="F793" i="36" s="1"/>
  <c r="F794" i="36" s="1"/>
  <c r="F795" i="36" s="1"/>
  <c r="F796" i="36" s="1"/>
  <c r="F797" i="36" s="1"/>
  <c r="F798" i="36" s="1"/>
  <c r="F799" i="36" s="1"/>
  <c r="F800" i="36" s="1"/>
  <c r="F801" i="36" s="1"/>
  <c r="F802" i="36" s="1"/>
  <c r="F803" i="36" s="1"/>
  <c r="F804" i="36" s="1"/>
  <c r="F805" i="36" s="1"/>
  <c r="F806" i="36" s="1"/>
  <c r="F807" i="36" s="1"/>
  <c r="F808" i="36" s="1"/>
  <c r="F809" i="36" s="1"/>
  <c r="F810" i="36" s="1"/>
  <c r="F811" i="36" s="1"/>
  <c r="F812" i="36" s="1"/>
  <c r="F813" i="36" s="1"/>
  <c r="F814" i="36" s="1"/>
  <c r="F815" i="36" s="1"/>
  <c r="F816" i="36" s="1"/>
  <c r="F817" i="36" s="1"/>
  <c r="F818" i="36" s="1"/>
  <c r="F819" i="36" s="1"/>
  <c r="F820" i="36" s="1"/>
  <c r="F821" i="36" s="1"/>
  <c r="F822" i="36" s="1"/>
  <c r="F823" i="36" s="1"/>
  <c r="F824" i="36" s="1"/>
  <c r="F825" i="36" s="1"/>
  <c r="F826" i="36" s="1"/>
  <c r="F827" i="36" s="1"/>
  <c r="F828" i="36" s="1"/>
  <c r="F829" i="36" s="1"/>
  <c r="F830" i="36" s="1"/>
  <c r="F831" i="36" s="1"/>
  <c r="F832" i="36" s="1"/>
  <c r="F833" i="36" s="1"/>
  <c r="F834" i="36" s="1"/>
  <c r="F835" i="36" s="1"/>
  <c r="F836" i="36" s="1"/>
  <c r="F837" i="36" s="1"/>
  <c r="F838" i="36" s="1"/>
  <c r="F839" i="36" s="1"/>
  <c r="F840" i="36" s="1"/>
  <c r="F841" i="36" s="1"/>
  <c r="F842" i="36" s="1"/>
  <c r="F843" i="36" s="1"/>
  <c r="F844" i="36" s="1"/>
  <c r="F845" i="36" s="1"/>
  <c r="F846" i="36" s="1"/>
  <c r="F847" i="36" s="1"/>
  <c r="F848" i="36" s="1"/>
  <c r="F849" i="36" s="1"/>
  <c r="F850" i="36" s="1"/>
  <c r="F851" i="36" s="1"/>
  <c r="F852" i="36" s="1"/>
  <c r="F853" i="36" s="1"/>
  <c r="F854" i="36" s="1"/>
  <c r="F855" i="36" s="1"/>
  <c r="F856" i="36" s="1"/>
  <c r="F857" i="36" s="1"/>
  <c r="F858" i="36" s="1"/>
  <c r="F859" i="36" s="1"/>
  <c r="F860" i="36" s="1"/>
  <c r="F861" i="36" s="1"/>
  <c r="F862" i="36" s="1"/>
  <c r="F863" i="36" s="1"/>
  <c r="F864" i="36" s="1"/>
  <c r="F865" i="36" s="1"/>
  <c r="F866" i="36" s="1"/>
  <c r="F867" i="36" s="1"/>
  <c r="F868" i="36" s="1"/>
  <c r="F869" i="36" s="1"/>
  <c r="F870" i="36" s="1"/>
  <c r="F871" i="36" s="1"/>
  <c r="F872" i="36" s="1"/>
  <c r="F873" i="36" s="1"/>
  <c r="F874" i="36" s="1"/>
  <c r="F875" i="36" s="1"/>
  <c r="F876" i="36" s="1"/>
  <c r="F877" i="36" s="1"/>
  <c r="F878" i="36" s="1"/>
  <c r="F879" i="36" s="1"/>
  <c r="F880" i="36" s="1"/>
  <c r="F881" i="36" s="1"/>
  <c r="F882" i="36" s="1"/>
  <c r="F883" i="36" s="1"/>
  <c r="F884" i="36" s="1"/>
  <c r="F885" i="36" s="1"/>
  <c r="F886" i="36" s="1"/>
  <c r="F887" i="36" s="1"/>
  <c r="F888" i="36" s="1"/>
  <c r="F889" i="36" s="1"/>
  <c r="F890" i="36" s="1"/>
  <c r="F891" i="36" s="1"/>
  <c r="F892" i="36" s="1"/>
  <c r="F893" i="36" s="1"/>
  <c r="F894" i="36" s="1"/>
  <c r="F895" i="36" s="1"/>
  <c r="F896" i="36" s="1"/>
  <c r="F897" i="36" s="1"/>
  <c r="F898" i="36" s="1"/>
  <c r="F899" i="36" s="1"/>
  <c r="F900" i="36" s="1"/>
  <c r="F901" i="36" s="1"/>
  <c r="F902" i="36" s="1"/>
  <c r="F903" i="36" s="1"/>
  <c r="F904" i="36" s="1"/>
  <c r="F905" i="36" s="1"/>
  <c r="F906" i="36" s="1"/>
  <c r="F907" i="36" s="1"/>
  <c r="F908" i="36" s="1"/>
  <c r="F909" i="36" s="1"/>
  <c r="F910" i="36" s="1"/>
  <c r="F911" i="36" s="1"/>
  <c r="F912" i="36" s="1"/>
  <c r="F913" i="36" s="1"/>
  <c r="F914" i="36" s="1"/>
  <c r="F915" i="36" s="1"/>
  <c r="F916" i="36" s="1"/>
  <c r="F917" i="36" s="1"/>
  <c r="F918" i="36" s="1"/>
  <c r="F919" i="36" s="1"/>
  <c r="F920" i="36" s="1"/>
  <c r="F921" i="36" s="1"/>
  <c r="F922" i="36" s="1"/>
  <c r="F923" i="36" s="1"/>
  <c r="F924" i="36" s="1"/>
  <c r="F925" i="36" s="1"/>
  <c r="F926" i="36" s="1"/>
  <c r="F927" i="36" s="1"/>
  <c r="F928" i="36" s="1"/>
  <c r="F929" i="36" s="1"/>
  <c r="F930" i="36" s="1"/>
  <c r="F931" i="36" s="1"/>
  <c r="F932" i="36" s="1"/>
  <c r="F933" i="36" s="1"/>
  <c r="F934" i="36" s="1"/>
  <c r="F935" i="36" s="1"/>
  <c r="F936" i="36" s="1"/>
  <c r="F937" i="36" s="1"/>
  <c r="F938" i="36" s="1"/>
  <c r="F939" i="36" s="1"/>
  <c r="F940" i="36" s="1"/>
  <c r="F941" i="36" s="1"/>
  <c r="F942" i="36" s="1"/>
  <c r="F943" i="36" s="1"/>
  <c r="F944" i="36" s="1"/>
  <c r="F945" i="36" s="1"/>
  <c r="F946" i="36" s="1"/>
  <c r="F947" i="36" s="1"/>
  <c r="F948" i="36" s="1"/>
  <c r="F949" i="36" s="1"/>
  <c r="F950" i="36" s="1"/>
  <c r="F951" i="36" s="1"/>
  <c r="F952" i="36" s="1"/>
  <c r="F953" i="36" s="1"/>
  <c r="F954" i="36" s="1"/>
  <c r="F955" i="36" s="1"/>
  <c r="F956" i="36" s="1"/>
  <c r="F957" i="36" s="1"/>
  <c r="F958" i="36" s="1"/>
  <c r="F959" i="36" s="1"/>
  <c r="F960" i="36" s="1"/>
  <c r="F961" i="36" s="1"/>
  <c r="F962" i="36" s="1"/>
  <c r="F963" i="36" s="1"/>
  <c r="F964" i="36" s="1"/>
  <c r="F965" i="36" s="1"/>
  <c r="F966" i="36" s="1"/>
  <c r="F967" i="36" s="1"/>
  <c r="F968" i="36" s="1"/>
  <c r="F969" i="36" s="1"/>
  <c r="F970" i="36" s="1"/>
  <c r="F971" i="36" s="1"/>
  <c r="F972" i="36" s="1"/>
  <c r="F973" i="36" s="1"/>
  <c r="F974" i="36" s="1"/>
  <c r="F975" i="36" s="1"/>
  <c r="F976" i="36" s="1"/>
  <c r="F977" i="36" s="1"/>
  <c r="F978" i="36" s="1"/>
  <c r="F979" i="36" s="1"/>
  <c r="F980" i="36" s="1"/>
  <c r="F981" i="36" s="1"/>
  <c r="F982" i="36" s="1"/>
  <c r="F983" i="36" s="1"/>
  <c r="F984" i="36" s="1"/>
  <c r="F985" i="36" s="1"/>
  <c r="F986" i="36" s="1"/>
  <c r="F987" i="36" s="1"/>
  <c r="F988" i="36" s="1"/>
  <c r="F989" i="36" s="1"/>
  <c r="F990" i="36" s="1"/>
  <c r="F991" i="36" s="1"/>
  <c r="F992" i="36" s="1"/>
  <c r="F993" i="36" s="1"/>
  <c r="F994" i="36" s="1"/>
  <c r="F995" i="36" s="1"/>
  <c r="F996" i="36" s="1"/>
  <c r="F997" i="36" s="1"/>
  <c r="F998" i="36" s="1"/>
  <c r="F999" i="36" s="1"/>
  <c r="F1000" i="36" s="1"/>
  <c r="F1001" i="36" s="1"/>
  <c r="F1002" i="36" s="1"/>
  <c r="F1003" i="36" s="1"/>
  <c r="F1004" i="36" s="1"/>
  <c r="F1005" i="36" s="1"/>
  <c r="F1006" i="36" s="1"/>
  <c r="F1007" i="36" s="1"/>
  <c r="F1008" i="36" s="1"/>
  <c r="F1009" i="36" s="1"/>
  <c r="F1010" i="36" s="1"/>
  <c r="F1011" i="36" s="1"/>
  <c r="F1012" i="36" s="1"/>
  <c r="F1013" i="36" s="1"/>
  <c r="F1014" i="36" s="1"/>
  <c r="F1015" i="36" s="1"/>
  <c r="F1016" i="36" s="1"/>
  <c r="F1017" i="36" s="1"/>
  <c r="F1018" i="36" s="1"/>
  <c r="F1019" i="36" s="1"/>
  <c r="F1020" i="36" s="1"/>
  <c r="F1021" i="36" s="1"/>
  <c r="F1022" i="36" s="1"/>
  <c r="F1023" i="36" s="1"/>
  <c r="F1024" i="36" s="1"/>
  <c r="F1025" i="36" s="1"/>
  <c r="F1026" i="36" s="1"/>
  <c r="F1027" i="36" s="1"/>
  <c r="F1028" i="36" s="1"/>
  <c r="F1029" i="36" s="1"/>
  <c r="F1030" i="36" s="1"/>
  <c r="F1031" i="36" s="1"/>
  <c r="F1032" i="36" s="1"/>
  <c r="F1033" i="36" s="1"/>
  <c r="F1034" i="36" s="1"/>
  <c r="F1035" i="36" s="1"/>
  <c r="F1036" i="36" s="1"/>
  <c r="F1037" i="36" s="1"/>
  <c r="F1038" i="36" s="1"/>
  <c r="F1039" i="36" s="1"/>
  <c r="F1040" i="36" s="1"/>
  <c r="F1041" i="36" s="1"/>
  <c r="F1042" i="36" s="1"/>
  <c r="F1043" i="36" s="1"/>
  <c r="F1044" i="36" s="1"/>
  <c r="F1045" i="36" s="1"/>
  <c r="F1046" i="36" s="1"/>
  <c r="F1047" i="36" s="1"/>
  <c r="F1048" i="36" s="1"/>
  <c r="F1049" i="36" s="1"/>
  <c r="F1050" i="36" s="1"/>
  <c r="F1051" i="36" s="1"/>
  <c r="F1052" i="36" s="1"/>
  <c r="F1053" i="36" s="1"/>
  <c r="F1054" i="36" s="1"/>
  <c r="F1055" i="36" s="1"/>
  <c r="F1056" i="36" s="1"/>
  <c r="F1057" i="36" s="1"/>
  <c r="F1058" i="36" s="1"/>
  <c r="F1059" i="36" s="1"/>
  <c r="F1060" i="36" s="1"/>
  <c r="F1061" i="36" s="1"/>
  <c r="F1062" i="36" s="1"/>
  <c r="F1063" i="36" s="1"/>
  <c r="F1064" i="36" s="1"/>
  <c r="F1065" i="36" s="1"/>
  <c r="F1066" i="36" s="1"/>
  <c r="F1067" i="36" s="1"/>
  <c r="F1068" i="36" s="1"/>
  <c r="F1069" i="36" s="1"/>
  <c r="F1070" i="36" s="1"/>
  <c r="F1071" i="36" s="1"/>
  <c r="F1072" i="36" s="1"/>
  <c r="F1073" i="36" s="1"/>
  <c r="F1074" i="36" s="1"/>
  <c r="F1075" i="36" s="1"/>
  <c r="F1076" i="36" s="1"/>
  <c r="F1077" i="36" s="1"/>
  <c r="F1078" i="36" s="1"/>
  <c r="F1079" i="36" s="1"/>
  <c r="F1080" i="36" s="1"/>
  <c r="F1081" i="36" s="1"/>
  <c r="F1082" i="36" s="1"/>
  <c r="F1083" i="36" s="1"/>
  <c r="F1084" i="36" s="1"/>
  <c r="F1085" i="36" s="1"/>
  <c r="F1086" i="36" s="1"/>
  <c r="F1087" i="36" s="1"/>
  <c r="F1088" i="36" s="1"/>
  <c r="F1089" i="36" s="1"/>
  <c r="F1090" i="36" s="1"/>
  <c r="F1091" i="36" s="1"/>
  <c r="F1092" i="36" s="1"/>
  <c r="F1093" i="36" s="1"/>
  <c r="F1094" i="36" s="1"/>
  <c r="F1095" i="36" s="1"/>
  <c r="F1096" i="36" s="1"/>
  <c r="F1097" i="36" s="1"/>
  <c r="F1098" i="36" s="1"/>
  <c r="F1099" i="36" s="1"/>
  <c r="F1100" i="36" s="1"/>
  <c r="F1101" i="36" s="1"/>
  <c r="F1102" i="36" s="1"/>
  <c r="F1103" i="36" s="1"/>
  <c r="F1104" i="36" s="1"/>
  <c r="F1105" i="36" s="1"/>
  <c r="F1106" i="36" s="1"/>
  <c r="F1107" i="36" s="1"/>
  <c r="F1108" i="36" s="1"/>
  <c r="F1109" i="36" s="1"/>
  <c r="F1110" i="36" s="1"/>
  <c r="F1111" i="36" s="1"/>
  <c r="F1112" i="36" s="1"/>
  <c r="F1113" i="36" s="1"/>
  <c r="F1114" i="36" s="1"/>
  <c r="F1115" i="36" s="1"/>
  <c r="F1116" i="36" s="1"/>
  <c r="F1117" i="36" s="1"/>
  <c r="F1118" i="36" s="1"/>
  <c r="F1119" i="36" s="1"/>
  <c r="F1120" i="36" s="1"/>
  <c r="F1121" i="36" s="1"/>
  <c r="F1122" i="36" s="1"/>
  <c r="F1123" i="36" s="1"/>
  <c r="F1124" i="36" s="1"/>
  <c r="F1125" i="36" s="1"/>
  <c r="F1126" i="36" s="1"/>
  <c r="F1127" i="36" s="1"/>
  <c r="F1128" i="36" s="1"/>
  <c r="F1129" i="36" s="1"/>
  <c r="F1130" i="36" s="1"/>
  <c r="F1131" i="36" s="1"/>
  <c r="F1132" i="36" s="1"/>
  <c r="F1133" i="36" s="1"/>
  <c r="F1134" i="36" s="1"/>
  <c r="F1135" i="36" s="1"/>
  <c r="F1136" i="36" s="1"/>
  <c r="F1137" i="36" s="1"/>
  <c r="F1138" i="36" s="1"/>
  <c r="F1139" i="36" s="1"/>
  <c r="F1140" i="36" s="1"/>
  <c r="F1141" i="36" s="1"/>
  <c r="F1142" i="36" s="1"/>
  <c r="F1143" i="36" s="1"/>
  <c r="F1144" i="36" s="1"/>
  <c r="F1145" i="36" s="1"/>
  <c r="F1146" i="36" s="1"/>
  <c r="F1147" i="36" s="1"/>
  <c r="F1148" i="36" s="1"/>
  <c r="F1149" i="36" s="1"/>
  <c r="F1150" i="36" s="1"/>
  <c r="F1151" i="36" s="1"/>
  <c r="F1152" i="36" s="1"/>
  <c r="F1153" i="36" s="1"/>
  <c r="F1154" i="36" s="1"/>
  <c r="F1155" i="36" s="1"/>
  <c r="F1156" i="36" s="1"/>
  <c r="F1157" i="36" s="1"/>
  <c r="F1158" i="36" s="1"/>
  <c r="F1159" i="36" s="1"/>
  <c r="F1160" i="36" s="1"/>
  <c r="F1161" i="36" s="1"/>
  <c r="F1162" i="36" s="1"/>
  <c r="F1163" i="36" s="1"/>
  <c r="F1164" i="36" s="1"/>
  <c r="F1165" i="36" s="1"/>
  <c r="F1166" i="36" s="1"/>
  <c r="F1167" i="36" s="1"/>
  <c r="F1168" i="36" s="1"/>
  <c r="F1169" i="36" s="1"/>
  <c r="F1170" i="36" s="1"/>
  <c r="F1171" i="36" s="1"/>
  <c r="F1172" i="36" s="1"/>
  <c r="F1173" i="36" s="1"/>
  <c r="F1174" i="36" s="1"/>
  <c r="F1175" i="36" s="1"/>
  <c r="F1176" i="36" s="1"/>
  <c r="F1177" i="36" s="1"/>
  <c r="F1178" i="36" s="1"/>
  <c r="F1179" i="36" s="1"/>
  <c r="F1180" i="36" s="1"/>
  <c r="F1181" i="36" s="1"/>
  <c r="F1182" i="36" s="1"/>
  <c r="F1183" i="36" s="1"/>
  <c r="F1184" i="36" s="1"/>
  <c r="F1185" i="36" s="1"/>
  <c r="F1186" i="36" s="1"/>
  <c r="F1187" i="36" s="1"/>
  <c r="F1188" i="36" s="1"/>
  <c r="F1189" i="36" s="1"/>
  <c r="F1190" i="36" s="1"/>
  <c r="F1191" i="36" s="1"/>
  <c r="F1192" i="36" s="1"/>
  <c r="F1193" i="36" s="1"/>
  <c r="F1194" i="36" s="1"/>
  <c r="F1195" i="36" s="1"/>
  <c r="F1196" i="36" s="1"/>
  <c r="F1197" i="36" s="1"/>
  <c r="F1198" i="36" s="1"/>
  <c r="F1199" i="36" s="1"/>
  <c r="F1200" i="36" s="1"/>
  <c r="F1201" i="36" s="1"/>
  <c r="F1202" i="36" s="1"/>
  <c r="F1203" i="36" s="1"/>
  <c r="F1204" i="36" s="1"/>
  <c r="F1205" i="36" s="1"/>
  <c r="F1206" i="36" s="1"/>
  <c r="F1207" i="36" s="1"/>
  <c r="F1208" i="36" s="1"/>
  <c r="F1209" i="36" s="1"/>
  <c r="F1210" i="36" s="1"/>
  <c r="F1211" i="36" s="1"/>
  <c r="F1212" i="36" s="1"/>
  <c r="F1213" i="36" s="1"/>
  <c r="F1214" i="36" s="1"/>
  <c r="F1215" i="36" s="1"/>
  <c r="F1216" i="36" s="1"/>
  <c r="F1217" i="36" s="1"/>
  <c r="F1218" i="36" s="1"/>
  <c r="F1219" i="36" s="1"/>
  <c r="F1220" i="36" s="1"/>
  <c r="F1221" i="36" s="1"/>
  <c r="F1222" i="36" s="1"/>
  <c r="F1223" i="36" s="1"/>
  <c r="F1224" i="36" s="1"/>
  <c r="F1225" i="36" s="1"/>
  <c r="F1226" i="36" s="1"/>
  <c r="F1227" i="36" s="1"/>
  <c r="F1228" i="36" s="1"/>
  <c r="F1229" i="36" s="1"/>
  <c r="F1230" i="36" s="1"/>
  <c r="F1231" i="36" s="1"/>
  <c r="F1232" i="36" s="1"/>
  <c r="F1233" i="36" s="1"/>
  <c r="F1234" i="36" s="1"/>
  <c r="F1235" i="36" s="1"/>
  <c r="F1236" i="36" s="1"/>
  <c r="F1237" i="36" s="1"/>
  <c r="F1238" i="36" s="1"/>
  <c r="F1239" i="36" s="1"/>
  <c r="F1240" i="36" s="1"/>
  <c r="F1241" i="36" s="1"/>
  <c r="F1242" i="36" s="1"/>
  <c r="F1243" i="36" s="1"/>
  <c r="F1244" i="36" s="1"/>
  <c r="F1245" i="36" s="1"/>
  <c r="F1246" i="36" s="1"/>
  <c r="F1247" i="36" s="1"/>
  <c r="F1248" i="36" s="1"/>
  <c r="F1249" i="36" s="1"/>
  <c r="F1250" i="36" s="1"/>
  <c r="F1251" i="36" s="1"/>
  <c r="F1252" i="36" s="1"/>
  <c r="F1253" i="36" s="1"/>
  <c r="F1254" i="36" s="1"/>
  <c r="F1255" i="36" s="1"/>
  <c r="F1256" i="36" s="1"/>
  <c r="F1257" i="36" s="1"/>
  <c r="F1258" i="36" s="1"/>
  <c r="F1259" i="36" s="1"/>
  <c r="F1260" i="36" s="1"/>
  <c r="F1261" i="36" s="1"/>
  <c r="F1262" i="36" s="1"/>
  <c r="F1263" i="36" s="1"/>
  <c r="F1264" i="36" s="1"/>
  <c r="F1265" i="36" s="1"/>
  <c r="F1266" i="36" s="1"/>
  <c r="F1267" i="36" s="1"/>
  <c r="F1268" i="36" s="1"/>
  <c r="F1269" i="36" s="1"/>
  <c r="F1270" i="36" s="1"/>
  <c r="F1271" i="36" s="1"/>
  <c r="F1272" i="36" s="1"/>
  <c r="F1273" i="36" s="1"/>
  <c r="F1274" i="36" s="1"/>
  <c r="F1275" i="36" s="1"/>
  <c r="F1276" i="36" s="1"/>
  <c r="F1277" i="36" s="1"/>
  <c r="F1278" i="36" s="1"/>
  <c r="F1279" i="36" s="1"/>
  <c r="F1280" i="36" s="1"/>
  <c r="F1281" i="36" s="1"/>
  <c r="F1282" i="36" s="1"/>
  <c r="F1283" i="36" s="1"/>
  <c r="F1284" i="36" s="1"/>
  <c r="F1285" i="36" s="1"/>
  <c r="F1286" i="36" s="1"/>
  <c r="F1287" i="36" s="1"/>
  <c r="F1288" i="36" s="1"/>
  <c r="F1289" i="36" s="1"/>
  <c r="F1290" i="36" s="1"/>
  <c r="F1291" i="36" s="1"/>
  <c r="F1292" i="36" s="1"/>
  <c r="F1293" i="36" s="1"/>
  <c r="F1294" i="36" s="1"/>
  <c r="F1295" i="36" s="1"/>
  <c r="F1296" i="36" s="1"/>
  <c r="F1297" i="36" s="1"/>
  <c r="F1298" i="36" s="1"/>
  <c r="F1299" i="36" s="1"/>
  <c r="F1300" i="36" s="1"/>
  <c r="F1301" i="36" s="1"/>
  <c r="F1302" i="36" s="1"/>
  <c r="F1303" i="36" s="1"/>
  <c r="F1304" i="36" s="1"/>
  <c r="F1305" i="36" s="1"/>
  <c r="F1306" i="36" s="1"/>
  <c r="F1307" i="36" s="1"/>
  <c r="F1308" i="36" s="1"/>
  <c r="F1309" i="36" s="1"/>
  <c r="F1310" i="36" s="1"/>
  <c r="F1311" i="36" s="1"/>
  <c r="F1312" i="36" s="1"/>
  <c r="F1313" i="36" s="1"/>
  <c r="F1314" i="36" s="1"/>
  <c r="F1315" i="36" s="1"/>
  <c r="F1316" i="36" s="1"/>
  <c r="F1317" i="36" s="1"/>
  <c r="F1318" i="36" s="1"/>
  <c r="F1319" i="36" s="1"/>
  <c r="F1320" i="36" s="1"/>
  <c r="F1321" i="36" s="1"/>
  <c r="F1322" i="36" s="1"/>
  <c r="F1323" i="36" s="1"/>
  <c r="F1324" i="36" s="1"/>
  <c r="F1325" i="36" s="1"/>
  <c r="F1326" i="36" s="1"/>
  <c r="F1327" i="36" s="1"/>
  <c r="F1328" i="36" s="1"/>
  <c r="F1329" i="36" s="1"/>
  <c r="F1330" i="36" s="1"/>
  <c r="F1331" i="36" s="1"/>
  <c r="F1332" i="36" s="1"/>
  <c r="F1333" i="36" s="1"/>
  <c r="F1334" i="36" s="1"/>
  <c r="F1335" i="36" s="1"/>
  <c r="F1336" i="36" s="1"/>
  <c r="F1337" i="36" s="1"/>
  <c r="F1338" i="36" s="1"/>
  <c r="F1339" i="36" s="1"/>
  <c r="F1340" i="36" s="1"/>
  <c r="F1341" i="36" s="1"/>
  <c r="F1342" i="36" s="1"/>
  <c r="F1343" i="36" s="1"/>
  <c r="F1344" i="36" s="1"/>
  <c r="F1345" i="36" s="1"/>
  <c r="F1346" i="36" s="1"/>
  <c r="F1347" i="36" s="1"/>
  <c r="F1348" i="36" s="1"/>
  <c r="F1349" i="36" s="1"/>
  <c r="F1350" i="36" s="1"/>
  <c r="F1351" i="36" s="1"/>
  <c r="F1352" i="36" s="1"/>
  <c r="F1353" i="36" s="1"/>
  <c r="F1354" i="36" s="1"/>
  <c r="F1355" i="36" s="1"/>
  <c r="F1356" i="36" s="1"/>
  <c r="F1357" i="36" s="1"/>
  <c r="F1358" i="36" s="1"/>
  <c r="F1359" i="36" s="1"/>
  <c r="F1360" i="36" s="1"/>
  <c r="F1361" i="36" s="1"/>
  <c r="F1362" i="36" s="1"/>
  <c r="F1363" i="36" s="1"/>
  <c r="F1364" i="36" s="1"/>
  <c r="F1365" i="36" s="1"/>
  <c r="F1366" i="36" s="1"/>
  <c r="F1367" i="36" s="1"/>
  <c r="F1368" i="36" s="1"/>
  <c r="F1369" i="36" s="1"/>
  <c r="F1370" i="36" s="1"/>
  <c r="F1371" i="36" s="1"/>
  <c r="F1372" i="36" s="1"/>
  <c r="F1373" i="36" s="1"/>
  <c r="F1374" i="36" s="1"/>
  <c r="F1375" i="36" s="1"/>
  <c r="F1376" i="36" s="1"/>
  <c r="F1377" i="36" s="1"/>
  <c r="F1378" i="36" s="1"/>
  <c r="F1379" i="36" s="1"/>
  <c r="F1380" i="36" s="1"/>
  <c r="F1381" i="36" s="1"/>
  <c r="F1382" i="36" s="1"/>
  <c r="F1383" i="36" s="1"/>
  <c r="F1384" i="36" s="1"/>
  <c r="F1385" i="36" s="1"/>
  <c r="F1386" i="36" s="1"/>
  <c r="F1387" i="36" s="1"/>
  <c r="F1388" i="36" s="1"/>
  <c r="F1389" i="36" s="1"/>
  <c r="F1390" i="36" s="1"/>
  <c r="F1391" i="36" s="1"/>
  <c r="F1392" i="36" s="1"/>
  <c r="F1393" i="36" s="1"/>
  <c r="F1394" i="36" s="1"/>
  <c r="F1395" i="36" s="1"/>
  <c r="F1396" i="36" s="1"/>
  <c r="F1397" i="36" s="1"/>
  <c r="F1398" i="36" s="1"/>
  <c r="F1399" i="36" s="1"/>
  <c r="F1400" i="36" s="1"/>
  <c r="F1401" i="36" s="1"/>
  <c r="F1402" i="36" s="1"/>
  <c r="F1403" i="36" s="1"/>
  <c r="F1404" i="36" s="1"/>
  <c r="F1405" i="36" s="1"/>
  <c r="F1406" i="36" s="1"/>
  <c r="F1407" i="36" s="1"/>
  <c r="F1408" i="36" s="1"/>
  <c r="F1409" i="36" s="1"/>
  <c r="F1410" i="36" s="1"/>
  <c r="F1411" i="36" s="1"/>
  <c r="F1412" i="36" s="1"/>
  <c r="F1413" i="36" s="1"/>
  <c r="F1414" i="36" s="1"/>
  <c r="F1415" i="36" s="1"/>
  <c r="F1416" i="36" s="1"/>
  <c r="F1417" i="36" s="1"/>
  <c r="F1418" i="36" s="1"/>
  <c r="F1419" i="36" s="1"/>
  <c r="F1420" i="36" s="1"/>
  <c r="F1421" i="36" s="1"/>
  <c r="F1422" i="36" s="1"/>
  <c r="F1423" i="36" s="1"/>
  <c r="F1424" i="36" s="1"/>
  <c r="F1425" i="36" s="1"/>
  <c r="F1426" i="36" s="1"/>
  <c r="F1427" i="36" s="1"/>
  <c r="F1428" i="36" s="1"/>
  <c r="F1429" i="36" s="1"/>
  <c r="F1430" i="36" s="1"/>
  <c r="F1431" i="36" s="1"/>
  <c r="F1432" i="36" s="1"/>
  <c r="F1433" i="36" s="1"/>
  <c r="F1434" i="36" s="1"/>
  <c r="F1435" i="36" s="1"/>
  <c r="F1436" i="36" s="1"/>
  <c r="F1437" i="36" s="1"/>
  <c r="F1438" i="36" s="1"/>
  <c r="F1439" i="36" s="1"/>
  <c r="F1440" i="36" s="1"/>
  <c r="F1441" i="36" s="1"/>
  <c r="F1442" i="36" s="1"/>
  <c r="F1443" i="36" s="1"/>
  <c r="F1444" i="36" s="1"/>
  <c r="F1445" i="36" s="1"/>
  <c r="F1446" i="36" s="1"/>
  <c r="F1447" i="36" s="1"/>
  <c r="F1448" i="36" s="1"/>
  <c r="F1449" i="36" s="1"/>
  <c r="F1450" i="36" s="1"/>
  <c r="F1451" i="36" s="1"/>
  <c r="F1452" i="36" s="1"/>
  <c r="F1453" i="36" s="1"/>
  <c r="F1454" i="36" s="1"/>
  <c r="F1455" i="36" s="1"/>
  <c r="F1456" i="36" s="1"/>
  <c r="F1457" i="36" s="1"/>
  <c r="F1458" i="36" s="1"/>
  <c r="F1459" i="36" s="1"/>
  <c r="F1460" i="36" s="1"/>
  <c r="F1461" i="36" s="1"/>
  <c r="F1462" i="36" s="1"/>
  <c r="F1463" i="36" s="1"/>
  <c r="F1464" i="36" s="1"/>
  <c r="F1465" i="36" s="1"/>
  <c r="F1466" i="36" s="1"/>
  <c r="F1467" i="36" s="1"/>
  <c r="F1468" i="36" s="1"/>
  <c r="F1469" i="36" s="1"/>
  <c r="F1470" i="36" s="1"/>
  <c r="F1471" i="36" s="1"/>
  <c r="F1472" i="36" s="1"/>
  <c r="G21" i="35"/>
  <c r="G20" i="35"/>
  <c r="G19" i="35"/>
  <c r="G18" i="35"/>
  <c r="G17" i="35"/>
  <c r="G16" i="35"/>
  <c r="G15" i="35"/>
  <c r="G14" i="35"/>
  <c r="G13" i="35"/>
  <c r="G12" i="35"/>
  <c r="G11" i="35"/>
  <c r="G10" i="35"/>
  <c r="G9" i="35"/>
  <c r="G8" i="35"/>
  <c r="G7" i="35"/>
  <c r="H7" i="35" s="1"/>
  <c r="F7" i="35"/>
  <c r="F8" i="35" s="1"/>
  <c r="F9" i="35" s="1"/>
  <c r="F10" i="35" s="1"/>
  <c r="F11" i="35" s="1"/>
  <c r="F12" i="35" s="1"/>
  <c r="F13" i="35" s="1"/>
  <c r="F14" i="35" s="1"/>
  <c r="F15" i="35" s="1"/>
  <c r="F16" i="35" s="1"/>
  <c r="F17" i="35" s="1"/>
  <c r="F18" i="35" s="1"/>
  <c r="F19" i="35" s="1"/>
  <c r="F20" i="35" s="1"/>
  <c r="F21" i="35" s="1"/>
  <c r="H8" i="38" l="1"/>
  <c r="H9" i="38" s="1"/>
  <c r="H10" i="38"/>
  <c r="H11" i="38" s="1"/>
  <c r="H12" i="38" s="1"/>
  <c r="H13" i="38" s="1"/>
  <c r="H14" i="38" s="1"/>
  <c r="H15" i="38" s="1"/>
  <c r="H16" i="38" s="1"/>
  <c r="H17" i="38" s="1"/>
  <c r="H18" i="38" s="1"/>
  <c r="H19" i="38" s="1"/>
  <c r="H20" i="38" s="1"/>
  <c r="H21" i="38" s="1"/>
  <c r="H22" i="38" s="1"/>
  <c r="H23" i="38" s="1"/>
  <c r="H24" i="38" s="1"/>
  <c r="H25" i="38" s="1"/>
  <c r="H26" i="38" s="1"/>
  <c r="H27" i="38" s="1"/>
  <c r="H28" i="38" s="1"/>
  <c r="H29" i="38" s="1"/>
  <c r="H30" i="38" s="1"/>
  <c r="H31" i="38" s="1"/>
  <c r="H32" i="38" s="1"/>
  <c r="H33" i="38" s="1"/>
  <c r="H34" i="38" s="1"/>
  <c r="H35" i="38" s="1"/>
  <c r="H36" i="38" s="1"/>
  <c r="H37" i="38" s="1"/>
  <c r="H38" i="38" s="1"/>
  <c r="H39" i="38" s="1"/>
  <c r="H40" i="38" s="1"/>
  <c r="H41" i="38" s="1"/>
  <c r="H42" i="38" s="1"/>
  <c r="H43" i="38" s="1"/>
  <c r="H44" i="38" s="1"/>
  <c r="H45" i="38" s="1"/>
  <c r="H46" i="38" s="1"/>
  <c r="H47" i="38" s="1"/>
  <c r="H48" i="38" s="1"/>
  <c r="H49" i="38" s="1"/>
  <c r="H50" i="38" s="1"/>
  <c r="H51" i="38" s="1"/>
  <c r="H52" i="38" s="1"/>
  <c r="H53" i="38" s="1"/>
  <c r="H54" i="38" s="1"/>
  <c r="H55" i="38" s="1"/>
  <c r="H56" i="38" s="1"/>
  <c r="H57" i="38" s="1"/>
  <c r="H58" i="38" s="1"/>
  <c r="H59" i="38" s="1"/>
  <c r="H60" i="38" s="1"/>
  <c r="H61" i="38" s="1"/>
  <c r="H62" i="38" s="1"/>
  <c r="H63" i="38" s="1"/>
  <c r="H64" i="38" s="1"/>
  <c r="H65" i="38" s="1"/>
  <c r="H66" i="38" s="1"/>
  <c r="H67" i="38" s="1"/>
  <c r="H68" i="38" s="1"/>
  <c r="H69" i="38" s="1"/>
  <c r="H70" i="38" s="1"/>
  <c r="H71" i="38" s="1"/>
  <c r="H72" i="38" s="1"/>
  <c r="H73" i="38" s="1"/>
  <c r="H74" i="38" s="1"/>
  <c r="H75" i="38" s="1"/>
  <c r="H76" i="38" s="1"/>
  <c r="H77" i="38" s="1"/>
  <c r="H78" i="38" s="1"/>
  <c r="H79" i="38" s="1"/>
  <c r="H80" i="38" s="1"/>
  <c r="H81" i="38" s="1"/>
  <c r="H82" i="38" s="1"/>
  <c r="H83" i="38" s="1"/>
  <c r="H84" i="38" s="1"/>
  <c r="H85" i="38" s="1"/>
  <c r="H86" i="38" s="1"/>
  <c r="H87" i="38" s="1"/>
  <c r="H88" i="38" s="1"/>
  <c r="H89" i="38" s="1"/>
  <c r="H90" i="38" s="1"/>
  <c r="H91" i="38" s="1"/>
  <c r="H92" i="38" s="1"/>
  <c r="H93" i="38" s="1"/>
  <c r="H94" i="38" s="1"/>
  <c r="H95" i="38" s="1"/>
  <c r="H96" i="38" s="1"/>
  <c r="H97" i="38" s="1"/>
  <c r="H98" i="38" s="1"/>
  <c r="H99" i="38" s="1"/>
  <c r="H100" i="38" s="1"/>
  <c r="H101" i="38" s="1"/>
  <c r="H102" i="38" s="1"/>
  <c r="H103" i="38" s="1"/>
  <c r="H104" i="38" s="1"/>
  <c r="H105" i="38" s="1"/>
  <c r="H106" i="38" s="1"/>
  <c r="H107" i="38" s="1"/>
  <c r="H108" i="38" s="1"/>
  <c r="H109" i="38" s="1"/>
  <c r="H110" i="38" s="1"/>
  <c r="H111" i="38" s="1"/>
  <c r="H112" i="38" s="1"/>
  <c r="H113" i="38" s="1"/>
  <c r="H114" i="38" s="1"/>
  <c r="H115" i="38" s="1"/>
  <c r="H116" i="38" s="1"/>
  <c r="H117" i="38" s="1"/>
  <c r="H118" i="38" s="1"/>
  <c r="H119" i="38" s="1"/>
  <c r="H120" i="38" s="1"/>
  <c r="H121" i="38" s="1"/>
  <c r="H122" i="38" s="1"/>
  <c r="H123" i="38" s="1"/>
  <c r="H124" i="38" s="1"/>
  <c r="H125" i="38" s="1"/>
  <c r="H126" i="38" s="1"/>
  <c r="H127" i="38" s="1"/>
  <c r="H128" i="38" s="1"/>
  <c r="H129" i="38" s="1"/>
  <c r="H130" i="38" s="1"/>
  <c r="H131" i="38" s="1"/>
  <c r="H132" i="38" s="1"/>
  <c r="H133" i="38" s="1"/>
  <c r="H134" i="38" s="1"/>
  <c r="H135" i="38" s="1"/>
  <c r="H136" i="38" s="1"/>
  <c r="H137" i="38" s="1"/>
  <c r="H138" i="38" s="1"/>
  <c r="H139" i="38" s="1"/>
  <c r="H140" i="38" s="1"/>
  <c r="H141" i="38" s="1"/>
  <c r="H142" i="38" s="1"/>
  <c r="H143" i="38" s="1"/>
  <c r="H144" i="38" s="1"/>
  <c r="H145" i="38" s="1"/>
  <c r="H146" i="38" s="1"/>
  <c r="H147" i="38" s="1"/>
  <c r="H148" i="38" s="1"/>
  <c r="H149" i="38" s="1"/>
  <c r="H150" i="38" s="1"/>
  <c r="H151" i="38" s="1"/>
  <c r="H152" i="38" s="1"/>
  <c r="H153" i="38" s="1"/>
  <c r="H154" i="38" s="1"/>
  <c r="H155" i="38" s="1"/>
  <c r="H156" i="38" s="1"/>
  <c r="H157" i="38" s="1"/>
  <c r="H158" i="38" s="1"/>
  <c r="H159" i="38" s="1"/>
  <c r="H160" i="38" s="1"/>
  <c r="H161" i="38" s="1"/>
  <c r="H162" i="38" s="1"/>
  <c r="H163" i="38" s="1"/>
  <c r="H164" i="38" s="1"/>
  <c r="H165" i="38" s="1"/>
  <c r="H166" i="38" s="1"/>
  <c r="H167" i="38" s="1"/>
  <c r="H168" i="38" s="1"/>
  <c r="H169" i="38" s="1"/>
  <c r="H170" i="38" s="1"/>
  <c r="H171" i="38" s="1"/>
  <c r="H172" i="38" s="1"/>
  <c r="H173" i="38" s="1"/>
  <c r="H174" i="38" s="1"/>
  <c r="H175" i="38" s="1"/>
  <c r="H176" i="38" s="1"/>
  <c r="H177" i="38" s="1"/>
  <c r="H178" i="38" s="1"/>
  <c r="H179" i="38" s="1"/>
  <c r="H180" i="38" s="1"/>
  <c r="H181" i="38" s="1"/>
  <c r="H182" i="38" s="1"/>
  <c r="H183" i="38" s="1"/>
  <c r="H184" i="38" s="1"/>
  <c r="H185" i="38" s="1"/>
  <c r="H186" i="38" s="1"/>
  <c r="H187" i="38" s="1"/>
  <c r="H188" i="38" s="1"/>
  <c r="H189" i="38" s="1"/>
  <c r="H190" i="38" s="1"/>
  <c r="H191" i="38" s="1"/>
  <c r="H192" i="38" s="1"/>
  <c r="H193" i="38" s="1"/>
  <c r="H194" i="38" s="1"/>
  <c r="H195" i="38" s="1"/>
  <c r="H196" i="38" s="1"/>
  <c r="H197" i="38" s="1"/>
  <c r="H198" i="38" s="1"/>
  <c r="H199" i="38" s="1"/>
  <c r="H200" i="38" s="1"/>
  <c r="H201" i="38" s="1"/>
  <c r="H202" i="38" s="1"/>
  <c r="H203" i="38" s="1"/>
  <c r="H204" i="38" s="1"/>
  <c r="H205" i="38" s="1"/>
  <c r="H206" i="38" s="1"/>
  <c r="H207" i="38" s="1"/>
  <c r="H208" i="38" s="1"/>
  <c r="H209" i="38" s="1"/>
  <c r="H210" i="38" s="1"/>
  <c r="H211" i="38" s="1"/>
  <c r="H212" i="38" s="1"/>
  <c r="H213" i="38" s="1"/>
  <c r="H214" i="38" s="1"/>
  <c r="H215" i="38" s="1"/>
  <c r="H216" i="38" s="1"/>
  <c r="H217" i="38" s="1"/>
  <c r="H218" i="38" s="1"/>
  <c r="H219" i="38" s="1"/>
  <c r="H220" i="38" s="1"/>
  <c r="H221" i="38" s="1"/>
  <c r="H222" i="38" s="1"/>
  <c r="H223" i="38" s="1"/>
  <c r="H224" i="38" s="1"/>
  <c r="H225" i="38" s="1"/>
  <c r="H226" i="38" s="1"/>
  <c r="H227" i="38" s="1"/>
  <c r="H228" i="38" s="1"/>
  <c r="H229" i="38" s="1"/>
  <c r="H230" i="38" s="1"/>
  <c r="H231" i="38" s="1"/>
  <c r="H232" i="38" s="1"/>
  <c r="H233" i="38" s="1"/>
  <c r="H234" i="38" s="1"/>
  <c r="H235" i="38" s="1"/>
  <c r="H236" i="38" s="1"/>
  <c r="H237" i="38" s="1"/>
  <c r="H238" i="38" s="1"/>
  <c r="H239" i="38" s="1"/>
  <c r="H240" i="38" s="1"/>
  <c r="H241" i="38" s="1"/>
  <c r="H242" i="38" s="1"/>
  <c r="H243" i="38" s="1"/>
  <c r="H244" i="38" s="1"/>
  <c r="H245" i="38" s="1"/>
  <c r="H246" i="38" s="1"/>
  <c r="H247" i="38" s="1"/>
  <c r="H248" i="38" s="1"/>
  <c r="H249" i="38" s="1"/>
  <c r="H250" i="38" s="1"/>
  <c r="H251" i="38" s="1"/>
  <c r="H252" i="38" s="1"/>
  <c r="H253" i="38" s="1"/>
  <c r="H254" i="38" s="1"/>
  <c r="H255" i="38" s="1"/>
  <c r="H256" i="38" s="1"/>
  <c r="H257" i="38" s="1"/>
  <c r="H258" i="38" s="1"/>
  <c r="H259" i="38" s="1"/>
  <c r="H260" i="38" s="1"/>
  <c r="H261" i="38" s="1"/>
  <c r="H262" i="38" s="1"/>
  <c r="H263" i="38" s="1"/>
  <c r="H264" i="38" s="1"/>
  <c r="H265" i="38" s="1"/>
  <c r="H266" i="38" s="1"/>
  <c r="H267" i="38" s="1"/>
  <c r="H268" i="38" s="1"/>
  <c r="H269" i="38" s="1"/>
  <c r="H270" i="38" s="1"/>
  <c r="H271" i="38" s="1"/>
  <c r="H272" i="38" s="1"/>
  <c r="H273" i="38" s="1"/>
  <c r="H274" i="38" s="1"/>
  <c r="H275" i="38" s="1"/>
  <c r="H276" i="38" s="1"/>
  <c r="H277" i="38" s="1"/>
  <c r="H278" i="38" s="1"/>
  <c r="H279" i="38" s="1"/>
  <c r="H280" i="38" s="1"/>
  <c r="H281" i="38" s="1"/>
  <c r="H282" i="38" s="1"/>
  <c r="H283" i="38" s="1"/>
  <c r="H284" i="38" s="1"/>
  <c r="H285" i="38" s="1"/>
  <c r="H286" i="38" s="1"/>
  <c r="H287" i="38" s="1"/>
  <c r="H288" i="38" s="1"/>
  <c r="H289" i="38" s="1"/>
  <c r="H290" i="38" s="1"/>
  <c r="H291" i="38" s="1"/>
  <c r="H292" i="38" s="1"/>
  <c r="H293" i="38" s="1"/>
  <c r="H294" i="38" s="1"/>
  <c r="H295" i="38" s="1"/>
  <c r="H296" i="38" s="1"/>
  <c r="H297" i="38" s="1"/>
  <c r="H298" i="38" s="1"/>
  <c r="H299" i="38" s="1"/>
  <c r="H300" i="38" s="1"/>
  <c r="H301" i="38" s="1"/>
  <c r="H302" i="38" s="1"/>
  <c r="H303" i="38" s="1"/>
  <c r="H304" i="38" s="1"/>
  <c r="H305" i="38" s="1"/>
  <c r="H306" i="38" s="1"/>
  <c r="H307" i="38" s="1"/>
  <c r="H308" i="38" s="1"/>
  <c r="H309" i="38" s="1"/>
  <c r="H310" i="38" s="1"/>
  <c r="H311" i="38" s="1"/>
  <c r="H312" i="38" s="1"/>
  <c r="H313" i="38" s="1"/>
  <c r="H314" i="38" s="1"/>
  <c r="H315" i="38" s="1"/>
  <c r="H316" i="38" s="1"/>
  <c r="H317" i="38" s="1"/>
  <c r="H318" i="38" s="1"/>
  <c r="H319" i="38" s="1"/>
  <c r="H320" i="38" s="1"/>
  <c r="H321" i="38" s="1"/>
  <c r="H322" i="38" s="1"/>
  <c r="H323" i="38" s="1"/>
  <c r="H324" i="38" s="1"/>
  <c r="H325" i="38" s="1"/>
  <c r="H326" i="38" s="1"/>
  <c r="H327" i="38" s="1"/>
  <c r="H328" i="38" s="1"/>
  <c r="H329" i="38" s="1"/>
  <c r="H330" i="38" s="1"/>
  <c r="H331" i="38" s="1"/>
  <c r="H332" i="38" s="1"/>
  <c r="H333" i="38" s="1"/>
  <c r="H334" i="38" s="1"/>
  <c r="H335" i="38" s="1"/>
  <c r="H336" i="38" s="1"/>
  <c r="H337" i="38" s="1"/>
  <c r="H338" i="38" s="1"/>
  <c r="H339" i="38" s="1"/>
  <c r="H340" i="38" s="1"/>
  <c r="H341" i="38" s="1"/>
  <c r="H342" i="38" s="1"/>
  <c r="H343" i="38" s="1"/>
  <c r="H344" i="38" s="1"/>
  <c r="H345" i="38" s="1"/>
  <c r="H346" i="38" s="1"/>
  <c r="H347" i="38" s="1"/>
  <c r="H348" i="38" s="1"/>
  <c r="H349" i="38" s="1"/>
  <c r="H350" i="38" s="1"/>
  <c r="H351" i="38" s="1"/>
  <c r="H352" i="38" s="1"/>
  <c r="H353" i="38" s="1"/>
  <c r="H354" i="38" s="1"/>
  <c r="H355" i="38" s="1"/>
  <c r="H356" i="38" s="1"/>
  <c r="H357" i="38" s="1"/>
  <c r="H358" i="38" s="1"/>
  <c r="H359" i="38" s="1"/>
  <c r="H360" i="38" s="1"/>
  <c r="H361" i="38" s="1"/>
  <c r="H362" i="38" s="1"/>
  <c r="H363" i="38" s="1"/>
  <c r="H364" i="38" s="1"/>
  <c r="H365" i="38" s="1"/>
  <c r="H366" i="38" s="1"/>
  <c r="H367" i="38" s="1"/>
  <c r="H368" i="38" s="1"/>
  <c r="H369" i="38" s="1"/>
  <c r="H370" i="38" s="1"/>
  <c r="H371" i="38" s="1"/>
  <c r="H372" i="38" s="1"/>
  <c r="H373" i="38" s="1"/>
  <c r="H374" i="38" s="1"/>
  <c r="H375" i="38" s="1"/>
  <c r="H376" i="38" s="1"/>
  <c r="H377" i="38" s="1"/>
  <c r="H378" i="38" s="1"/>
  <c r="H379" i="38" s="1"/>
  <c r="H380" i="38" s="1"/>
  <c r="H381" i="38" s="1"/>
  <c r="H382" i="38" s="1"/>
  <c r="H383" i="38" s="1"/>
  <c r="H384" i="38" s="1"/>
  <c r="H385" i="38" s="1"/>
  <c r="H386" i="38" s="1"/>
  <c r="H387" i="38" s="1"/>
  <c r="H388" i="38" s="1"/>
  <c r="H389" i="38" s="1"/>
  <c r="H390" i="38" s="1"/>
  <c r="H391" i="38" s="1"/>
  <c r="H392" i="38" s="1"/>
  <c r="H393" i="38" s="1"/>
  <c r="H394" i="38" s="1"/>
  <c r="H395" i="38" s="1"/>
  <c r="H396" i="38" s="1"/>
  <c r="H397" i="38" s="1"/>
  <c r="H398" i="38" s="1"/>
  <c r="H399" i="38" s="1"/>
  <c r="H400" i="38" s="1"/>
  <c r="H401" i="38" s="1"/>
  <c r="H402" i="38" s="1"/>
  <c r="H403" i="38" s="1"/>
  <c r="H404" i="38" s="1"/>
  <c r="H405" i="38" s="1"/>
  <c r="H406" i="38" s="1"/>
  <c r="H407" i="38" s="1"/>
  <c r="H408" i="38" s="1"/>
  <c r="H409" i="38" s="1"/>
  <c r="H410" i="38" s="1"/>
  <c r="H411" i="38" s="1"/>
  <c r="H412" i="38" s="1"/>
  <c r="H413" i="38" s="1"/>
  <c r="H414" i="38" s="1"/>
  <c r="H415" i="38" s="1"/>
  <c r="H416" i="38" s="1"/>
  <c r="H417" i="38" s="1"/>
  <c r="H418" i="38" s="1"/>
  <c r="H419" i="38" s="1"/>
  <c r="H420" i="38" s="1"/>
  <c r="H421" i="38" s="1"/>
  <c r="H422" i="38" s="1"/>
  <c r="H423" i="38" s="1"/>
  <c r="H424" i="38" s="1"/>
  <c r="H425" i="38" s="1"/>
  <c r="H426" i="38" s="1"/>
  <c r="H427" i="38" s="1"/>
  <c r="H428" i="38" s="1"/>
  <c r="H429" i="38" s="1"/>
  <c r="H430" i="38" s="1"/>
  <c r="H431" i="38" s="1"/>
  <c r="H432" i="38" s="1"/>
  <c r="H433" i="38" s="1"/>
  <c r="H434" i="38" s="1"/>
  <c r="H435" i="38" s="1"/>
  <c r="H436" i="38" s="1"/>
  <c r="H437" i="38" s="1"/>
  <c r="H438" i="38" s="1"/>
  <c r="H439" i="38" s="1"/>
  <c r="H440" i="38" s="1"/>
  <c r="H441" i="38" s="1"/>
  <c r="H442" i="38" s="1"/>
  <c r="H443" i="38" s="1"/>
  <c r="H444" i="38" s="1"/>
  <c r="H445" i="38" s="1"/>
  <c r="H446" i="38" s="1"/>
  <c r="H447" i="38" s="1"/>
  <c r="H448" i="38" s="1"/>
  <c r="H449" i="38" s="1"/>
  <c r="H450" i="38" s="1"/>
  <c r="H451" i="38" s="1"/>
  <c r="H452" i="38" s="1"/>
  <c r="H453" i="38" s="1"/>
  <c r="H454" i="38" s="1"/>
  <c r="H455" i="38" s="1"/>
  <c r="H456" i="38" s="1"/>
  <c r="H457" i="38" s="1"/>
  <c r="H458" i="38" s="1"/>
  <c r="H459" i="38" s="1"/>
  <c r="H460" i="38" s="1"/>
  <c r="H461" i="38" s="1"/>
  <c r="H462" i="38" s="1"/>
  <c r="H463" i="38" s="1"/>
  <c r="H464" i="38" s="1"/>
  <c r="H465" i="38" s="1"/>
  <c r="H466" i="38" s="1"/>
  <c r="H467" i="38" s="1"/>
  <c r="H468" i="38" s="1"/>
  <c r="H469" i="38" s="1"/>
  <c r="H470" i="38" s="1"/>
  <c r="H471" i="38" s="1"/>
  <c r="H472" i="38" s="1"/>
  <c r="H473" i="38" s="1"/>
  <c r="H474" i="38" s="1"/>
  <c r="H475" i="38" s="1"/>
  <c r="H476" i="38" s="1"/>
  <c r="H477" i="38" s="1"/>
  <c r="H478" i="38" s="1"/>
  <c r="H479" i="38" s="1"/>
  <c r="H480" i="38" s="1"/>
  <c r="H481" i="38" s="1"/>
  <c r="H482" i="38" s="1"/>
  <c r="H483" i="38" s="1"/>
  <c r="H484" i="38" s="1"/>
  <c r="H485" i="38" s="1"/>
  <c r="H486" i="38" s="1"/>
  <c r="H487" i="38" s="1"/>
  <c r="H488" i="38" s="1"/>
  <c r="H489" i="38" s="1"/>
  <c r="H490" i="38" s="1"/>
  <c r="H491" i="38" s="1"/>
  <c r="H492" i="38" s="1"/>
  <c r="H493" i="38" s="1"/>
  <c r="H494" i="38" s="1"/>
  <c r="H495" i="38" s="1"/>
  <c r="H496" i="38" s="1"/>
  <c r="H497" i="38" s="1"/>
  <c r="H498" i="38" s="1"/>
  <c r="H499" i="38" s="1"/>
  <c r="H500" i="38" s="1"/>
  <c r="H501" i="38" s="1"/>
  <c r="H502" i="38" s="1"/>
  <c r="H503" i="38" s="1"/>
  <c r="H504" i="38" s="1"/>
  <c r="H505" i="38" s="1"/>
  <c r="H506" i="38" s="1"/>
  <c r="H507" i="38" s="1"/>
  <c r="H508" i="38" s="1"/>
  <c r="H509" i="38" s="1"/>
  <c r="H510" i="38" s="1"/>
  <c r="H511" i="38" s="1"/>
  <c r="H512" i="38" s="1"/>
  <c r="H513" i="38" s="1"/>
  <c r="H514" i="38" s="1"/>
  <c r="H515" i="38" s="1"/>
  <c r="H516" i="38" s="1"/>
  <c r="H517" i="38" s="1"/>
  <c r="H518" i="38" s="1"/>
  <c r="H519" i="38" s="1"/>
  <c r="H520" i="38" s="1"/>
  <c r="H521" i="38" s="1"/>
  <c r="H522" i="38" s="1"/>
  <c r="H523" i="38" s="1"/>
  <c r="H524" i="38" s="1"/>
  <c r="H525" i="38" s="1"/>
  <c r="H526" i="38" s="1"/>
  <c r="H527" i="38" s="1"/>
  <c r="H528" i="38" s="1"/>
  <c r="H529" i="38" s="1"/>
  <c r="H530" i="38" s="1"/>
  <c r="H531" i="38" s="1"/>
  <c r="H532" i="38" s="1"/>
  <c r="H533" i="38" s="1"/>
  <c r="H534" i="38" s="1"/>
  <c r="H535" i="38" s="1"/>
  <c r="H536" i="38" s="1"/>
  <c r="H537" i="38" s="1"/>
  <c r="H538" i="38" s="1"/>
  <c r="H539" i="38" s="1"/>
  <c r="H540" i="38" s="1"/>
  <c r="H541" i="38" s="1"/>
  <c r="H542" i="38" s="1"/>
  <c r="H543" i="38" s="1"/>
  <c r="H544" i="38" s="1"/>
  <c r="H545" i="38" s="1"/>
  <c r="H546" i="38" s="1"/>
  <c r="H547" i="38" s="1"/>
  <c r="H548" i="38" s="1"/>
  <c r="H549" i="38" s="1"/>
  <c r="H550" i="38" s="1"/>
  <c r="H551" i="38" s="1"/>
  <c r="H552" i="38" s="1"/>
  <c r="H553" i="38" s="1"/>
  <c r="H554" i="38" s="1"/>
  <c r="H555" i="38" s="1"/>
  <c r="H556" i="38" s="1"/>
  <c r="H557" i="38" s="1"/>
  <c r="H558" i="38" s="1"/>
  <c r="H559" i="38" s="1"/>
  <c r="H560" i="38" s="1"/>
  <c r="H561" i="38" s="1"/>
  <c r="H562" i="38" s="1"/>
  <c r="H563" i="38" s="1"/>
  <c r="H564" i="38" s="1"/>
  <c r="H565" i="38" s="1"/>
  <c r="H566" i="38" s="1"/>
  <c r="H567" i="38" s="1"/>
  <c r="H568" i="38" s="1"/>
  <c r="H569" i="38" s="1"/>
  <c r="H570" i="38" s="1"/>
  <c r="H571" i="38" s="1"/>
  <c r="H572" i="38" s="1"/>
  <c r="H573" i="38" s="1"/>
  <c r="H574" i="38" s="1"/>
  <c r="H575" i="38" s="1"/>
  <c r="H576" i="38" s="1"/>
  <c r="H577" i="38" s="1"/>
  <c r="H578" i="38" s="1"/>
  <c r="H579" i="38" s="1"/>
  <c r="H580" i="38" s="1"/>
  <c r="H581" i="38" s="1"/>
  <c r="H582" i="38" s="1"/>
  <c r="H583" i="38" s="1"/>
  <c r="H584" i="38" s="1"/>
  <c r="H585" i="38" s="1"/>
  <c r="H586" i="38" s="1"/>
  <c r="H587" i="38" s="1"/>
  <c r="H588" i="38" s="1"/>
  <c r="H589" i="38" s="1"/>
  <c r="H590" i="38" s="1"/>
  <c r="H591" i="38" s="1"/>
  <c r="H592" i="38" s="1"/>
  <c r="H593" i="38" s="1"/>
  <c r="H594" i="38" s="1"/>
  <c r="H595" i="38" s="1"/>
  <c r="H596" i="38" s="1"/>
  <c r="H597" i="38" s="1"/>
  <c r="H598" i="38" s="1"/>
  <c r="H599" i="38" s="1"/>
  <c r="H600" i="38" s="1"/>
  <c r="H601" i="38" s="1"/>
  <c r="H602" i="38" s="1"/>
  <c r="H603" i="38" s="1"/>
  <c r="H604" i="38" s="1"/>
  <c r="H605" i="38" s="1"/>
  <c r="H606" i="38" s="1"/>
  <c r="H607" i="38" s="1"/>
  <c r="H608" i="38" s="1"/>
  <c r="H609" i="38" s="1"/>
  <c r="H610" i="38" s="1"/>
  <c r="H611" i="38" s="1"/>
  <c r="H612" i="38" s="1"/>
  <c r="H613" i="38" s="1"/>
  <c r="H614" i="38" s="1"/>
  <c r="H615" i="38" s="1"/>
  <c r="H616" i="38" s="1"/>
  <c r="H617" i="38" s="1"/>
  <c r="H618" i="38" s="1"/>
  <c r="H619" i="38" s="1"/>
  <c r="H620" i="38" s="1"/>
  <c r="H621" i="38" s="1"/>
  <c r="H622" i="38" s="1"/>
  <c r="H623" i="38" s="1"/>
  <c r="H624" i="38" s="1"/>
  <c r="H625" i="38" s="1"/>
  <c r="H626" i="38" s="1"/>
  <c r="H627" i="38" s="1"/>
  <c r="H628" i="38" s="1"/>
  <c r="H629" i="38" s="1"/>
  <c r="H630" i="38" s="1"/>
  <c r="H631" i="38" s="1"/>
  <c r="H632" i="38" s="1"/>
  <c r="H633" i="38" s="1"/>
  <c r="H634" i="38" s="1"/>
  <c r="H635" i="38" s="1"/>
  <c r="H636" i="38" s="1"/>
  <c r="H637" i="38" s="1"/>
  <c r="H638" i="38" s="1"/>
  <c r="H639" i="38" s="1"/>
  <c r="H640" i="38" s="1"/>
  <c r="H641" i="38" s="1"/>
  <c r="H642" i="38" s="1"/>
  <c r="H643" i="38" s="1"/>
  <c r="H644" i="38" s="1"/>
  <c r="H645" i="38" s="1"/>
  <c r="H646" i="38" s="1"/>
  <c r="H647" i="38" s="1"/>
  <c r="H648" i="38" s="1"/>
  <c r="H649" i="38" s="1"/>
  <c r="H650" i="38" s="1"/>
  <c r="H651" i="38" s="1"/>
  <c r="H652" i="38" s="1"/>
  <c r="H653" i="38" s="1"/>
  <c r="H654" i="38" s="1"/>
  <c r="H655" i="38" s="1"/>
  <c r="H656" i="38" s="1"/>
  <c r="H657" i="38" s="1"/>
  <c r="H658" i="38" s="1"/>
  <c r="H659" i="38" s="1"/>
  <c r="H660" i="38" s="1"/>
  <c r="H661" i="38" s="1"/>
  <c r="H662" i="38" s="1"/>
  <c r="H663" i="38" s="1"/>
  <c r="H664" i="38" s="1"/>
  <c r="H665" i="38" s="1"/>
  <c r="H666" i="38" s="1"/>
  <c r="H667" i="38" s="1"/>
  <c r="H668" i="38" s="1"/>
  <c r="H669" i="38" s="1"/>
  <c r="H670" i="38" s="1"/>
  <c r="H671" i="38" s="1"/>
  <c r="H672" i="38" s="1"/>
  <c r="H673" i="38" s="1"/>
  <c r="H674" i="38" s="1"/>
  <c r="H675" i="38" s="1"/>
  <c r="H676" i="38" s="1"/>
  <c r="H677" i="38" s="1"/>
  <c r="H678" i="38" s="1"/>
  <c r="H679" i="38" s="1"/>
  <c r="H680" i="38" s="1"/>
  <c r="H681" i="38" s="1"/>
  <c r="H682" i="38" s="1"/>
  <c r="H683" i="38" s="1"/>
  <c r="H684" i="38" s="1"/>
  <c r="H685" i="38" s="1"/>
  <c r="H686" i="38" s="1"/>
  <c r="H687" i="38" s="1"/>
  <c r="H688" i="38" s="1"/>
  <c r="H689" i="38" s="1"/>
  <c r="H690" i="38" s="1"/>
  <c r="H691" i="38" s="1"/>
  <c r="H692" i="38" s="1"/>
  <c r="H693" i="38" s="1"/>
  <c r="H694" i="38" s="1"/>
  <c r="H695" i="38" s="1"/>
  <c r="H696" i="38" s="1"/>
  <c r="H697" i="38" s="1"/>
  <c r="H698" i="38" s="1"/>
  <c r="H699" i="38" s="1"/>
  <c r="H700" i="38" s="1"/>
  <c r="H701" i="38" s="1"/>
  <c r="H702" i="38" s="1"/>
  <c r="H703" i="38" s="1"/>
  <c r="H704" i="38" s="1"/>
  <c r="H705" i="38" s="1"/>
  <c r="H706" i="38" s="1"/>
  <c r="H707" i="38" s="1"/>
  <c r="H708" i="38" s="1"/>
  <c r="H709" i="38" s="1"/>
  <c r="H710" i="38" s="1"/>
  <c r="H711" i="38" s="1"/>
  <c r="H712" i="38" s="1"/>
  <c r="H713" i="38" s="1"/>
  <c r="H714" i="38" s="1"/>
  <c r="H715" i="38" s="1"/>
  <c r="H716" i="38" s="1"/>
  <c r="H717" i="38" s="1"/>
  <c r="H718" i="38" s="1"/>
  <c r="H719" i="38" s="1"/>
  <c r="H720" i="38" s="1"/>
  <c r="H721" i="38" s="1"/>
  <c r="H722" i="38" s="1"/>
  <c r="H723" i="38" s="1"/>
  <c r="H724" i="38" s="1"/>
  <c r="H725" i="38" s="1"/>
  <c r="H726" i="38" s="1"/>
  <c r="H727" i="38" s="1"/>
  <c r="H728" i="38" s="1"/>
  <c r="H729" i="38" s="1"/>
  <c r="H730" i="38" s="1"/>
  <c r="H731" i="38" s="1"/>
  <c r="H732" i="38" s="1"/>
  <c r="H733" i="38" s="1"/>
  <c r="H734" i="38" s="1"/>
  <c r="H735" i="38" s="1"/>
  <c r="H736" i="38" s="1"/>
  <c r="H737" i="38" s="1"/>
  <c r="H738" i="38" s="1"/>
  <c r="H739" i="38" s="1"/>
  <c r="H740" i="38" s="1"/>
  <c r="H741" i="38" s="1"/>
  <c r="H742" i="38" s="1"/>
  <c r="H743" i="38" s="1"/>
  <c r="H744" i="38" s="1"/>
  <c r="H745" i="38" s="1"/>
  <c r="H746" i="38" s="1"/>
  <c r="H747" i="38" s="1"/>
  <c r="H748" i="38" s="1"/>
  <c r="H749" i="38" s="1"/>
  <c r="H750" i="38" s="1"/>
  <c r="H751" i="38" s="1"/>
  <c r="H752" i="38" s="1"/>
  <c r="H753" i="38" s="1"/>
  <c r="H754" i="38" s="1"/>
  <c r="H755" i="38" s="1"/>
  <c r="H756" i="38" s="1"/>
  <c r="H757" i="38" s="1"/>
  <c r="H758" i="38" s="1"/>
  <c r="H759" i="38" s="1"/>
  <c r="H760" i="38" s="1"/>
  <c r="H761" i="38" s="1"/>
  <c r="H762" i="38" s="1"/>
  <c r="H763" i="38" s="1"/>
  <c r="H764" i="38" s="1"/>
  <c r="H765" i="38" s="1"/>
  <c r="H766" i="38" s="1"/>
  <c r="H767" i="38" s="1"/>
  <c r="H768" i="38" s="1"/>
  <c r="H769" i="38" s="1"/>
  <c r="H770" i="38" s="1"/>
  <c r="H771" i="38" s="1"/>
  <c r="H772" i="38" s="1"/>
  <c r="H773" i="38" s="1"/>
  <c r="H774" i="38" s="1"/>
  <c r="H775" i="38" s="1"/>
  <c r="H776" i="38" s="1"/>
  <c r="H777" i="38" s="1"/>
  <c r="H778" i="38" s="1"/>
  <c r="H779" i="38" s="1"/>
  <c r="H780" i="38" s="1"/>
  <c r="H781" i="38" s="1"/>
  <c r="H782" i="38" s="1"/>
  <c r="H783" i="38" s="1"/>
  <c r="H784" i="38" s="1"/>
  <c r="H785" i="38" s="1"/>
  <c r="H786" i="38" s="1"/>
  <c r="H787" i="38" s="1"/>
  <c r="H788" i="38" s="1"/>
  <c r="H789" i="38" s="1"/>
  <c r="H790" i="38" s="1"/>
  <c r="H791" i="38" s="1"/>
  <c r="H792" i="38" s="1"/>
  <c r="H793" i="38" s="1"/>
  <c r="H794" i="38" s="1"/>
  <c r="H795" i="38" s="1"/>
  <c r="H796" i="38" s="1"/>
  <c r="H797" i="38" s="1"/>
  <c r="H798" i="38" s="1"/>
  <c r="H799" i="38" s="1"/>
  <c r="H800" i="38" s="1"/>
  <c r="H801" i="38" s="1"/>
  <c r="H802" i="38" s="1"/>
  <c r="H803" i="38" s="1"/>
  <c r="H804" i="38" s="1"/>
  <c r="H805" i="38" s="1"/>
  <c r="H806" i="38" s="1"/>
  <c r="H807" i="38" s="1"/>
  <c r="H808" i="38" s="1"/>
  <c r="H809" i="38" s="1"/>
  <c r="H810" i="38" s="1"/>
  <c r="H811" i="38" s="1"/>
  <c r="H812" i="38" s="1"/>
  <c r="H813" i="38" s="1"/>
  <c r="H814" i="38" s="1"/>
  <c r="H815" i="38" s="1"/>
  <c r="H816" i="38" s="1"/>
  <c r="H817" i="38" s="1"/>
  <c r="H818" i="38" s="1"/>
  <c r="H819" i="38" s="1"/>
  <c r="H820" i="38" s="1"/>
  <c r="H821" i="38" s="1"/>
  <c r="H822" i="38" s="1"/>
  <c r="H823" i="38" s="1"/>
  <c r="H824" i="38" s="1"/>
  <c r="H825" i="38" s="1"/>
  <c r="H826" i="38" s="1"/>
  <c r="H827" i="38" s="1"/>
  <c r="H828" i="38" s="1"/>
  <c r="H829" i="38" s="1"/>
  <c r="H830" i="38" s="1"/>
  <c r="H831" i="38" s="1"/>
  <c r="H832" i="38" s="1"/>
  <c r="H833" i="38" s="1"/>
  <c r="H834" i="38" s="1"/>
  <c r="H835" i="38" s="1"/>
  <c r="H836" i="38" s="1"/>
  <c r="H837" i="38" s="1"/>
  <c r="H838" i="38" s="1"/>
  <c r="H839" i="38" s="1"/>
  <c r="H840" i="38" s="1"/>
  <c r="H841" i="38" s="1"/>
  <c r="H842" i="38" s="1"/>
  <c r="H843" i="38" s="1"/>
  <c r="H844" i="38" s="1"/>
  <c r="H845" i="38" s="1"/>
  <c r="H846" i="38" s="1"/>
  <c r="H847" i="38" s="1"/>
  <c r="H848" i="38" s="1"/>
  <c r="H849" i="38" s="1"/>
  <c r="H850" i="38" s="1"/>
  <c r="H851" i="38" s="1"/>
  <c r="H852" i="38" s="1"/>
  <c r="H853" i="38" s="1"/>
  <c r="H854" i="38" s="1"/>
  <c r="H855" i="38" s="1"/>
  <c r="H856" i="38" s="1"/>
  <c r="H857" i="38" s="1"/>
  <c r="H858" i="38" s="1"/>
  <c r="H859" i="38" s="1"/>
  <c r="H860" i="38" s="1"/>
  <c r="H861" i="38" s="1"/>
  <c r="H862" i="38" s="1"/>
  <c r="H863" i="38" s="1"/>
  <c r="H864" i="38" s="1"/>
  <c r="H865" i="38" s="1"/>
  <c r="H866" i="38" s="1"/>
  <c r="H867" i="38" s="1"/>
  <c r="H868" i="38" s="1"/>
  <c r="H869" i="38" s="1"/>
  <c r="H870" i="38" s="1"/>
  <c r="H871" i="38" s="1"/>
  <c r="H872" i="38" s="1"/>
  <c r="H873" i="38" s="1"/>
  <c r="H874" i="38" s="1"/>
  <c r="H875" i="38" s="1"/>
  <c r="H876" i="38" s="1"/>
  <c r="H877" i="38" s="1"/>
  <c r="H878" i="38" s="1"/>
  <c r="H879" i="38" s="1"/>
  <c r="H880" i="38" s="1"/>
  <c r="H881" i="38" s="1"/>
  <c r="H882" i="38" s="1"/>
  <c r="H883" i="38" s="1"/>
  <c r="H884" i="38" s="1"/>
  <c r="H885" i="38" s="1"/>
  <c r="H886" i="38" s="1"/>
  <c r="H887" i="38" s="1"/>
  <c r="H888" i="38" s="1"/>
  <c r="H889" i="38" s="1"/>
  <c r="H890" i="38" s="1"/>
  <c r="H891" i="38" s="1"/>
  <c r="H892" i="38" s="1"/>
  <c r="H893" i="38" s="1"/>
  <c r="H894" i="38" s="1"/>
  <c r="H895" i="38" s="1"/>
  <c r="H896" i="38" s="1"/>
  <c r="H897" i="38" s="1"/>
  <c r="H898" i="38" s="1"/>
  <c r="H899" i="38" s="1"/>
  <c r="H900" i="38" s="1"/>
  <c r="H901" i="38" s="1"/>
  <c r="H902" i="38" s="1"/>
  <c r="H903" i="38" s="1"/>
  <c r="H904" i="38" s="1"/>
  <c r="H905" i="38" s="1"/>
  <c r="H906" i="38" s="1"/>
  <c r="H907" i="38" s="1"/>
  <c r="H908" i="38" s="1"/>
  <c r="H909" i="38" s="1"/>
  <c r="H910" i="38" s="1"/>
  <c r="H911" i="38" s="1"/>
  <c r="H912" i="38" s="1"/>
  <c r="H913" i="38" s="1"/>
  <c r="H914" i="38" s="1"/>
  <c r="H915" i="38" s="1"/>
  <c r="H916" i="38" s="1"/>
  <c r="H917" i="38" s="1"/>
  <c r="H918" i="38" s="1"/>
  <c r="H919" i="38" s="1"/>
  <c r="H920" i="38" s="1"/>
  <c r="H921" i="38" s="1"/>
  <c r="H922" i="38" s="1"/>
  <c r="H923" i="38" s="1"/>
  <c r="H924" i="38" s="1"/>
  <c r="H925" i="38" s="1"/>
  <c r="H926" i="38" s="1"/>
  <c r="H927" i="38" s="1"/>
  <c r="H928" i="38" s="1"/>
  <c r="H929" i="38" s="1"/>
  <c r="H930" i="38" s="1"/>
  <c r="H931" i="38" s="1"/>
  <c r="H932" i="38" s="1"/>
  <c r="H933" i="38" s="1"/>
  <c r="H934" i="38" s="1"/>
  <c r="H935" i="38" s="1"/>
  <c r="H936" i="38" s="1"/>
  <c r="H937" i="38" s="1"/>
  <c r="H938" i="38" s="1"/>
  <c r="H939" i="38" s="1"/>
  <c r="H940" i="38" s="1"/>
  <c r="H941" i="38" s="1"/>
  <c r="H942" i="38" s="1"/>
  <c r="H943" i="38" s="1"/>
  <c r="H944" i="38" s="1"/>
  <c r="H945" i="38" s="1"/>
  <c r="H946" i="38" s="1"/>
  <c r="H947" i="38" s="1"/>
  <c r="H948" i="38" s="1"/>
  <c r="H949" i="38" s="1"/>
  <c r="H950" i="38" s="1"/>
  <c r="H951" i="38" s="1"/>
  <c r="H952" i="38" s="1"/>
  <c r="H953" i="38" s="1"/>
  <c r="H954" i="38" s="1"/>
  <c r="H955" i="38" s="1"/>
  <c r="H956" i="38" s="1"/>
  <c r="H957" i="38" s="1"/>
  <c r="H958" i="38" s="1"/>
  <c r="H959" i="38" s="1"/>
  <c r="H960" i="38" s="1"/>
  <c r="H961" i="38" s="1"/>
  <c r="H962" i="38" s="1"/>
  <c r="H963" i="38" s="1"/>
  <c r="H964" i="38" s="1"/>
  <c r="H965" i="38" s="1"/>
  <c r="H966" i="38" s="1"/>
  <c r="H967" i="38" s="1"/>
  <c r="H968" i="38" s="1"/>
  <c r="H969" i="38" s="1"/>
  <c r="H970" i="38" s="1"/>
  <c r="H971" i="38" s="1"/>
  <c r="H972" i="38" s="1"/>
  <c r="H973" i="38" s="1"/>
  <c r="H974" i="38" s="1"/>
  <c r="H975" i="38" s="1"/>
  <c r="H976" i="38" s="1"/>
  <c r="H977" i="38" s="1"/>
  <c r="H978" i="38" s="1"/>
  <c r="H979" i="38" s="1"/>
  <c r="H980" i="38" s="1"/>
  <c r="H981" i="38" s="1"/>
  <c r="H982" i="38" s="1"/>
  <c r="H983" i="38" s="1"/>
  <c r="H984" i="38" s="1"/>
  <c r="H985" i="38" s="1"/>
  <c r="H986" i="38" s="1"/>
  <c r="H987" i="38" s="1"/>
  <c r="H988" i="38" s="1"/>
  <c r="H989" i="38" s="1"/>
  <c r="H990" i="38" s="1"/>
  <c r="H991" i="38" s="1"/>
  <c r="H992" i="38" s="1"/>
  <c r="H993" i="38" s="1"/>
  <c r="H994" i="38" s="1"/>
  <c r="H995" i="38" s="1"/>
  <c r="H996" i="38" s="1"/>
  <c r="H997" i="38" s="1"/>
  <c r="H998" i="38" s="1"/>
  <c r="H999" i="38" s="1"/>
  <c r="H1000" i="38" s="1"/>
  <c r="H1001" i="38" s="1"/>
  <c r="H1002" i="38" s="1"/>
  <c r="H1003" i="38" s="1"/>
  <c r="H1004" i="38" s="1"/>
  <c r="H1005" i="38" s="1"/>
  <c r="H1006" i="38" s="1"/>
  <c r="H1007" i="38" s="1"/>
  <c r="H1008" i="38" s="1"/>
  <c r="H1009" i="38" s="1"/>
  <c r="H1010" i="38" s="1"/>
  <c r="H1011" i="38" s="1"/>
  <c r="H1012" i="38" s="1"/>
  <c r="H1013" i="38" s="1"/>
  <c r="H1014" i="38" s="1"/>
  <c r="H1015" i="38" s="1"/>
  <c r="H1016" i="38" s="1"/>
  <c r="H1017" i="38" s="1"/>
  <c r="H1018" i="38" s="1"/>
  <c r="H1019" i="38" s="1"/>
  <c r="H1020" i="38" s="1"/>
  <c r="H1021" i="38" s="1"/>
  <c r="H1022" i="38" s="1"/>
  <c r="H1023" i="38" s="1"/>
  <c r="H1024" i="38" s="1"/>
  <c r="H1025" i="38" s="1"/>
  <c r="H1026" i="38" s="1"/>
  <c r="H1027" i="38" s="1"/>
  <c r="H1028" i="38" s="1"/>
  <c r="H1029" i="38" s="1"/>
  <c r="H1030" i="38" s="1"/>
  <c r="H1031" i="38" s="1"/>
  <c r="H1032" i="38" s="1"/>
  <c r="H1033" i="38" s="1"/>
  <c r="H1034" i="38" s="1"/>
  <c r="H1035" i="38" s="1"/>
  <c r="H1036" i="38" s="1"/>
  <c r="H1037" i="38" s="1"/>
  <c r="H1038" i="38" s="1"/>
  <c r="H1039" i="38" s="1"/>
  <c r="H1040" i="38" s="1"/>
  <c r="H1041" i="38" s="1"/>
  <c r="H1042" i="38" s="1"/>
  <c r="H1043" i="38" s="1"/>
  <c r="H1044" i="38" s="1"/>
  <c r="H1045" i="38" s="1"/>
  <c r="H1046" i="38" s="1"/>
  <c r="H1047" i="38" s="1"/>
  <c r="H1048" i="38" s="1"/>
  <c r="H1049" i="38" s="1"/>
  <c r="H1050" i="38" s="1"/>
  <c r="H1051" i="38" s="1"/>
  <c r="H1052" i="38" s="1"/>
  <c r="H1053" i="38" s="1"/>
  <c r="H1054" i="38" s="1"/>
  <c r="H1055" i="38" s="1"/>
  <c r="H1056" i="38" s="1"/>
  <c r="H1057" i="38" s="1"/>
  <c r="H1058" i="38" s="1"/>
  <c r="H1059" i="38" s="1"/>
  <c r="H1060" i="38" s="1"/>
  <c r="H1061" i="38" s="1"/>
  <c r="H9" i="40"/>
  <c r="H10" i="40" s="1"/>
  <c r="H11" i="40" s="1"/>
  <c r="H12" i="40" s="1"/>
  <c r="H13" i="40" s="1"/>
  <c r="H14" i="40" s="1"/>
  <c r="H15" i="40" s="1"/>
  <c r="H16" i="40" s="1"/>
  <c r="H17" i="40" s="1"/>
  <c r="H18" i="40" s="1"/>
  <c r="H19" i="40" s="1"/>
  <c r="H20" i="40" s="1"/>
  <c r="H21" i="40" s="1"/>
  <c r="H22" i="40" s="1"/>
  <c r="H23" i="40" s="1"/>
  <c r="H24" i="40" s="1"/>
  <c r="H25" i="40" s="1"/>
  <c r="H26" i="40" s="1"/>
  <c r="H27" i="40" s="1"/>
  <c r="H28" i="40" s="1"/>
  <c r="H29" i="40" s="1"/>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50" i="40" s="1"/>
  <c r="H51" i="40" s="1"/>
  <c r="H52" i="40" s="1"/>
  <c r="H53" i="40" s="1"/>
  <c r="H54" i="40" s="1"/>
  <c r="H55" i="40" s="1"/>
  <c r="H56" i="40" s="1"/>
  <c r="H57" i="40" s="1"/>
  <c r="H58" i="40" s="1"/>
  <c r="H59" i="40" s="1"/>
  <c r="H60" i="40" s="1"/>
  <c r="H61" i="40" s="1"/>
  <c r="H62" i="40" s="1"/>
  <c r="H63" i="40" s="1"/>
  <c r="H64" i="40" s="1"/>
  <c r="H65" i="40" s="1"/>
  <c r="H66" i="40" s="1"/>
  <c r="H67" i="40" s="1"/>
  <c r="H68" i="40" s="1"/>
  <c r="H69" i="40" s="1"/>
  <c r="H70" i="40" s="1"/>
  <c r="H71" i="40" s="1"/>
  <c r="H72" i="40" s="1"/>
  <c r="H73" i="40" s="1"/>
  <c r="H74" i="40" s="1"/>
  <c r="H75" i="40" s="1"/>
  <c r="H76" i="40" s="1"/>
  <c r="H77" i="40" s="1"/>
  <c r="H78" i="40" s="1"/>
  <c r="H79" i="40" s="1"/>
  <c r="H80" i="40" s="1"/>
  <c r="H81" i="40" s="1"/>
  <c r="H82" i="40" s="1"/>
  <c r="H83" i="40" s="1"/>
  <c r="H84" i="40" s="1"/>
  <c r="H85" i="40" s="1"/>
  <c r="H86" i="40" s="1"/>
  <c r="H87" i="40" s="1"/>
  <c r="H88" i="40" s="1"/>
  <c r="H89" i="40" s="1"/>
  <c r="H90" i="40" s="1"/>
  <c r="H91" i="40" s="1"/>
  <c r="H92" i="40" s="1"/>
  <c r="H93" i="40" s="1"/>
  <c r="H94" i="40" s="1"/>
  <c r="H95" i="40" s="1"/>
  <c r="H96" i="40" s="1"/>
  <c r="H97" i="40" s="1"/>
  <c r="H98" i="40" s="1"/>
  <c r="H99" i="40" s="1"/>
  <c r="H100" i="40" s="1"/>
  <c r="H101" i="40" s="1"/>
  <c r="H102" i="40" s="1"/>
  <c r="H103" i="40" s="1"/>
  <c r="H104" i="40" s="1"/>
  <c r="H105" i="40" s="1"/>
  <c r="H106" i="40" s="1"/>
  <c r="H107" i="40" s="1"/>
  <c r="H108" i="40" s="1"/>
  <c r="H109" i="40" s="1"/>
  <c r="H110" i="40" s="1"/>
  <c r="F52" i="40"/>
  <c r="F53" i="40" s="1"/>
  <c r="F54" i="40" s="1"/>
  <c r="F55" i="40" s="1"/>
  <c r="F56" i="40" s="1"/>
  <c r="F57" i="40" s="1"/>
  <c r="F58" i="40" s="1"/>
  <c r="F59" i="40" s="1"/>
  <c r="F60" i="40" s="1"/>
  <c r="F61" i="40" s="1"/>
  <c r="F62" i="40" s="1"/>
  <c r="F63" i="40" s="1"/>
  <c r="F64" i="40" s="1"/>
  <c r="F65" i="40" s="1"/>
  <c r="F66" i="40" s="1"/>
  <c r="F67" i="40" s="1"/>
  <c r="F68" i="40" s="1"/>
  <c r="F69" i="40" s="1"/>
  <c r="F70" i="40" s="1"/>
  <c r="F71" i="40" s="1"/>
  <c r="F72" i="40" s="1"/>
  <c r="F73" i="40" s="1"/>
  <c r="F74" i="40" s="1"/>
  <c r="F75" i="40" s="1"/>
  <c r="F76" i="40" s="1"/>
  <c r="F77" i="40" s="1"/>
  <c r="F78" i="40" s="1"/>
  <c r="F79" i="40" s="1"/>
  <c r="F80" i="40" s="1"/>
  <c r="F81" i="40" s="1"/>
  <c r="F82" i="40" s="1"/>
  <c r="F83" i="40" s="1"/>
  <c r="F84" i="40" s="1"/>
  <c r="F85" i="40" s="1"/>
  <c r="F86" i="40" s="1"/>
  <c r="F87" i="40" s="1"/>
  <c r="F88" i="40" s="1"/>
  <c r="F89" i="40" s="1"/>
  <c r="F90" i="40" s="1"/>
  <c r="F91" i="40" s="1"/>
  <c r="F92" i="40" s="1"/>
  <c r="F93" i="40" s="1"/>
  <c r="F94" i="40" s="1"/>
  <c r="F95" i="40" s="1"/>
  <c r="F96" i="40" s="1"/>
  <c r="F97" i="40" s="1"/>
  <c r="F98" i="40" s="1"/>
  <c r="F99" i="40" s="1"/>
  <c r="F100" i="40" s="1"/>
  <c r="F101" i="40" s="1"/>
  <c r="F102" i="40" s="1"/>
  <c r="F103" i="40" s="1"/>
  <c r="F104" i="40" s="1"/>
  <c r="F105" i="40" s="1"/>
  <c r="F106" i="40" s="1"/>
  <c r="F107" i="40" s="1"/>
  <c r="F108" i="40" s="1"/>
  <c r="F109" i="40" s="1"/>
  <c r="F110" i="40" s="1"/>
  <c r="H8" i="39"/>
  <c r="H9" i="39" s="1"/>
  <c r="H10" i="39"/>
  <c r="H11" i="39" s="1"/>
  <c r="H12" i="39" s="1"/>
  <c r="H13" i="39" s="1"/>
  <c r="H14" i="39" s="1"/>
  <c r="H15" i="39" s="1"/>
  <c r="H16" i="39" s="1"/>
  <c r="H17" i="39" s="1"/>
  <c r="H18" i="39" s="1"/>
  <c r="H19" i="39" s="1"/>
  <c r="H20" i="39" s="1"/>
  <c r="H21" i="39" s="1"/>
  <c r="H22" i="39" s="1"/>
  <c r="H23" i="39" s="1"/>
  <c r="H24" i="39" s="1"/>
  <c r="H25" i="39" s="1"/>
  <c r="H26" i="39" s="1"/>
  <c r="H27" i="39" s="1"/>
  <c r="H28" i="39" s="1"/>
  <c r="H29" i="39" s="1"/>
  <c r="H30" i="39" s="1"/>
  <c r="H31" i="39" s="1"/>
  <c r="H32" i="39" s="1"/>
  <c r="H33" i="39" s="1"/>
  <c r="H34" i="39" s="1"/>
  <c r="H35" i="39" s="1"/>
  <c r="H36" i="39" s="1"/>
  <c r="H37" i="39" s="1"/>
  <c r="H38" i="39" s="1"/>
  <c r="H39" i="39" s="1"/>
  <c r="H40" i="39" s="1"/>
  <c r="H41" i="39" s="1"/>
  <c r="H42" i="39" s="1"/>
  <c r="H43" i="39" s="1"/>
  <c r="H44" i="39" s="1"/>
  <c r="H45" i="39" s="1"/>
  <c r="H46" i="39" s="1"/>
  <c r="H47" i="39" s="1"/>
  <c r="H48" i="39" s="1"/>
  <c r="H49" i="39" s="1"/>
  <c r="H50" i="39" s="1"/>
  <c r="H51" i="39" s="1"/>
  <c r="H52" i="39" s="1"/>
  <c r="H53" i="39" s="1"/>
  <c r="H54" i="39" s="1"/>
  <c r="H55" i="39" s="1"/>
  <c r="H56" i="39" s="1"/>
  <c r="H57" i="39" s="1"/>
  <c r="H58" i="39" s="1"/>
  <c r="H59" i="39" s="1"/>
  <c r="H60" i="39" s="1"/>
  <c r="H61" i="39" s="1"/>
  <c r="H62" i="39" s="1"/>
  <c r="H63" i="39" s="1"/>
  <c r="H64" i="39" s="1"/>
  <c r="H65" i="39" s="1"/>
  <c r="H66" i="39" s="1"/>
  <c r="H67" i="39" s="1"/>
  <c r="H68" i="39" s="1"/>
  <c r="H69" i="39" s="1"/>
  <c r="H70" i="39" s="1"/>
  <c r="H71" i="39" s="1"/>
  <c r="H72" i="39" s="1"/>
  <c r="H73" i="39" s="1"/>
  <c r="H74" i="39" s="1"/>
  <c r="H75" i="39" s="1"/>
  <c r="H76" i="39" s="1"/>
  <c r="H77" i="39" s="1"/>
  <c r="H78" i="39" s="1"/>
  <c r="H79" i="39" s="1"/>
  <c r="H80" i="39" s="1"/>
  <c r="H81" i="39" s="1"/>
  <c r="H82" i="39" s="1"/>
  <c r="H83" i="39" s="1"/>
  <c r="H84" i="39" s="1"/>
  <c r="H85" i="39" s="1"/>
  <c r="H86" i="39" s="1"/>
  <c r="H87" i="39" s="1"/>
  <c r="H88" i="39" s="1"/>
  <c r="H89" i="39" s="1"/>
  <c r="H90" i="39" s="1"/>
  <c r="H91" i="39" s="1"/>
  <c r="H92" i="39" s="1"/>
  <c r="H93" i="39" s="1"/>
  <c r="H94" i="39" s="1"/>
  <c r="H95" i="39" s="1"/>
  <c r="H96" i="39" s="1"/>
  <c r="H97" i="39" s="1"/>
  <c r="H98" i="39" s="1"/>
  <c r="H99" i="39" s="1"/>
  <c r="H100" i="39" s="1"/>
  <c r="H101" i="39" s="1"/>
  <c r="H102" i="39" s="1"/>
  <c r="H103" i="39" s="1"/>
  <c r="H104" i="39" s="1"/>
  <c r="H105" i="39" s="1"/>
  <c r="H106" i="39" s="1"/>
  <c r="H107" i="39" s="1"/>
  <c r="H108" i="39" s="1"/>
  <c r="H109" i="39" s="1"/>
  <c r="H110" i="39" s="1"/>
  <c r="H111" i="39" s="1"/>
  <c r="H112" i="39" s="1"/>
  <c r="H113" i="39" s="1"/>
  <c r="H114" i="39" s="1"/>
  <c r="H115" i="39" s="1"/>
  <c r="H116" i="39" s="1"/>
  <c r="H117" i="39" s="1"/>
  <c r="H118" i="39" s="1"/>
  <c r="H119" i="39" s="1"/>
  <c r="H120" i="39" s="1"/>
  <c r="H121" i="39" s="1"/>
  <c r="H122" i="39" s="1"/>
  <c r="H9" i="37"/>
  <c r="H10" i="37" s="1"/>
  <c r="H11" i="37" s="1"/>
  <c r="H12" i="37" s="1"/>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34" i="37" s="1"/>
  <c r="H35" i="37" s="1"/>
  <c r="H36" i="37" s="1"/>
  <c r="H37" i="37" s="1"/>
  <c r="H38" i="37" s="1"/>
  <c r="H39" i="37" s="1"/>
  <c r="H40" i="37" s="1"/>
  <c r="H41" i="37" s="1"/>
  <c r="H42" i="37" s="1"/>
  <c r="H43" i="37" s="1"/>
  <c r="H44" i="37" s="1"/>
  <c r="H45" i="37" s="1"/>
  <c r="H46" i="37" s="1"/>
  <c r="H47" i="37" s="1"/>
  <c r="H48" i="37" s="1"/>
  <c r="H49" i="37" s="1"/>
  <c r="H50" i="37" s="1"/>
  <c r="H51" i="37" s="1"/>
  <c r="H52" i="37" s="1"/>
  <c r="H53" i="37" s="1"/>
  <c r="H54" i="37" s="1"/>
  <c r="H55" i="37" s="1"/>
  <c r="H56" i="37" s="1"/>
  <c r="H57" i="37" s="1"/>
  <c r="H58" i="37" s="1"/>
  <c r="H59" i="37" s="1"/>
  <c r="H60" i="37" s="1"/>
  <c r="H61" i="37" s="1"/>
  <c r="H62" i="37" s="1"/>
  <c r="H63" i="37" s="1"/>
  <c r="H64" i="37" s="1"/>
  <c r="H65" i="37" s="1"/>
  <c r="H66" i="37" s="1"/>
  <c r="H67" i="37" s="1"/>
  <c r="H68" i="37" s="1"/>
  <c r="H69" i="37" s="1"/>
  <c r="H70" i="37" s="1"/>
  <c r="H71" i="37" s="1"/>
  <c r="H72" i="37" s="1"/>
  <c r="H73" i="37" s="1"/>
  <c r="H74" i="37" s="1"/>
  <c r="H75" i="37" s="1"/>
  <c r="H76" i="37" s="1"/>
  <c r="H77" i="37" s="1"/>
  <c r="H78" i="37" s="1"/>
  <c r="H79" i="37" s="1"/>
  <c r="H80" i="37" s="1"/>
  <c r="H81" i="37" s="1"/>
  <c r="H82" i="37" s="1"/>
  <c r="H83" i="37" s="1"/>
  <c r="H84" i="37" s="1"/>
  <c r="H85" i="37" s="1"/>
  <c r="H86" i="37" s="1"/>
  <c r="H87" i="37" s="1"/>
  <c r="H88" i="37" s="1"/>
  <c r="H89" i="37" s="1"/>
  <c r="H90" i="37" s="1"/>
  <c r="H91" i="37" s="1"/>
  <c r="H92" i="37" s="1"/>
  <c r="H93" i="37" s="1"/>
  <c r="H94" i="37" s="1"/>
  <c r="H95" i="37" s="1"/>
  <c r="H96" i="37" s="1"/>
  <c r="H97" i="37" s="1"/>
  <c r="H98" i="37" s="1"/>
  <c r="H99" i="37" s="1"/>
  <c r="H100" i="37" s="1"/>
  <c r="H101" i="37" s="1"/>
  <c r="H102" i="37" s="1"/>
  <c r="H103" i="37" s="1"/>
  <c r="H104" i="37" s="1"/>
  <c r="H105" i="37" s="1"/>
  <c r="H106" i="37" s="1"/>
  <c r="H107" i="37" s="1"/>
  <c r="H108" i="37" s="1"/>
  <c r="H109" i="37" s="1"/>
  <c r="H110" i="37" s="1"/>
  <c r="H111" i="37" s="1"/>
  <c r="H112" i="37" s="1"/>
  <c r="H113" i="37" s="1"/>
  <c r="H114" i="37" s="1"/>
  <c r="H115" i="37" s="1"/>
  <c r="H116" i="37" s="1"/>
  <c r="H117" i="37" s="1"/>
  <c r="H118" i="37" s="1"/>
  <c r="H119" i="37" s="1"/>
  <c r="H120" i="37" s="1"/>
  <c r="H121" i="37" s="1"/>
  <c r="H122" i="37" s="1"/>
  <c r="H123" i="37" s="1"/>
  <c r="H124" i="37" s="1"/>
  <c r="H125" i="37" s="1"/>
  <c r="H126" i="37" s="1"/>
  <c r="H127" i="37" s="1"/>
  <c r="H128" i="37" s="1"/>
  <c r="H129" i="37" s="1"/>
  <c r="H130" i="37" s="1"/>
  <c r="H131" i="37" s="1"/>
  <c r="H132" i="37" s="1"/>
  <c r="H133" i="37" s="1"/>
  <c r="H134" i="37" s="1"/>
  <c r="H135" i="37" s="1"/>
  <c r="H136" i="37" s="1"/>
  <c r="H137" i="37" s="1"/>
  <c r="H138" i="37" s="1"/>
  <c r="H139" i="37" s="1"/>
  <c r="H140" i="37" s="1"/>
  <c r="H141" i="37" s="1"/>
  <c r="H142" i="37" s="1"/>
  <c r="H143" i="37" s="1"/>
  <c r="H144" i="37" s="1"/>
  <c r="H145" i="37" s="1"/>
  <c r="H146" i="37" s="1"/>
  <c r="H147" i="37" s="1"/>
  <c r="H148" i="37" s="1"/>
  <c r="H149" i="37" s="1"/>
  <c r="H150" i="37" s="1"/>
  <c r="H151" i="37" s="1"/>
  <c r="H152" i="37" s="1"/>
  <c r="H153" i="37" s="1"/>
  <c r="H154" i="37" s="1"/>
  <c r="H155" i="37" s="1"/>
  <c r="H156" i="37" s="1"/>
  <c r="H157" i="37" s="1"/>
  <c r="H158" i="37" s="1"/>
  <c r="H159" i="37" s="1"/>
  <c r="H160" i="37" s="1"/>
  <c r="H161" i="37" s="1"/>
  <c r="H162" i="37" s="1"/>
  <c r="H163" i="37" s="1"/>
  <c r="H164" i="37" s="1"/>
  <c r="H165" i="37" s="1"/>
  <c r="H166" i="37" s="1"/>
  <c r="H167" i="37" s="1"/>
  <c r="H168" i="37" s="1"/>
  <c r="H169" i="37" s="1"/>
  <c r="H170" i="37" s="1"/>
  <c r="H171" i="37" s="1"/>
  <c r="H172" i="37" s="1"/>
  <c r="H8" i="35"/>
  <c r="H9" i="35" s="1"/>
  <c r="H10" i="35" s="1"/>
  <c r="H11" i="35" s="1"/>
  <c r="H12" i="35" s="1"/>
  <c r="H13" i="35" s="1"/>
  <c r="H14" i="35" s="1"/>
  <c r="H15" i="35" s="1"/>
  <c r="H16" i="35" s="1"/>
  <c r="H17" i="35" s="1"/>
  <c r="H18" i="35" s="1"/>
  <c r="H19" i="35" s="1"/>
  <c r="H20" i="35" s="1"/>
  <c r="H21" i="35" s="1"/>
  <c r="K23" i="21" s="1"/>
  <c r="D10" i="34" l="1"/>
  <c r="K15" i="21" s="1"/>
  <c r="L15" i="21" s="1"/>
  <c r="L24" i="21"/>
  <c r="E64" i="28" l="1"/>
  <c r="K13" i="21" s="1"/>
  <c r="H7" i="28"/>
  <c r="H8" i="28" s="1"/>
  <c r="H9" i="28" s="1"/>
  <c r="H10" i="28" s="1"/>
  <c r="H11" i="28" s="1"/>
  <c r="H12" i="28" s="1"/>
  <c r="H13" i="28" s="1"/>
  <c r="H14" i="28" s="1"/>
  <c r="H15" i="28" s="1"/>
  <c r="H16" i="28" s="1"/>
  <c r="H17" i="28" s="1"/>
  <c r="H18" i="28" s="1"/>
  <c r="H19" i="28" s="1"/>
  <c r="H20" i="28" s="1"/>
  <c r="H21" i="28" s="1"/>
  <c r="H22" i="28" s="1"/>
  <c r="H23" i="28" s="1"/>
  <c r="H24" i="28" s="1"/>
  <c r="H25" i="28" s="1"/>
  <c r="H26" i="28" s="1"/>
  <c r="H27" i="28" s="1"/>
  <c r="H28" i="28" s="1"/>
  <c r="H29" i="28" s="1"/>
  <c r="H30" i="28" s="1"/>
  <c r="H31" i="28" s="1"/>
  <c r="H32" i="28" s="1"/>
  <c r="H33" i="28" s="1"/>
  <c r="H34" i="28" s="1"/>
  <c r="H35" i="28" s="1"/>
  <c r="H36" i="28" s="1"/>
  <c r="H37" i="28" s="1"/>
  <c r="H38" i="28" s="1"/>
  <c r="H39" i="28" s="1"/>
  <c r="H40" i="28" s="1"/>
  <c r="H41" i="28" s="1"/>
  <c r="H42" i="28" s="1"/>
  <c r="H43" i="28" s="1"/>
  <c r="H44" i="28" s="1"/>
  <c r="H45" i="28" s="1"/>
  <c r="H46" i="28" s="1"/>
  <c r="H47" i="28" s="1"/>
  <c r="H48" i="28" s="1"/>
  <c r="H49" i="28" s="1"/>
  <c r="H50" i="28" s="1"/>
  <c r="H51" i="28" s="1"/>
  <c r="H52" i="28" s="1"/>
  <c r="H53" i="28" s="1"/>
  <c r="H54" i="28" s="1"/>
  <c r="H55" i="28" s="1"/>
  <c r="H56" i="28" s="1"/>
  <c r="H57" i="28" s="1"/>
  <c r="H58" i="28" s="1"/>
  <c r="H59" i="28" s="1"/>
  <c r="H60" i="28" s="1"/>
  <c r="H61" i="28" s="1"/>
  <c r="F7" i="28"/>
  <c r="F8" i="28" s="1"/>
  <c r="F9" i="28" s="1"/>
  <c r="F10" i="28" s="1"/>
  <c r="F11" i="28" s="1"/>
  <c r="F12" i="28" s="1"/>
  <c r="F13" i="28" s="1"/>
  <c r="F14" i="28" s="1"/>
  <c r="F15" i="28" s="1"/>
  <c r="F16" i="28" s="1"/>
  <c r="F17" i="28" s="1"/>
  <c r="F18" i="28" s="1"/>
  <c r="F19" i="28" s="1"/>
  <c r="F20" i="28" s="1"/>
  <c r="F21" i="28" s="1"/>
  <c r="F22" i="28" s="1"/>
  <c r="F23" i="28" s="1"/>
  <c r="F24" i="28" s="1"/>
  <c r="F25" i="28" s="1"/>
  <c r="F26" i="28" s="1"/>
  <c r="F27" i="28" s="1"/>
  <c r="F28" i="28" s="1"/>
  <c r="F29" i="28" s="1"/>
  <c r="F30" i="28" s="1"/>
  <c r="F31" i="28" s="1"/>
  <c r="F32" i="28" s="1"/>
  <c r="F33" i="28" s="1"/>
  <c r="F34" i="28" s="1"/>
  <c r="F35" i="28" s="1"/>
  <c r="F36" i="28" s="1"/>
  <c r="F37" i="28" s="1"/>
  <c r="F38" i="28" s="1"/>
  <c r="F39" i="28" s="1"/>
  <c r="F40" i="28" s="1"/>
  <c r="F41" i="28" s="1"/>
  <c r="F42" i="28" s="1"/>
  <c r="F43" i="28" s="1"/>
  <c r="F44" i="28" s="1"/>
  <c r="F45" i="28" s="1"/>
  <c r="F46" i="28" s="1"/>
  <c r="F47" i="28" s="1"/>
  <c r="F48" i="28" s="1"/>
  <c r="F49" i="28" s="1"/>
  <c r="F50" i="28" s="1"/>
  <c r="F51" i="28" s="1"/>
  <c r="F52" i="28" s="1"/>
  <c r="F53" i="28" s="1"/>
  <c r="F54" i="28" s="1"/>
  <c r="F55" i="28" s="1"/>
  <c r="F56" i="28" s="1"/>
  <c r="F57" i="28" s="1"/>
  <c r="F58" i="28" s="1"/>
  <c r="F59" i="28" s="1"/>
  <c r="F60" i="28" s="1"/>
  <c r="F61" i="28" s="1"/>
  <c r="F13" i="32" l="1"/>
  <c r="K12" i="21" s="1"/>
  <c r="E169" i="27" l="1"/>
  <c r="H169" i="27"/>
  <c r="F6" i="27"/>
  <c r="F7" i="27" s="1"/>
  <c r="F8" i="27" s="1"/>
  <c r="F9" i="27" s="1"/>
  <c r="F10" i="27" s="1"/>
  <c r="F11" i="27" s="1"/>
  <c r="F12" i="27" s="1"/>
  <c r="F13" i="27" s="1"/>
  <c r="F14" i="27" s="1"/>
  <c r="F15" i="27" s="1"/>
  <c r="F16" i="27" s="1"/>
  <c r="F17" i="27" s="1"/>
  <c r="F18" i="27" s="1"/>
  <c r="F19" i="27" s="1"/>
  <c r="F20" i="27" s="1"/>
  <c r="F21" i="27" s="1"/>
  <c r="F22" i="27" s="1"/>
  <c r="F23" i="27" s="1"/>
  <c r="F24" i="27" s="1"/>
  <c r="F25" i="27" s="1"/>
  <c r="F26" i="27" s="1"/>
  <c r="F27" i="27" s="1"/>
  <c r="F28" i="27" s="1"/>
  <c r="F29" i="27" s="1"/>
  <c r="F30" i="27" s="1"/>
  <c r="F31" i="27" s="1"/>
  <c r="F32" i="27" s="1"/>
  <c r="F33" i="27" s="1"/>
  <c r="F34" i="27" s="1"/>
  <c r="F35" i="27" s="1"/>
  <c r="F36" i="27" s="1"/>
  <c r="F37" i="27" s="1"/>
  <c r="F38" i="27" s="1"/>
  <c r="F39" i="27" s="1"/>
  <c r="F40" i="27" s="1"/>
  <c r="F41" i="27" s="1"/>
  <c r="F42" i="27" s="1"/>
  <c r="F43" i="27" s="1"/>
  <c r="F44" i="27" s="1"/>
  <c r="F45" i="27" s="1"/>
  <c r="F46" i="27" s="1"/>
  <c r="F47" i="27" s="1"/>
  <c r="F48" i="27" s="1"/>
  <c r="F49" i="27" s="1"/>
  <c r="F50" i="27" s="1"/>
  <c r="F51" i="27" s="1"/>
  <c r="F52" i="27" s="1"/>
  <c r="F53" i="27" s="1"/>
  <c r="F54" i="27" s="1"/>
  <c r="F55" i="27" s="1"/>
  <c r="F56" i="27" s="1"/>
  <c r="F57" i="27" s="1"/>
  <c r="F58" i="27" s="1"/>
  <c r="F59" i="27" s="1"/>
  <c r="F60" i="27" s="1"/>
  <c r="F61" i="27" s="1"/>
  <c r="F62" i="27" s="1"/>
  <c r="F63" i="27" s="1"/>
  <c r="F64" i="27" s="1"/>
  <c r="F65" i="27" s="1"/>
  <c r="F66" i="27" s="1"/>
  <c r="F67" i="27" s="1"/>
  <c r="F68" i="27" s="1"/>
  <c r="F69" i="27" s="1"/>
  <c r="F70" i="27" s="1"/>
  <c r="F71" i="27" s="1"/>
  <c r="F72" i="27" s="1"/>
  <c r="F73" i="27" s="1"/>
  <c r="F74" i="27" s="1"/>
  <c r="F75" i="27" s="1"/>
  <c r="F76" i="27" s="1"/>
  <c r="F77" i="27" s="1"/>
  <c r="F78" i="27" s="1"/>
  <c r="F79" i="27" s="1"/>
  <c r="F80" i="27" s="1"/>
  <c r="F81" i="27" s="1"/>
  <c r="F82" i="27" s="1"/>
  <c r="F83" i="27" s="1"/>
  <c r="F84" i="27" s="1"/>
  <c r="F85" i="27" s="1"/>
  <c r="F86" i="27" s="1"/>
  <c r="F87" i="27" s="1"/>
  <c r="F88" i="27" s="1"/>
  <c r="F89" i="27" s="1"/>
  <c r="F90" i="27" s="1"/>
  <c r="F91" i="27" s="1"/>
  <c r="F92" i="27" s="1"/>
  <c r="F93" i="27" s="1"/>
  <c r="F94" i="27" s="1"/>
  <c r="F95" i="27" s="1"/>
  <c r="F96" i="27" s="1"/>
  <c r="F97" i="27" s="1"/>
  <c r="F98" i="27" s="1"/>
  <c r="F99" i="27" s="1"/>
  <c r="F100" i="27" s="1"/>
  <c r="F101" i="27" s="1"/>
  <c r="F102" i="27" s="1"/>
  <c r="F103" i="27" s="1"/>
  <c r="F104" i="27" s="1"/>
  <c r="F105" i="27" s="1"/>
  <c r="F106" i="27" s="1"/>
  <c r="F107" i="27" s="1"/>
  <c r="F108" i="27" s="1"/>
  <c r="F109" i="27" s="1"/>
  <c r="F110" i="27" s="1"/>
  <c r="F111" i="27" s="1"/>
  <c r="F112" i="27" s="1"/>
  <c r="F113" i="27" s="1"/>
  <c r="F114" i="27" s="1"/>
  <c r="F115" i="27" s="1"/>
  <c r="F116" i="27" s="1"/>
  <c r="F117" i="27" s="1"/>
  <c r="F118" i="27" s="1"/>
  <c r="F119" i="27" s="1"/>
  <c r="F120" i="27" s="1"/>
  <c r="F121" i="27" s="1"/>
  <c r="F122" i="27" s="1"/>
  <c r="F123" i="27" s="1"/>
  <c r="F124" i="27" s="1"/>
  <c r="F125" i="27" s="1"/>
  <c r="F126" i="27" s="1"/>
  <c r="F127" i="27" s="1"/>
  <c r="F128" i="27" s="1"/>
  <c r="F129" i="27" s="1"/>
  <c r="F130" i="27" s="1"/>
  <c r="F131" i="27" s="1"/>
  <c r="F132" i="27" s="1"/>
  <c r="F133" i="27" s="1"/>
  <c r="F134" i="27" s="1"/>
  <c r="F135" i="27" s="1"/>
  <c r="F136" i="27" s="1"/>
  <c r="F137" i="27" s="1"/>
  <c r="F138" i="27" s="1"/>
  <c r="F139" i="27" s="1"/>
  <c r="F140" i="27" s="1"/>
  <c r="F141" i="27" s="1"/>
  <c r="F142" i="27" s="1"/>
  <c r="F143" i="27" s="1"/>
  <c r="F144" i="27" s="1"/>
  <c r="F145" i="27" s="1"/>
  <c r="F146" i="27" s="1"/>
  <c r="F147" i="27" s="1"/>
  <c r="F148" i="27" s="1"/>
  <c r="F149" i="27" s="1"/>
  <c r="F150" i="27" s="1"/>
  <c r="F151" i="27" s="1"/>
  <c r="F152" i="27" s="1"/>
  <c r="F153" i="27" s="1"/>
  <c r="F154" i="27" s="1"/>
  <c r="F155" i="27" s="1"/>
  <c r="F156" i="27" s="1"/>
  <c r="F157" i="27" s="1"/>
  <c r="F158" i="27" s="1"/>
  <c r="F159" i="27" s="1"/>
  <c r="F160" i="27" s="1"/>
  <c r="F161" i="27" s="1"/>
  <c r="F162" i="27" s="1"/>
  <c r="F163" i="27" s="1"/>
  <c r="F164" i="27" s="1"/>
  <c r="F165" i="27" s="1"/>
  <c r="F166" i="27" s="1"/>
  <c r="F167" i="27" s="1"/>
  <c r="F168" i="27" s="1"/>
  <c r="H5" i="27"/>
  <c r="H6" i="27" s="1"/>
  <c r="H7" i="27" s="1"/>
  <c r="H8" i="27" s="1"/>
  <c r="H9" i="27" s="1"/>
  <c r="H10" i="27" s="1"/>
  <c r="H11" i="27" s="1"/>
  <c r="H12" i="27" s="1"/>
  <c r="H13" i="27" s="1"/>
  <c r="H14" i="27" s="1"/>
  <c r="H15" i="27" s="1"/>
  <c r="H16" i="27" s="1"/>
  <c r="H17" i="27" s="1"/>
  <c r="H18" i="27" s="1"/>
  <c r="H19" i="27" s="1"/>
  <c r="H20" i="27" s="1"/>
  <c r="H21" i="27" s="1"/>
  <c r="H22" i="27" s="1"/>
  <c r="H23" i="27" s="1"/>
  <c r="H24" i="27" s="1"/>
  <c r="H25" i="27" s="1"/>
  <c r="H26" i="27" s="1"/>
  <c r="H27" i="27" s="1"/>
  <c r="H28" i="27" s="1"/>
  <c r="H29" i="27" s="1"/>
  <c r="H30" i="27" s="1"/>
  <c r="H31" i="27" s="1"/>
  <c r="H32" i="27" s="1"/>
  <c r="H33" i="27" s="1"/>
  <c r="H34" i="27" s="1"/>
  <c r="H35" i="27" s="1"/>
  <c r="H36" i="27" s="1"/>
  <c r="H37" i="27" s="1"/>
  <c r="H38" i="27" s="1"/>
  <c r="H39" i="27" s="1"/>
  <c r="H40" i="27" s="1"/>
  <c r="H41" i="27" s="1"/>
  <c r="H42" i="27" s="1"/>
  <c r="H43" i="27" s="1"/>
  <c r="H44" i="27" s="1"/>
  <c r="H45" i="27" s="1"/>
  <c r="H46" i="27" s="1"/>
  <c r="H47" i="27" s="1"/>
  <c r="H48" i="27" s="1"/>
  <c r="H49" i="27" s="1"/>
  <c r="H50" i="27" s="1"/>
  <c r="H51" i="27" s="1"/>
  <c r="H52" i="27" s="1"/>
  <c r="H53" i="27" s="1"/>
  <c r="H54" i="27" s="1"/>
  <c r="H55" i="27" s="1"/>
  <c r="H56" i="27" s="1"/>
  <c r="H57" i="27" s="1"/>
  <c r="H58" i="27" s="1"/>
  <c r="H59" i="27" s="1"/>
  <c r="H60" i="27" s="1"/>
  <c r="H61" i="27" s="1"/>
  <c r="H62" i="27" s="1"/>
  <c r="H63" i="27" s="1"/>
  <c r="H64" i="27" s="1"/>
  <c r="H65" i="27" s="1"/>
  <c r="H66" i="27" s="1"/>
  <c r="H67" i="27" s="1"/>
  <c r="H68" i="27" s="1"/>
  <c r="H69" i="27" s="1"/>
  <c r="H70" i="27" s="1"/>
  <c r="H71" i="27" s="1"/>
  <c r="H72" i="27" s="1"/>
  <c r="H73" i="27" s="1"/>
  <c r="H74" i="27" s="1"/>
  <c r="H75" i="27" s="1"/>
  <c r="H76" i="27" s="1"/>
  <c r="H77" i="27" s="1"/>
  <c r="H78" i="27" s="1"/>
  <c r="H79" i="27" s="1"/>
  <c r="H80" i="27" s="1"/>
  <c r="H81" i="27" s="1"/>
  <c r="H82" i="27" s="1"/>
  <c r="H83" i="27" s="1"/>
  <c r="H84" i="27" s="1"/>
  <c r="H85" i="27" s="1"/>
  <c r="H86" i="27" s="1"/>
  <c r="H87" i="27" s="1"/>
  <c r="H88" i="27" s="1"/>
  <c r="H89" i="27" s="1"/>
  <c r="H90" i="27" s="1"/>
  <c r="H91" i="27" s="1"/>
  <c r="H92" i="27" s="1"/>
  <c r="H93" i="27" s="1"/>
  <c r="H94" i="27" s="1"/>
  <c r="H95" i="27" s="1"/>
  <c r="H96" i="27" s="1"/>
  <c r="H97" i="27" s="1"/>
  <c r="H98" i="27" s="1"/>
  <c r="H99" i="27" s="1"/>
  <c r="H100" i="27" s="1"/>
  <c r="H101" i="27" s="1"/>
  <c r="H102" i="27" s="1"/>
  <c r="H103" i="27" s="1"/>
  <c r="H104" i="27" s="1"/>
  <c r="H105" i="27" s="1"/>
  <c r="H106" i="27" s="1"/>
  <c r="H107" i="27" s="1"/>
  <c r="H108" i="27" s="1"/>
  <c r="H109" i="27" s="1"/>
  <c r="H110" i="27" s="1"/>
  <c r="H111" i="27" s="1"/>
  <c r="H112" i="27" s="1"/>
  <c r="H113" i="27" s="1"/>
  <c r="H114" i="27" s="1"/>
  <c r="H115" i="27" s="1"/>
  <c r="H116" i="27" s="1"/>
  <c r="H117" i="27" s="1"/>
  <c r="H118" i="27" s="1"/>
  <c r="H119" i="27" s="1"/>
  <c r="H120" i="27" s="1"/>
  <c r="H121" i="27" s="1"/>
  <c r="H122" i="27" s="1"/>
  <c r="H123" i="27" s="1"/>
  <c r="H124" i="27" s="1"/>
  <c r="H125" i="27" s="1"/>
  <c r="H126" i="27" s="1"/>
  <c r="H127" i="27" s="1"/>
  <c r="H128" i="27" s="1"/>
  <c r="H129" i="27" s="1"/>
  <c r="H130" i="27" s="1"/>
  <c r="H131" i="27" s="1"/>
  <c r="H132" i="27" s="1"/>
  <c r="H133" i="27" s="1"/>
  <c r="H134" i="27" s="1"/>
  <c r="H135" i="27" s="1"/>
  <c r="H136" i="27" s="1"/>
  <c r="H137" i="27" s="1"/>
  <c r="H138" i="27" s="1"/>
  <c r="H139" i="27" s="1"/>
  <c r="H140" i="27" s="1"/>
  <c r="H141" i="27" s="1"/>
  <c r="H142" i="27" s="1"/>
  <c r="H143" i="27" s="1"/>
  <c r="H144" i="27" s="1"/>
  <c r="H145" i="27" s="1"/>
  <c r="H146" i="27" s="1"/>
  <c r="H147" i="27" s="1"/>
  <c r="H148" i="27" s="1"/>
  <c r="H149" i="27" s="1"/>
  <c r="H150" i="27" s="1"/>
  <c r="H151" i="27" s="1"/>
  <c r="H152" i="27" s="1"/>
  <c r="H153" i="27" s="1"/>
  <c r="H154" i="27" s="1"/>
  <c r="H155" i="27" s="1"/>
  <c r="H156" i="27" s="1"/>
  <c r="H157" i="27" s="1"/>
  <c r="H158" i="27" s="1"/>
  <c r="H159" i="27" s="1"/>
  <c r="H160" i="27" s="1"/>
  <c r="H161" i="27" s="1"/>
  <c r="H162" i="27" s="1"/>
  <c r="H163" i="27" s="1"/>
  <c r="H164" i="27" s="1"/>
  <c r="H165" i="27" s="1"/>
  <c r="H166" i="27" s="1"/>
  <c r="H167" i="27" s="1"/>
  <c r="H168" i="27" s="1"/>
  <c r="F5" i="27"/>
  <c r="F123" i="26"/>
  <c r="K11" i="21" s="1"/>
  <c r="G7" i="26"/>
  <c r="G8" i="26" s="1"/>
  <c r="G9" i="26" s="1"/>
  <c r="G10" i="26" s="1"/>
  <c r="G11" i="26" s="1"/>
  <c r="G12" i="26" s="1"/>
  <c r="G13" i="26" s="1"/>
  <c r="G14" i="26" s="1"/>
  <c r="G15" i="26" s="1"/>
  <c r="G16" i="26" s="1"/>
  <c r="G17" i="26" s="1"/>
  <c r="G18" i="26" s="1"/>
  <c r="G19" i="26" s="1"/>
  <c r="G20" i="26" s="1"/>
  <c r="G21" i="26" s="1"/>
  <c r="G22" i="26" s="1"/>
  <c r="G23" i="26" s="1"/>
  <c r="G24" i="26" s="1"/>
  <c r="G25" i="26" s="1"/>
  <c r="G26" i="26" s="1"/>
  <c r="G27" i="26" s="1"/>
  <c r="G28" i="26" s="1"/>
  <c r="G29" i="26" s="1"/>
  <c r="G30" i="26" s="1"/>
  <c r="G31" i="26" s="1"/>
  <c r="G32" i="26" s="1"/>
  <c r="G33" i="26" s="1"/>
  <c r="G34" i="26" s="1"/>
  <c r="G35" i="26" s="1"/>
  <c r="G36" i="26" s="1"/>
  <c r="G37" i="26" s="1"/>
  <c r="G38" i="26" s="1"/>
  <c r="G39" i="26" s="1"/>
  <c r="G40" i="26" s="1"/>
  <c r="G41" i="26" s="1"/>
  <c r="G42" i="26" s="1"/>
  <c r="G43" i="26" s="1"/>
  <c r="G44" i="26" s="1"/>
  <c r="G45" i="26" s="1"/>
  <c r="G46" i="26" s="1"/>
  <c r="G47" i="26" s="1"/>
  <c r="G48" i="26" s="1"/>
  <c r="G49" i="26" s="1"/>
  <c r="G50" i="26" s="1"/>
  <c r="G51" i="26" s="1"/>
  <c r="G52" i="26" s="1"/>
  <c r="G53" i="26" s="1"/>
  <c r="G54" i="26" s="1"/>
  <c r="G55" i="26" s="1"/>
  <c r="G56" i="26" s="1"/>
  <c r="G57" i="26" s="1"/>
  <c r="G58" i="26" s="1"/>
  <c r="G59" i="26" s="1"/>
  <c r="G60" i="26" s="1"/>
  <c r="G61" i="26" s="1"/>
  <c r="G62" i="26" s="1"/>
  <c r="G63" i="26" s="1"/>
  <c r="G64" i="26" s="1"/>
  <c r="G65" i="26" s="1"/>
  <c r="G66" i="26" s="1"/>
  <c r="G67" i="26" s="1"/>
  <c r="G68" i="26" s="1"/>
  <c r="G69" i="26" s="1"/>
  <c r="G70" i="26" s="1"/>
  <c r="G71" i="26" s="1"/>
  <c r="G72" i="26" s="1"/>
  <c r="G73" i="26" s="1"/>
  <c r="G74" i="26" s="1"/>
  <c r="G75" i="26" s="1"/>
  <c r="G76" i="26" s="1"/>
  <c r="G77" i="26" s="1"/>
  <c r="G78" i="26" s="1"/>
  <c r="G79" i="26" s="1"/>
  <c r="G80" i="26" s="1"/>
  <c r="G81" i="26" s="1"/>
  <c r="G82" i="26" s="1"/>
  <c r="G83" i="26" s="1"/>
  <c r="G84" i="26" s="1"/>
  <c r="G85" i="26" s="1"/>
  <c r="G86" i="26" s="1"/>
  <c r="G87" i="26" s="1"/>
  <c r="G88" i="26" s="1"/>
  <c r="G89" i="26" s="1"/>
  <c r="G90" i="26" s="1"/>
  <c r="G91" i="26" s="1"/>
  <c r="G92" i="26" s="1"/>
  <c r="G93" i="26" s="1"/>
  <c r="G94" i="26" s="1"/>
  <c r="G95" i="26" s="1"/>
  <c r="G96" i="26" s="1"/>
  <c r="G97" i="26" s="1"/>
  <c r="G98" i="26" s="1"/>
  <c r="G99" i="26" s="1"/>
  <c r="G100" i="26" s="1"/>
  <c r="G101" i="26" s="1"/>
  <c r="G102" i="26" s="1"/>
  <c r="G103" i="26" s="1"/>
  <c r="G104" i="26" s="1"/>
  <c r="G105" i="26" s="1"/>
  <c r="G106" i="26" s="1"/>
  <c r="G107" i="26" s="1"/>
  <c r="G108" i="26" s="1"/>
  <c r="G109" i="26" s="1"/>
  <c r="G110" i="26" s="1"/>
  <c r="G111" i="26" s="1"/>
  <c r="G112" i="26" s="1"/>
  <c r="G113" i="26" s="1"/>
  <c r="G114" i="26" s="1"/>
  <c r="G115" i="26" s="1"/>
  <c r="G116" i="26" s="1"/>
  <c r="G117" i="26" s="1"/>
  <c r="G118" i="26" s="1"/>
  <c r="G119" i="26" s="1"/>
  <c r="G120" i="26" s="1"/>
  <c r="G121" i="26" s="1"/>
  <c r="G122" i="26" s="1"/>
  <c r="I5" i="26"/>
  <c r="I6" i="26" s="1"/>
  <c r="I7" i="26" s="1"/>
  <c r="I8" i="26" s="1"/>
  <c r="I9" i="26" s="1"/>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I31" i="26" s="1"/>
  <c r="I32" i="26" s="1"/>
  <c r="I33" i="26" s="1"/>
  <c r="I34" i="26" s="1"/>
  <c r="I35" i="26" s="1"/>
  <c r="I36" i="26" s="1"/>
  <c r="I37" i="26" s="1"/>
  <c r="I38" i="26" s="1"/>
  <c r="I39" i="26" s="1"/>
  <c r="I40" i="26" s="1"/>
  <c r="I41" i="26" s="1"/>
  <c r="I42" i="26" s="1"/>
  <c r="I43" i="26" s="1"/>
  <c r="I44" i="26" s="1"/>
  <c r="I45" i="26" s="1"/>
  <c r="I46" i="26" s="1"/>
  <c r="I47" i="26" s="1"/>
  <c r="I48" i="26" s="1"/>
  <c r="I49" i="26" s="1"/>
  <c r="I50" i="26" s="1"/>
  <c r="I51" i="26" s="1"/>
  <c r="I52" i="26" s="1"/>
  <c r="I53" i="26" s="1"/>
  <c r="I54" i="26" s="1"/>
  <c r="I55" i="26" s="1"/>
  <c r="I56" i="26" s="1"/>
  <c r="I57" i="26" s="1"/>
  <c r="I58" i="26" s="1"/>
  <c r="I59" i="26" s="1"/>
  <c r="I60" i="26" s="1"/>
  <c r="I61" i="26" s="1"/>
  <c r="I62" i="26" s="1"/>
  <c r="I63" i="26" s="1"/>
  <c r="I64" i="26" s="1"/>
  <c r="I65" i="26" s="1"/>
  <c r="I66" i="26" s="1"/>
  <c r="I67" i="26" s="1"/>
  <c r="I68" i="26" s="1"/>
  <c r="I69" i="26" s="1"/>
  <c r="I70" i="26" s="1"/>
  <c r="I71" i="26" s="1"/>
  <c r="I72" i="26" s="1"/>
  <c r="I73" i="26" s="1"/>
  <c r="I74" i="26" s="1"/>
  <c r="I75" i="26" s="1"/>
  <c r="I76" i="26" s="1"/>
  <c r="I77" i="26" s="1"/>
  <c r="I78" i="26" s="1"/>
  <c r="I79" i="26" s="1"/>
  <c r="I80" i="26" s="1"/>
  <c r="I81" i="26" s="1"/>
  <c r="I82" i="26" s="1"/>
  <c r="I83" i="26" s="1"/>
  <c r="I84" i="26" s="1"/>
  <c r="I85" i="26" s="1"/>
  <c r="I86" i="26" s="1"/>
  <c r="I87" i="26" s="1"/>
  <c r="I88" i="26" s="1"/>
  <c r="I89" i="26" s="1"/>
  <c r="I90" i="26" s="1"/>
  <c r="I91" i="26" s="1"/>
  <c r="I92" i="26" s="1"/>
  <c r="I93" i="26" s="1"/>
  <c r="I94" i="26" s="1"/>
  <c r="I95" i="26" s="1"/>
  <c r="I96" i="26" s="1"/>
  <c r="I97" i="26" s="1"/>
  <c r="I98" i="26" s="1"/>
  <c r="I99" i="26" s="1"/>
  <c r="I100" i="26" s="1"/>
  <c r="I101" i="26" s="1"/>
  <c r="I102" i="26" s="1"/>
  <c r="I103" i="26" s="1"/>
  <c r="I104" i="26" s="1"/>
  <c r="I105" i="26" s="1"/>
  <c r="I106" i="26" s="1"/>
  <c r="I107" i="26" s="1"/>
  <c r="I108" i="26" s="1"/>
  <c r="I109" i="26" s="1"/>
  <c r="I110" i="26" s="1"/>
  <c r="I111" i="26" s="1"/>
  <c r="I112" i="26" s="1"/>
  <c r="I113" i="26" s="1"/>
  <c r="I114" i="26" s="1"/>
  <c r="I115" i="26" s="1"/>
  <c r="I116" i="26" s="1"/>
  <c r="I117" i="26" s="1"/>
  <c r="I118" i="26" s="1"/>
  <c r="I119" i="26" s="1"/>
  <c r="I120" i="26" s="1"/>
  <c r="I121" i="26" s="1"/>
  <c r="I122" i="26" s="1"/>
  <c r="G5" i="26"/>
  <c r="G6" i="26" s="1"/>
  <c r="H25" i="41" l="1"/>
  <c r="H24" i="41"/>
  <c r="H23" i="41"/>
  <c r="H22" i="41"/>
  <c r="H21" i="41"/>
  <c r="H20" i="41"/>
  <c r="H19" i="41"/>
  <c r="H18" i="41"/>
  <c r="H17" i="41"/>
  <c r="H16" i="41"/>
  <c r="H15" i="41"/>
  <c r="H14" i="41"/>
  <c r="H13" i="41"/>
  <c r="H12" i="41"/>
  <c r="H11" i="41"/>
  <c r="H10" i="41"/>
  <c r="H9" i="41"/>
  <c r="H8" i="41"/>
  <c r="H7" i="41"/>
  <c r="H6" i="41"/>
  <c r="A6" i="41"/>
  <c r="A7" i="41" s="1"/>
  <c r="A8" i="41" s="1"/>
  <c r="A9" i="41" s="1"/>
  <c r="A10" i="41" s="1"/>
  <c r="A11" i="41" s="1"/>
  <c r="A12" i="41" s="1"/>
  <c r="A13" i="41" s="1"/>
  <c r="A14" i="41" s="1"/>
  <c r="A15" i="41" s="1"/>
  <c r="A16" i="41" s="1"/>
  <c r="A17" i="41" s="1"/>
  <c r="A18" i="41" s="1"/>
  <c r="A19" i="41" s="1"/>
  <c r="A20" i="41" s="1"/>
  <c r="A21" i="41" s="1"/>
  <c r="A22" i="41" s="1"/>
  <c r="A23" i="41" s="1"/>
  <c r="A24" i="41" s="1"/>
  <c r="A25" i="41" s="1"/>
  <c r="H5" i="41"/>
  <c r="I5" i="41" s="1"/>
  <c r="I6" i="41" s="1"/>
  <c r="I7" i="41" s="1"/>
  <c r="I8" i="41" s="1"/>
  <c r="I9" i="41" s="1"/>
  <c r="I10" i="41" s="1"/>
  <c r="I11" i="41" s="1"/>
  <c r="I12" i="41" s="1"/>
  <c r="I13" i="41" s="1"/>
  <c r="I14" i="41" s="1"/>
  <c r="I15" i="41" s="1"/>
  <c r="I16" i="41" s="1"/>
  <c r="G5" i="41"/>
  <c r="G6" i="41" s="1"/>
  <c r="G7" i="41" s="1"/>
  <c r="G8" i="41" s="1"/>
  <c r="G9" i="41" s="1"/>
  <c r="G10" i="41" s="1"/>
  <c r="G11" i="41" s="1"/>
  <c r="G12" i="41" s="1"/>
  <c r="G13" i="41" s="1"/>
  <c r="G14" i="41" s="1"/>
  <c r="G15" i="41" s="1"/>
  <c r="G16" i="41" s="1"/>
  <c r="G17" i="41" s="1"/>
  <c r="G18" i="41" s="1"/>
  <c r="G19" i="41" s="1"/>
  <c r="G20" i="41" s="1"/>
  <c r="G21" i="41" s="1"/>
  <c r="G22" i="41" s="1"/>
  <c r="G23" i="41" s="1"/>
  <c r="G24" i="41" s="1"/>
  <c r="G25" i="41" s="1"/>
  <c r="F119" i="30"/>
  <c r="F126" i="30" s="1"/>
  <c r="H118" i="30"/>
  <c r="H117" i="30"/>
  <c r="H116" i="30"/>
  <c r="H115" i="30"/>
  <c r="H114" i="30"/>
  <c r="H113" i="30"/>
  <c r="H112" i="30"/>
  <c r="H111" i="30"/>
  <c r="H110" i="30"/>
  <c r="H109" i="30"/>
  <c r="H108" i="30"/>
  <c r="H107" i="30"/>
  <c r="H106" i="30"/>
  <c r="H105" i="30"/>
  <c r="H104" i="30"/>
  <c r="H103" i="30"/>
  <c r="H102" i="30"/>
  <c r="H101" i="30"/>
  <c r="H100" i="30"/>
  <c r="G100" i="30"/>
  <c r="G101" i="30" s="1"/>
  <c r="G102" i="30" s="1"/>
  <c r="G103" i="30" s="1"/>
  <c r="G104" i="30" s="1"/>
  <c r="G105" i="30" s="1"/>
  <c r="G106" i="30" s="1"/>
  <c r="G107" i="30" s="1"/>
  <c r="G108" i="30" s="1"/>
  <c r="G109" i="30" s="1"/>
  <c r="G110" i="30" s="1"/>
  <c r="G111" i="30" s="1"/>
  <c r="G112" i="30" s="1"/>
  <c r="G113" i="30" s="1"/>
  <c r="G114" i="30" s="1"/>
  <c r="G115" i="30" s="1"/>
  <c r="G116" i="30" s="1"/>
  <c r="G117" i="30" s="1"/>
  <c r="G118" i="30" s="1"/>
  <c r="H98" i="30"/>
  <c r="F98" i="30"/>
  <c r="F125" i="30" s="1"/>
  <c r="G20" i="30"/>
  <c r="G21" i="30" s="1"/>
  <c r="G22" i="30" s="1"/>
  <c r="G23" i="30" s="1"/>
  <c r="G24" i="30" s="1"/>
  <c r="G25" i="30" s="1"/>
  <c r="G26" i="30" s="1"/>
  <c r="G27" i="30" s="1"/>
  <c r="G28" i="30" s="1"/>
  <c r="G29" i="30" s="1"/>
  <c r="G30" i="30" s="1"/>
  <c r="G31" i="30" s="1"/>
  <c r="G32" i="30" s="1"/>
  <c r="G33" i="30" s="1"/>
  <c r="G34" i="30" s="1"/>
  <c r="G35" i="30" s="1"/>
  <c r="G36" i="30" s="1"/>
  <c r="G37" i="30" s="1"/>
  <c r="G38" i="30" s="1"/>
  <c r="G39" i="30" s="1"/>
  <c r="G40" i="30" s="1"/>
  <c r="G41" i="30" s="1"/>
  <c r="G42" i="30" s="1"/>
  <c r="G43" i="30" s="1"/>
  <c r="G44" i="30" s="1"/>
  <c r="G45" i="30" s="1"/>
  <c r="G46" i="30" s="1"/>
  <c r="G47" i="30" s="1"/>
  <c r="G48" i="30" s="1"/>
  <c r="G49" i="30" s="1"/>
  <c r="G50" i="30" s="1"/>
  <c r="G51" i="30" s="1"/>
  <c r="G52" i="30" s="1"/>
  <c r="G53" i="30" s="1"/>
  <c r="G54" i="30" s="1"/>
  <c r="G55" i="30" s="1"/>
  <c r="G56" i="30" s="1"/>
  <c r="G57" i="30" s="1"/>
  <c r="G132" i="30" s="1"/>
  <c r="G58" i="30" s="1"/>
  <c r="G59" i="30" s="1"/>
  <c r="G60" i="30" s="1"/>
  <c r="G61" i="30" s="1"/>
  <c r="G62" i="30" s="1"/>
  <c r="G63" i="30" s="1"/>
  <c r="G64" i="30" s="1"/>
  <c r="G65" i="30" s="1"/>
  <c r="G66" i="30" s="1"/>
  <c r="G67" i="30" s="1"/>
  <c r="G68" i="30" s="1"/>
  <c r="G69" i="30" s="1"/>
  <c r="G70" i="30" s="1"/>
  <c r="G71" i="30" s="1"/>
  <c r="G72" i="30" s="1"/>
  <c r="G73" i="30" s="1"/>
  <c r="G74" i="30" s="1"/>
  <c r="G75" i="30" s="1"/>
  <c r="G76" i="30" s="1"/>
  <c r="G77" i="30" s="1"/>
  <c r="G78" i="30" s="1"/>
  <c r="G79" i="30" s="1"/>
  <c r="G80" i="30" s="1"/>
  <c r="G81" i="30" s="1"/>
  <c r="G82" i="30" s="1"/>
  <c r="G83" i="30" s="1"/>
  <c r="G84" i="30" s="1"/>
  <c r="G85" i="30" s="1"/>
  <c r="G86" i="30" s="1"/>
  <c r="G87" i="30" s="1"/>
  <c r="G88" i="30" s="1"/>
  <c r="G89" i="30" s="1"/>
  <c r="G90" i="30" s="1"/>
  <c r="G91" i="30" s="1"/>
  <c r="G92" i="30" s="1"/>
  <c r="G93" i="30" s="1"/>
  <c r="G94" i="30" s="1"/>
  <c r="G95" i="30" s="1"/>
  <c r="G96" i="30" s="1"/>
  <c r="G97" i="30" s="1"/>
  <c r="G18" i="30"/>
  <c r="G19" i="30" s="1"/>
  <c r="F16" i="30"/>
  <c r="F123" i="30" s="1"/>
  <c r="H15" i="30"/>
  <c r="G15" i="30"/>
  <c r="H14" i="30"/>
  <c r="I14" i="30" s="1"/>
  <c r="G14" i="30"/>
  <c r="F12" i="30"/>
  <c r="F121" i="30" s="1"/>
  <c r="G7" i="30"/>
  <c r="G8" i="30" s="1"/>
  <c r="G9" i="30" s="1"/>
  <c r="G10" i="30" s="1"/>
  <c r="G11" i="30" s="1"/>
  <c r="G6" i="30"/>
  <c r="I15" i="30" l="1"/>
  <c r="I17" i="41"/>
  <c r="I18" i="41" s="1"/>
  <c r="I19" i="41" s="1"/>
  <c r="I20" i="41" s="1"/>
  <c r="I21" i="41" s="1"/>
  <c r="I22" i="41" s="1"/>
  <c r="I23" i="41" s="1"/>
  <c r="I24" i="41" s="1"/>
  <c r="I25" i="41" s="1"/>
  <c r="H119" i="30"/>
  <c r="F127" i="30"/>
  <c r="F129" i="30" s="1"/>
  <c r="K6" i="21" s="1"/>
  <c r="L6" i="21" s="1"/>
  <c r="I100" i="30"/>
  <c r="I101" i="30" s="1"/>
  <c r="I102" i="30" s="1"/>
  <c r="I103" i="30" s="1"/>
  <c r="I104" i="30" s="1"/>
  <c r="I105" i="30" s="1"/>
  <c r="I106" i="30" s="1"/>
  <c r="I107" i="30" s="1"/>
  <c r="I108" i="30" s="1"/>
  <c r="I109" i="30" s="1"/>
  <c r="I110" i="30" s="1"/>
  <c r="I111" i="30" s="1"/>
  <c r="I112" i="30" s="1"/>
  <c r="I113" i="30" s="1"/>
  <c r="I114" i="30" s="1"/>
  <c r="I115" i="30" s="1"/>
  <c r="I116" i="30" s="1"/>
  <c r="I117" i="30" s="1"/>
  <c r="I118" i="30" s="1"/>
  <c r="L23" i="21" l="1"/>
  <c r="L14" i="21"/>
  <c r="L13" i="21"/>
  <c r="L12" i="21"/>
  <c r="L11" i="21"/>
  <c r="L10" i="21"/>
  <c r="L9" i="21"/>
  <c r="L8" i="21"/>
  <c r="L7" i="21"/>
  <c r="J16" i="21"/>
  <c r="J25" i="21" l="1"/>
  <c r="I16" i="21" l="1"/>
  <c r="H6" i="21"/>
  <c r="H11" i="21"/>
  <c r="H16" i="21"/>
  <c r="G16" i="21"/>
  <c r="A7" i="21"/>
  <c r="A8" i="21" s="1"/>
  <c r="A9" i="21" s="1"/>
  <c r="A10" i="21" s="1"/>
  <c r="A11" i="21" s="1"/>
  <c r="A12" i="21" s="1"/>
  <c r="A13" i="21" s="1"/>
  <c r="A14" i="21" s="1"/>
  <c r="A15" i="21" s="1"/>
  <c r="A16" i="21" s="1"/>
  <c r="A23" i="21" s="1"/>
  <c r="A24" i="21" s="1"/>
  <c r="D16" i="21"/>
  <c r="D25" i="21" s="1"/>
  <c r="C16" i="21"/>
  <c r="C25" i="21" s="1"/>
  <c r="E16" i="21"/>
  <c r="E25" i="21" s="1"/>
  <c r="F16" i="21"/>
  <c r="G25" i="21" l="1"/>
  <c r="I25" i="21"/>
  <c r="F25" i="21"/>
  <c r="H25" i="21"/>
  <c r="M25" i="21" l="1"/>
  <c r="M20" i="21"/>
  <c r="M18" i="21"/>
  <c r="M17" i="21"/>
  <c r="M19" i="21"/>
  <c r="M21" i="21"/>
  <c r="F160" i="33" l="1"/>
  <c r="F161" i="33"/>
  <c r="F162" i="33"/>
  <c r="F163" i="33" s="1"/>
  <c r="F164" i="33" s="1"/>
  <c r="F165" i="33" s="1"/>
  <c r="F166" i="33" s="1"/>
  <c r="F167" i="33" s="1"/>
  <c r="F168" i="33" s="1"/>
  <c r="F169" i="33" s="1"/>
  <c r="F170" i="33" s="1"/>
  <c r="F171" i="33" s="1"/>
  <c r="F172" i="33" s="1"/>
  <c r="F173" i="33" s="1"/>
  <c r="F174" i="33" s="1"/>
  <c r="F175" i="33" s="1"/>
  <c r="F176" i="33" s="1"/>
  <c r="F177" i="33" s="1"/>
  <c r="F178" i="33" s="1"/>
  <c r="F179" i="33" s="1"/>
  <c r="F180" i="33" s="1"/>
  <c r="F181" i="33" s="1"/>
  <c r="F182" i="33" s="1"/>
  <c r="F183" i="33" s="1"/>
  <c r="F184" i="33" s="1"/>
  <c r="F185" i="33" s="1"/>
  <c r="F186" i="33" s="1"/>
  <c r="F187" i="33" s="1"/>
  <c r="F188" i="33" s="1"/>
  <c r="F189" i="33" s="1"/>
  <c r="F190" i="33" s="1"/>
  <c r="F191" i="33" s="1"/>
  <c r="F192" i="33" s="1"/>
  <c r="F193" i="33" s="1"/>
  <c r="F194" i="33" s="1"/>
  <c r="F195" i="33" s="1"/>
  <c r="F196" i="33" s="1"/>
  <c r="F197" i="33" s="1"/>
  <c r="F198" i="33" s="1"/>
  <c r="F199" i="33" s="1"/>
  <c r="F200" i="33" s="1"/>
  <c r="F201" i="33" s="1"/>
  <c r="F202" i="33" s="1"/>
  <c r="F203" i="33" s="1"/>
  <c r="F204" i="33" s="1"/>
  <c r="F205" i="33" s="1"/>
  <c r="F206" i="33" s="1"/>
  <c r="F207" i="33" s="1"/>
  <c r="F208" i="33" s="1"/>
  <c r="F209" i="33" s="1"/>
  <c r="F210" i="33" s="1"/>
  <c r="F211" i="33" s="1"/>
  <c r="F212" i="33" s="1"/>
  <c r="F213" i="33" s="1"/>
  <c r="F214" i="33" s="1"/>
  <c r="F215" i="33" s="1"/>
  <c r="F216" i="33" s="1"/>
  <c r="F217" i="33" s="1"/>
  <c r="F218" i="33" s="1"/>
  <c r="F219" i="33" s="1"/>
  <c r="F220" i="33" s="1"/>
  <c r="F221" i="33" s="1"/>
  <c r="F222" i="33" s="1"/>
  <c r="F223" i="33" s="1"/>
  <c r="F224" i="33" s="1"/>
  <c r="F225" i="33" s="1"/>
  <c r="F226" i="33" s="1"/>
  <c r="F227" i="33" s="1"/>
  <c r="F228" i="33" s="1"/>
  <c r="F229" i="33" s="1"/>
  <c r="F230" i="33" s="1"/>
  <c r="F231" i="33" s="1"/>
  <c r="F232" i="33" s="1"/>
  <c r="F233" i="33" s="1"/>
  <c r="F234" i="33" s="1"/>
  <c r="F235" i="33" s="1"/>
  <c r="F236" i="33" s="1"/>
  <c r="F237" i="33" s="1"/>
  <c r="F238" i="33" s="1"/>
  <c r="F239" i="33" s="1"/>
  <c r="F240" i="33" s="1"/>
  <c r="F241" i="33" s="1"/>
  <c r="F242" i="33" s="1"/>
  <c r="F243" i="33" s="1"/>
  <c r="F244" i="33" s="1"/>
  <c r="F245" i="33" s="1"/>
  <c r="F246" i="33" s="1"/>
  <c r="F247" i="33" s="1"/>
  <c r="F248" i="33" s="1"/>
  <c r="F249" i="33" s="1"/>
  <c r="F250" i="33" s="1"/>
  <c r="F251" i="33" s="1"/>
  <c r="F252" i="33" s="1"/>
  <c r="F253" i="33" s="1"/>
  <c r="F254" i="33" s="1"/>
  <c r="F255" i="33" s="1"/>
  <c r="F256" i="33" s="1"/>
  <c r="F257" i="33" s="1"/>
  <c r="F258" i="33" s="1"/>
  <c r="F259" i="33" s="1"/>
  <c r="F260" i="33" s="1"/>
  <c r="F261" i="33" s="1"/>
  <c r="F262" i="33" s="1"/>
  <c r="F263" i="33" s="1"/>
  <c r="F264" i="33" s="1"/>
  <c r="F265" i="33" s="1"/>
  <c r="F266" i="33" s="1"/>
  <c r="F267" i="33" s="1"/>
  <c r="F268" i="33" s="1"/>
  <c r="F269" i="33" s="1"/>
  <c r="F270" i="33" s="1"/>
  <c r="F272" i="33" s="1"/>
  <c r="F273" i="33" s="1"/>
  <c r="F274" i="33" s="1"/>
  <c r="F275" i="33" s="1"/>
  <c r="F276" i="33" s="1"/>
  <c r="F277" i="33" s="1"/>
  <c r="F278" i="33" s="1"/>
  <c r="F279" i="33" s="1"/>
  <c r="F280" i="33" s="1"/>
  <c r="F281" i="33" s="1"/>
  <c r="F282" i="33" s="1"/>
  <c r="F283" i="33" s="1"/>
  <c r="F284" i="33" s="1"/>
  <c r="F285" i="33" s="1"/>
  <c r="F286" i="33" s="1"/>
  <c r="F287" i="33" s="1"/>
  <c r="F288" i="33" s="1"/>
  <c r="F289" i="33" s="1"/>
  <c r="F290" i="33" s="1"/>
  <c r="F291" i="33" s="1"/>
  <c r="F292" i="33" s="1"/>
  <c r="F293" i="33" s="1"/>
  <c r="F294" i="33" s="1"/>
  <c r="F295" i="33" s="1"/>
  <c r="F296" i="33" s="1"/>
  <c r="F297" i="33" s="1"/>
  <c r="F298" i="33" s="1"/>
  <c r="F299" i="33" s="1"/>
  <c r="F300" i="33" s="1"/>
  <c r="F301" i="33" s="1"/>
  <c r="F302" i="33" s="1"/>
  <c r="F303" i="33" s="1"/>
  <c r="F304" i="33" s="1"/>
  <c r="F305" i="33" s="1"/>
  <c r="F306" i="33" s="1"/>
  <c r="F307" i="33" s="1"/>
  <c r="F308" i="33" s="1"/>
  <c r="F309" i="33" s="1"/>
  <c r="F310" i="33" s="1"/>
  <c r="F311" i="33" s="1"/>
  <c r="F312" i="33" s="1"/>
  <c r="F313" i="33" s="1"/>
  <c r="F314" i="33" s="1"/>
  <c r="F315" i="33" s="1"/>
  <c r="F316" i="33" s="1"/>
  <c r="F317" i="33" s="1"/>
  <c r="F318" i="33" s="1"/>
  <c r="F319" i="33" s="1"/>
  <c r="F320" i="33" s="1"/>
  <c r="F321" i="33" s="1"/>
  <c r="F322" i="33" s="1"/>
  <c r="F323" i="33" s="1"/>
  <c r="F324" i="33" s="1"/>
  <c r="F325" i="33" s="1"/>
  <c r="F326" i="33" s="1"/>
  <c r="F327" i="33" s="1"/>
  <c r="F328" i="33" s="1"/>
  <c r="F329" i="33" s="1"/>
  <c r="F330" i="33" s="1"/>
  <c r="F331" i="33" s="1"/>
  <c r="F332" i="33" s="1"/>
  <c r="F333" i="33" s="1"/>
  <c r="F334" i="33" s="1"/>
  <c r="F335" i="33" s="1"/>
  <c r="F336" i="33" s="1"/>
  <c r="F337" i="33" s="1"/>
  <c r="F338" i="33" s="1"/>
  <c r="F339" i="33" s="1"/>
  <c r="F340" i="33" s="1"/>
  <c r="F341" i="33" s="1"/>
  <c r="F342" i="33" s="1"/>
  <c r="F343" i="33" s="1"/>
  <c r="F344" i="33" s="1"/>
  <c r="F345" i="33" s="1"/>
  <c r="F346" i="33" s="1"/>
  <c r="F347" i="33" s="1"/>
  <c r="F348" i="33" s="1"/>
  <c r="F349" i="33" s="1"/>
  <c r="F350" i="33" s="1"/>
  <c r="F351" i="33" s="1"/>
  <c r="F352" i="33" s="1"/>
  <c r="F353" i="33" s="1"/>
  <c r="F354" i="33" s="1"/>
  <c r="F355" i="33" s="1"/>
  <c r="F356" i="33" s="1"/>
  <c r="F357" i="33" s="1"/>
  <c r="F358" i="33" s="1"/>
  <c r="F359" i="33" s="1"/>
  <c r="F360" i="33" s="1"/>
  <c r="F361" i="33" s="1"/>
  <c r="F362" i="33" s="1"/>
  <c r="F363" i="33" s="1"/>
  <c r="F364" i="33" s="1"/>
  <c r="F365" i="33" s="1"/>
  <c r="F366" i="33" s="1"/>
  <c r="F367" i="33" s="1"/>
  <c r="F368" i="33" s="1"/>
  <c r="F369" i="33" s="1"/>
  <c r="F370" i="33" s="1"/>
  <c r="F371" i="33" s="1"/>
  <c r="F372" i="33" s="1"/>
  <c r="F373" i="33" s="1"/>
  <c r="F374" i="33" s="1"/>
  <c r="F375" i="33" s="1"/>
  <c r="F376" i="33" s="1"/>
  <c r="F377" i="33" s="1"/>
  <c r="F378" i="33" s="1"/>
  <c r="F379" i="33" s="1"/>
  <c r="F380" i="33" s="1"/>
  <c r="F381" i="33" s="1"/>
  <c r="F382" i="33" s="1"/>
  <c r="F383" i="33" s="1"/>
  <c r="F384" i="33" s="1"/>
  <c r="F385" i="33" s="1"/>
  <c r="F386" i="33" s="1"/>
  <c r="F387" i="33" s="1"/>
  <c r="F388" i="33" s="1"/>
  <c r="F389" i="33" s="1"/>
  <c r="F390" i="33" s="1"/>
  <c r="F391" i="33" s="1"/>
  <c r="F392" i="33" s="1"/>
  <c r="F393" i="33" s="1"/>
  <c r="F394" i="33" s="1"/>
  <c r="F395" i="33" s="1"/>
  <c r="F396" i="33" s="1"/>
  <c r="F397" i="33" s="1"/>
  <c r="F398" i="33" s="1"/>
  <c r="F399" i="33" s="1"/>
  <c r="F400" i="33" s="1"/>
  <c r="F401" i="33" s="1"/>
  <c r="F402" i="33" s="1"/>
  <c r="F403" i="33" s="1"/>
  <c r="F404" i="33" s="1"/>
  <c r="F405" i="33" s="1"/>
  <c r="F406" i="33" s="1"/>
  <c r="F407" i="33" s="1"/>
  <c r="F408" i="33" s="1"/>
  <c r="F409" i="33" s="1"/>
  <c r="F410" i="33" s="1"/>
  <c r="F411" i="33" s="1"/>
  <c r="F412" i="33" s="1"/>
  <c r="F413" i="33" s="1"/>
  <c r="F414" i="33" s="1"/>
  <c r="F415" i="33" s="1"/>
  <c r="F416" i="33" s="1"/>
  <c r="F417" i="33" s="1"/>
  <c r="F418" i="33" s="1"/>
  <c r="F419" i="33" s="1"/>
  <c r="F420" i="33" s="1"/>
  <c r="F421" i="33" s="1"/>
  <c r="F422" i="33" s="1"/>
  <c r="F423" i="33" s="1"/>
  <c r="F424" i="33" s="1"/>
  <c r="F425" i="33" s="1"/>
  <c r="F426" i="33" s="1"/>
  <c r="F427" i="33" s="1"/>
  <c r="F428" i="33" s="1"/>
  <c r="F429" i="33" s="1"/>
  <c r="F430" i="33" s="1"/>
  <c r="F431" i="33" s="1"/>
  <c r="F432" i="33" s="1"/>
  <c r="F433" i="33" s="1"/>
  <c r="F434" i="33" s="1"/>
  <c r="F435" i="33" s="1"/>
  <c r="F436" i="33" s="1"/>
  <c r="F437" i="33" s="1"/>
  <c r="F438" i="33" s="1"/>
  <c r="F439" i="33" s="1"/>
  <c r="F440" i="33" s="1"/>
  <c r="F441" i="33" s="1"/>
  <c r="F442" i="33" s="1"/>
  <c r="F443" i="33" s="1"/>
  <c r="F444" i="33" s="1"/>
  <c r="F445" i="33" s="1"/>
  <c r="F446" i="33" s="1"/>
  <c r="F447" i="33" s="1"/>
  <c r="F448" i="33" s="1"/>
  <c r="F449" i="33" s="1"/>
  <c r="F450" i="33" s="1"/>
  <c r="F451" i="33" s="1"/>
  <c r="F452" i="33" s="1"/>
  <c r="F453" i="33" s="1"/>
  <c r="F454" i="33" s="1"/>
  <c r="F455" i="33" s="1"/>
  <c r="F456" i="33" s="1"/>
  <c r="F457" i="33" s="1"/>
  <c r="F458" i="33" s="1"/>
  <c r="F459" i="33" s="1"/>
  <c r="F460" i="33" s="1"/>
  <c r="F461" i="33" s="1"/>
  <c r="F462" i="33" s="1"/>
  <c r="F463" i="33" s="1"/>
  <c r="F464" i="33" s="1"/>
  <c r="F465" i="33" s="1"/>
  <c r="F466" i="33" s="1"/>
  <c r="F467" i="33" s="1"/>
  <c r="F468" i="33" s="1"/>
  <c r="F469" i="33" s="1"/>
  <c r="F470" i="33" s="1"/>
  <c r="F471" i="33" s="1"/>
  <c r="F472" i="33" s="1"/>
  <c r="F473" i="33" s="1"/>
  <c r="F474" i="33" s="1"/>
  <c r="F475" i="33" s="1"/>
  <c r="F476" i="33" s="1"/>
  <c r="F477" i="33" s="1"/>
  <c r="F478" i="33" s="1"/>
  <c r="F479" i="33" s="1"/>
  <c r="F480" i="33" s="1"/>
  <c r="F481" i="33" s="1"/>
  <c r="F482" i="33" s="1"/>
  <c r="F483" i="33" s="1"/>
  <c r="F484" i="33" s="1"/>
  <c r="F485" i="33" s="1"/>
  <c r="F486" i="33" s="1"/>
  <c r="F487" i="33" s="1"/>
  <c r="F488" i="33" s="1"/>
  <c r="F489" i="33" s="1"/>
  <c r="F490" i="33" s="1"/>
  <c r="F491" i="33" s="1"/>
  <c r="F492" i="33" s="1"/>
  <c r="F493" i="33" s="1"/>
  <c r="F494" i="33" s="1"/>
  <c r="F495" i="33" s="1"/>
  <c r="F496" i="33" s="1"/>
  <c r="F497" i="33" s="1"/>
  <c r="F498" i="33" s="1"/>
  <c r="F499" i="33" s="1"/>
  <c r="F500" i="33" s="1"/>
  <c r="F501" i="33" s="1"/>
  <c r="F502" i="33" s="1"/>
  <c r="F503" i="33" s="1"/>
  <c r="F504" i="33" s="1"/>
  <c r="F505" i="33" s="1"/>
  <c r="F506" i="33" s="1"/>
  <c r="F507" i="33" s="1"/>
  <c r="F508" i="33" s="1"/>
  <c r="F509" i="33" s="1"/>
  <c r="F510" i="33" s="1"/>
  <c r="F511" i="33" s="1"/>
  <c r="F512" i="33" s="1"/>
  <c r="F513" i="33" s="1"/>
  <c r="F514" i="33" s="1"/>
  <c r="F515" i="33" s="1"/>
  <c r="F516" i="33" s="1"/>
  <c r="F517" i="33" s="1"/>
  <c r="F518" i="33" s="1"/>
  <c r="F519" i="33" s="1"/>
  <c r="F520" i="33" s="1"/>
  <c r="F521" i="33" s="1"/>
  <c r="F522" i="33" s="1"/>
  <c r="F523" i="33" s="1"/>
  <c r="F524" i="33" s="1"/>
  <c r="F525" i="33" s="1"/>
  <c r="F526" i="33" s="1"/>
  <c r="F527" i="33" s="1"/>
  <c r="F528" i="33" s="1"/>
  <c r="F529" i="33" s="1"/>
  <c r="F530" i="33" s="1"/>
  <c r="F531" i="33" s="1"/>
  <c r="F532" i="33" s="1"/>
  <c r="F533" i="33" s="1"/>
  <c r="F534" i="33" s="1"/>
  <c r="F535" i="33" s="1"/>
  <c r="F536" i="33" s="1"/>
  <c r="F537" i="33" s="1"/>
  <c r="F538" i="33" s="1"/>
  <c r="F539" i="33" s="1"/>
  <c r="F540" i="33" s="1"/>
  <c r="F541" i="33" s="1"/>
  <c r="F542" i="33" s="1"/>
  <c r="F543" i="33" s="1"/>
  <c r="F544" i="33" s="1"/>
  <c r="F545" i="33" s="1"/>
  <c r="F546" i="33" s="1"/>
  <c r="F547" i="33" s="1"/>
  <c r="F548" i="33" s="1"/>
  <c r="F549" i="33" s="1"/>
  <c r="F550" i="33" s="1"/>
  <c r="F551" i="33" s="1"/>
  <c r="F552" i="33" s="1"/>
  <c r="F553" i="33" s="1"/>
  <c r="F554" i="33" s="1"/>
  <c r="F555" i="33" s="1"/>
  <c r="F556" i="33" s="1"/>
  <c r="F557" i="33" s="1"/>
  <c r="F558" i="33" s="1"/>
  <c r="F559" i="33" s="1"/>
  <c r="F560" i="33" s="1"/>
  <c r="F561" i="33" s="1"/>
  <c r="F562" i="33" s="1"/>
  <c r="F563" i="33" s="1"/>
  <c r="F564" i="33" s="1"/>
  <c r="F565" i="33" s="1"/>
  <c r="F566" i="33" s="1"/>
  <c r="F567" i="33" s="1"/>
  <c r="F568" i="33" s="1"/>
  <c r="F569" i="33" s="1"/>
  <c r="F570" i="33" s="1"/>
  <c r="F571" i="33" s="1"/>
  <c r="F572" i="33" s="1"/>
  <c r="F573" i="33" s="1"/>
  <c r="F574" i="33" s="1"/>
  <c r="F575" i="33" s="1"/>
  <c r="F576" i="33" s="1"/>
  <c r="F577" i="33" s="1"/>
  <c r="K16" i="21"/>
  <c r="L16" i="21" l="1"/>
  <c r="L25" i="21" s="1"/>
  <c r="K25" i="21"/>
  <c r="M14" i="21" l="1"/>
  <c r="M13" i="21"/>
  <c r="M6" i="21"/>
  <c r="M24" i="21"/>
  <c r="M23" i="21"/>
  <c r="M8" i="21"/>
  <c r="M7" i="21"/>
  <c r="M12" i="21"/>
  <c r="M15" i="21"/>
  <c r="M11" i="21"/>
  <c r="M9" i="21"/>
  <c r="M10" i="21"/>
  <c r="M1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AMBRYAN</author>
  </authors>
  <commentList>
    <comment ref="J6" authorId="0" shapeId="0" xr:uid="{00000000-0006-0000-0000-000001000000}">
      <text>
        <r>
          <rPr>
            <b/>
            <sz val="9"/>
            <color indexed="81"/>
            <rFont val="Tahoma"/>
            <family val="2"/>
          </rPr>
          <t>AMBRYAN:</t>
        </r>
        <r>
          <rPr>
            <sz val="9"/>
            <color indexed="81"/>
            <rFont val="Tahoma"/>
            <family val="2"/>
          </rPr>
          <t xml:space="preserve">
Grand total less SOB Asbestos abatement of $85M</t>
        </r>
      </text>
    </comment>
    <comment ref="K6" authorId="0" shapeId="0" xr:uid="{00000000-0006-0000-0000-000002000000}">
      <text>
        <r>
          <rPr>
            <sz val="9"/>
            <color indexed="81"/>
            <rFont val="Tahoma"/>
            <family val="2"/>
          </rPr>
          <t>Grand total less SOB Asbestos abatement of $89.3M</t>
        </r>
      </text>
    </comment>
    <comment ref="H13" authorId="0" shapeId="0" xr:uid="{00000000-0006-0000-0000-000003000000}">
      <text>
        <r>
          <rPr>
            <b/>
            <sz val="9"/>
            <color indexed="81"/>
            <rFont val="Tahoma"/>
            <family val="2"/>
          </rPr>
          <t xml:space="preserve">
</t>
        </r>
        <r>
          <rPr>
            <sz val="9"/>
            <color indexed="81"/>
            <rFont val="Tahoma"/>
            <family val="2"/>
          </rPr>
          <t>No longer inlcudes Alaska Aerospace starting in FY2016.</t>
        </r>
      </text>
    </comment>
    <comment ref="I13" authorId="0" shapeId="0" xr:uid="{00000000-0006-0000-0000-000004000000}">
      <text>
        <r>
          <rPr>
            <sz val="9"/>
            <color indexed="81"/>
            <rFont val="Tahoma"/>
            <family val="2"/>
          </rPr>
          <t xml:space="preserve">
DMVA DM backlog under review. DMVA believes current appropriations are sufficient to fund backlog of needs.</t>
        </r>
      </text>
    </comment>
    <comment ref="J13" authorId="0" shapeId="0" xr:uid="{00000000-0006-0000-0000-000005000000}">
      <text>
        <r>
          <rPr>
            <b/>
            <sz val="9"/>
            <color indexed="81"/>
            <rFont val="Tahoma"/>
            <family val="2"/>
          </rPr>
          <t>AMBRYAN:</t>
        </r>
        <r>
          <rPr>
            <sz val="9"/>
            <color indexed="81"/>
            <rFont val="Tahoma"/>
            <family val="2"/>
          </rPr>
          <t xml:space="preserve">
Does not include Alaska Aerospace. </t>
        </r>
      </text>
    </comment>
    <comment ref="K13" authorId="0" shapeId="0" xr:uid="{00000000-0006-0000-0000-000006000000}">
      <text>
        <r>
          <rPr>
            <sz val="9"/>
            <color indexed="81"/>
            <rFont val="Tahoma"/>
            <family val="2"/>
          </rPr>
          <t xml:space="preserve">Does not include Alaska Aerospace.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E. Ernisse</author>
  </authors>
  <commentList>
    <comment ref="G48" authorId="0" shapeId="0" xr:uid="{00000000-0006-0000-0A00-000001000000}">
      <text>
        <r>
          <rPr>
            <b/>
            <sz val="9"/>
            <color indexed="81"/>
            <rFont val="Tahoma"/>
            <family val="2"/>
          </rPr>
          <t>Robert E. Ernisse:</t>
        </r>
        <r>
          <rPr>
            <sz val="9"/>
            <color indexed="81"/>
            <rFont val="Tahoma"/>
            <family val="2"/>
          </rPr>
          <t xml:space="preserve">
No GF total and more info needed. Recommend we remove. </t>
        </r>
      </text>
    </comment>
  </commentList>
</comments>
</file>

<file path=xl/sharedStrings.xml><?xml version="1.0" encoding="utf-8"?>
<sst xmlns="http://schemas.openxmlformats.org/spreadsheetml/2006/main" count="24695" uniqueCount="5358">
  <si>
    <t>Dept.</t>
  </si>
  <si>
    <t>Priority</t>
  </si>
  <si>
    <t>Project Title</t>
  </si>
  <si>
    <t>Project Description</t>
  </si>
  <si>
    <t>Location (City)</t>
  </si>
  <si>
    <t>House District</t>
  </si>
  <si>
    <t>Project Cost ($00.0)</t>
  </si>
  <si>
    <t>Running Total ($00.0)</t>
  </si>
  <si>
    <t>GF Cost ($00.0)</t>
  </si>
  <si>
    <t>GF Running Total ($00.0)</t>
  </si>
  <si>
    <t>University</t>
  </si>
  <si>
    <t>Juneau</t>
  </si>
  <si>
    <t>Allocation</t>
  </si>
  <si>
    <t>Anchorage</t>
  </si>
  <si>
    <t>Fairbanks</t>
  </si>
  <si>
    <t>Bethel</t>
  </si>
  <si>
    <t>Ketchikan</t>
  </si>
  <si>
    <t>Total:</t>
  </si>
  <si>
    <t>Facilities</t>
  </si>
  <si>
    <t>Aviation</t>
  </si>
  <si>
    <t>Harbors</t>
  </si>
  <si>
    <t>Highways</t>
  </si>
  <si>
    <t>Marine Highways</t>
  </si>
  <si>
    <t xml:space="preserve"> </t>
  </si>
  <si>
    <t>Administration</t>
  </si>
  <si>
    <t>Corrections</t>
  </si>
  <si>
    <t>Education</t>
  </si>
  <si>
    <t>Health &amp; Social Services</t>
  </si>
  <si>
    <t>Labor</t>
  </si>
  <si>
    <t>Natural Resources</t>
  </si>
  <si>
    <t>Public Safety</t>
  </si>
  <si>
    <t>Transportation</t>
  </si>
  <si>
    <t>Courts</t>
  </si>
  <si>
    <t>Fish &amp; Game</t>
  </si>
  <si>
    <t>Environmental Conservation</t>
  </si>
  <si>
    <t>Statewide DM Backlog</t>
  </si>
  <si>
    <t>FY2016 Total DM Backlog</t>
  </si>
  <si>
    <t>FY2015 Total DM Backlog</t>
  </si>
  <si>
    <t>FY2014 Total DM Backlog</t>
  </si>
  <si>
    <t>FY2013 Total DM Backlog</t>
  </si>
  <si>
    <t>FY2012 Total DM Backlog</t>
  </si>
  <si>
    <t>FY2011 Total DM Backlog</t>
  </si>
  <si>
    <t>(Formatted to Thousands)</t>
  </si>
  <si>
    <t>Kenai Courthouse</t>
  </si>
  <si>
    <t>Kenai</t>
  </si>
  <si>
    <t>Palmer Courthouse</t>
  </si>
  <si>
    <t>Palmer</t>
  </si>
  <si>
    <t>Snowden Admin. Building</t>
  </si>
  <si>
    <t>Kodiak</t>
  </si>
  <si>
    <t>Rabinowitz Courthouse</t>
  </si>
  <si>
    <t>Anchorage Boney Courthouse</t>
  </si>
  <si>
    <t>Seward</t>
  </si>
  <si>
    <t>Sitka</t>
  </si>
  <si>
    <t>Department: Education &amp; Early Development</t>
  </si>
  <si>
    <t>Mt. Edgecumbe High School Deferred Maintenance</t>
  </si>
  <si>
    <t>Girls Dorm Siding Project</t>
  </si>
  <si>
    <t>Dining Hall Renovation</t>
  </si>
  <si>
    <t>Student Housing Upgrades</t>
  </si>
  <si>
    <t>Library Operations</t>
  </si>
  <si>
    <t>Various</t>
  </si>
  <si>
    <t>Department: Health &amp; Social Services - Pioneer Homes</t>
  </si>
  <si>
    <t>Ketchikan Pioneer Home</t>
  </si>
  <si>
    <t>36-R</t>
  </si>
  <si>
    <t>1-A</t>
  </si>
  <si>
    <t>Juneau Pioneer Home</t>
  </si>
  <si>
    <t>34-Q</t>
  </si>
  <si>
    <t>Parking Lot Resurface &amp; Restripe</t>
  </si>
  <si>
    <t>35-R</t>
  </si>
  <si>
    <t>11-F</t>
  </si>
  <si>
    <t>The metal roof flashing facility wide is showing evidence of leaking and is in need of replacement.</t>
  </si>
  <si>
    <t>Emergency Lighting Battery Wall Packs</t>
  </si>
  <si>
    <t>Paint Interior Surfaces</t>
  </si>
  <si>
    <t>Vanity &amp; Casework Replacement</t>
  </si>
  <si>
    <t>Dining Room Fan/Light Unit Installation</t>
  </si>
  <si>
    <t>Protective Wall Wainscoting at the Elevator</t>
  </si>
  <si>
    <t>Domestic Water Plumbing Replacement</t>
  </si>
  <si>
    <t>The wall coverings are peeling and in need of replacement.</t>
  </si>
  <si>
    <t>Interior Lighting Replacement</t>
  </si>
  <si>
    <t>Wall Fabric Removal and Repaint</t>
  </si>
  <si>
    <t>Greenhouse Improvements</t>
  </si>
  <si>
    <t>Anchorage Pioneer Home</t>
  </si>
  <si>
    <t>Parking Lot Repairs</t>
  </si>
  <si>
    <t>25-M</t>
  </si>
  <si>
    <t>Replace Window Screens</t>
  </si>
  <si>
    <t>Carpeting Replacement</t>
  </si>
  <si>
    <t>Retaining Wall Repair</t>
  </si>
  <si>
    <t>TOTAL:</t>
  </si>
  <si>
    <t>Department: Health &amp; Social Services - Non-Pioneer Homes</t>
  </si>
  <si>
    <t>Nome Youth Facility</t>
  </si>
  <si>
    <t>Nome</t>
  </si>
  <si>
    <t>39-T</t>
  </si>
  <si>
    <t>Flooring Replacement</t>
  </si>
  <si>
    <t>Fairbanks Youth Facility</t>
  </si>
  <si>
    <t>Walkway Covering Between Annex &amp; Treatment Buildings</t>
  </si>
  <si>
    <t>Sitka Health Center</t>
  </si>
  <si>
    <t>Fairbanks Health Center</t>
  </si>
  <si>
    <t>Exterior Windows Replacement</t>
  </si>
  <si>
    <t>Sewer Lift Station Control Panel Replacement</t>
  </si>
  <si>
    <t>Juneau Health Center</t>
  </si>
  <si>
    <t>Generator Installation</t>
  </si>
  <si>
    <t>Bathroom Partition Replacement</t>
  </si>
  <si>
    <t>Ketchikan Health Center</t>
  </si>
  <si>
    <t>Roof Water Drainage Improvements</t>
  </si>
  <si>
    <t>Exterior Siding System Replacement</t>
  </si>
  <si>
    <t>Domestic Water Piping Replacement</t>
  </si>
  <si>
    <t>Wood Deck Replacement</t>
  </si>
  <si>
    <t>Exterior Siding Flashing and Sealant Repairs</t>
  </si>
  <si>
    <t>Kenai Penn. Youth Facility</t>
  </si>
  <si>
    <t>30-O</t>
  </si>
  <si>
    <t>Alaska Psychiatric Institute</t>
  </si>
  <si>
    <t>Nurse Call System Replacement</t>
  </si>
  <si>
    <t>Air Handlers Heating Coils Replacement</t>
  </si>
  <si>
    <t>Vinyl Tile Replacement</t>
  </si>
  <si>
    <t>Window Covering Upgrades</t>
  </si>
  <si>
    <t>Mechanical Room Ventilation Upgrade</t>
  </si>
  <si>
    <t>Mat-Su Youth Facility</t>
  </si>
  <si>
    <t>Floor Tile Replacement</t>
  </si>
  <si>
    <t>Interior Wall Paint</t>
  </si>
  <si>
    <t>Repaint interior wall finishes where damaged or aged.</t>
  </si>
  <si>
    <t>Anchorage Public Health Lab</t>
  </si>
  <si>
    <t>Site Drainage Repair</t>
  </si>
  <si>
    <t>Remove efflorescence staining from concrete masonry unit walls and brick retaining walls.</t>
  </si>
  <si>
    <t>Pharmacy Ventilation Balancing</t>
  </si>
  <si>
    <t xml:space="preserve">Department: Military &amp; Veteran Affairs </t>
  </si>
  <si>
    <t>HD 39</t>
  </si>
  <si>
    <t>Kotzebue</t>
  </si>
  <si>
    <t>HD 38</t>
  </si>
  <si>
    <t>Valdez</t>
  </si>
  <si>
    <t>HD 1</t>
  </si>
  <si>
    <t>Dept Priority</t>
  </si>
  <si>
    <t>11F</t>
  </si>
  <si>
    <t>Agriculture Plant Materials Center (PMC)</t>
  </si>
  <si>
    <t>Seed Cleaning Facility for Improvements</t>
  </si>
  <si>
    <t>Statewide Forestry Facilities Deferred Maintenance</t>
  </si>
  <si>
    <t>Valdez/Copper River</t>
  </si>
  <si>
    <t>Delta</t>
  </si>
  <si>
    <t>Palmer Hanger Repairs</t>
  </si>
  <si>
    <t>Statewide</t>
  </si>
  <si>
    <t>Tok</t>
  </si>
  <si>
    <t>Haines</t>
  </si>
  <si>
    <t>Eagle River</t>
  </si>
  <si>
    <t>Delta Fire Cache Furnace Replacement</t>
  </si>
  <si>
    <t>Soldotna</t>
  </si>
  <si>
    <t>Soldotna Office Trailer Attachment Replacement</t>
  </si>
  <si>
    <t>Remove the old ATCO trailer attached to the Main Office, and replace with an energy efficient addition.</t>
  </si>
  <si>
    <t>Install a pellet stove to heat the primary buildings, and either decommission the oil heater or reduce it to back-up status.</t>
  </si>
  <si>
    <t>Fairbanks Wood Security Fence</t>
  </si>
  <si>
    <t>Construct a wood fence to increase security of State assets, and provide privacy to private land owner next door.</t>
  </si>
  <si>
    <t>Provide a standby generator, heated building, fuel tank, and transfer switch.</t>
  </si>
  <si>
    <t>Delta Emergency Electrical System</t>
  </si>
  <si>
    <t>Delta Main Office Cooling System Improvements</t>
  </si>
  <si>
    <t>Delta Forestry Storage Yard Roof and Cache Storage</t>
  </si>
  <si>
    <t>Repair or replace deficient shelving and coverings, which protects over $200.0 of fire and resource supplies in the storage yard.</t>
  </si>
  <si>
    <t>Tok Bunkhouse Repairs</t>
  </si>
  <si>
    <t>Install a wood fired boiler to efficiently heat the Main Office. This would provide the primary heat, with the oil fired boiler becoming the backup heat source.</t>
  </si>
  <si>
    <t>Replace final remaining old style toilets with 1 double &amp; 2 single concrete vaulted toilets.</t>
  </si>
  <si>
    <t>Replace 4 double toilets with 4 double concrete vaulted toilets.</t>
  </si>
  <si>
    <t>Lowell Point State Recreation Site</t>
  </si>
  <si>
    <t>Finger Lake State Recreation Site</t>
  </si>
  <si>
    <t>Nancy Lake State Recreation Area</t>
  </si>
  <si>
    <t>Northern</t>
  </si>
  <si>
    <t>Replace highway signs.</t>
  </si>
  <si>
    <t>Southeast</t>
  </si>
  <si>
    <t>Replace entrance gate.</t>
  </si>
  <si>
    <t>Eagle River Nature Center</t>
  </si>
  <si>
    <t>Restore damaged riverbank and improve access improvements for anglers.</t>
  </si>
  <si>
    <t>Replace worn parking bumper logs, fire pits, and picnic tables in entire facility.</t>
  </si>
  <si>
    <t>Secure concrete blocks that cover floor trenches with new hardware, replace signs.</t>
  </si>
  <si>
    <t>Recondition access road, parking area, and picnic area.</t>
  </si>
  <si>
    <t>Replace well pad, grout, enlarge pad and replace well parts.</t>
  </si>
  <si>
    <t>Rebuild steep eroding trails from picnic shelter to lake.</t>
  </si>
  <si>
    <t>Replace bulletin board.</t>
  </si>
  <si>
    <t>Clam Gulch State Recreation Area</t>
  </si>
  <si>
    <t>Replace roofs and paint shelters. Replace gravel in walkways and approaches to shelter.</t>
  </si>
  <si>
    <t>Replace two existing toilet facilities with 1 double and 2 single concrete vaulted toilets.</t>
  </si>
  <si>
    <t>Replace roofing material with metal on 5 structures and recondition access.</t>
  </si>
  <si>
    <t>Install ADA access ramp &amp; railing at ranger/camp host cabin.</t>
  </si>
  <si>
    <t>Pave entrance road and campground loop for dust control, safety.</t>
  </si>
  <si>
    <t>Repair, widen, and reroute trails from Halibut Cove Lagoon to Moose Valley to South Poot Peak to China Poot Lake.</t>
  </si>
  <si>
    <t>Kasilof River State Recreation Site</t>
  </si>
  <si>
    <t>Replace holding tank and install a mound septic system.</t>
  </si>
  <si>
    <t>Replace broken shop yard gate with an automatic gate.</t>
  </si>
  <si>
    <t>Apply protective sealant to exterior of volunteer cabin.</t>
  </si>
  <si>
    <t>Scout Lake State Recreation Site</t>
  </si>
  <si>
    <t>Replace Upper Shoup Bay and Gold Creek campsite toilets.</t>
  </si>
  <si>
    <t>Replace gate, 30 barrier posts, parking bumpers, picnic table and fire pits.</t>
  </si>
  <si>
    <t>Shuyak Island State Park</t>
  </si>
  <si>
    <t>Dry Creek State Recreation Site</t>
  </si>
  <si>
    <t>Replace old picnic shelter.</t>
  </si>
  <si>
    <t>Lake Louise State Recreation Area</t>
  </si>
  <si>
    <t>Liberty Falls State Recreation Site</t>
  </si>
  <si>
    <t>Nancy Lake State Recreation Site</t>
  </si>
  <si>
    <t>Rocky Lake State Recreation Site</t>
  </si>
  <si>
    <t>Birch Lake State Recreation Site</t>
  </si>
  <si>
    <t>Eagle Trail State Recreation Site</t>
  </si>
  <si>
    <t>Replace 2 toilets with 2 single concrete vaulted toilets.</t>
  </si>
  <si>
    <t>Tok River State Recreation Site</t>
  </si>
  <si>
    <t>Upper Chatanika River State Recreation Site</t>
  </si>
  <si>
    <t xml:space="preserve">Parks &amp; Outdoor Recreation Equipment </t>
  </si>
  <si>
    <t>ATV Suzuki (W7) tan 300cc</t>
  </si>
  <si>
    <t>Chugach</t>
  </si>
  <si>
    <t>ATV Yamaha (W8) green 400cc</t>
  </si>
  <si>
    <t>Snowmobile Skido (S2) 500cc</t>
  </si>
  <si>
    <t>Snowmobile Skido (S7) 500cc</t>
  </si>
  <si>
    <t>Snow Groomer - no hydraulics</t>
  </si>
  <si>
    <t>Plow Western</t>
  </si>
  <si>
    <t>Sander (2.5 yd)</t>
  </si>
  <si>
    <t>Dump Box &amp; Hydralics- Dumptruck</t>
  </si>
  <si>
    <t xml:space="preserve">Mechanized wheelbarrow </t>
  </si>
  <si>
    <t>22' Naiad (Rigid inflatable skiff)</t>
  </si>
  <si>
    <t>19' Naiad</t>
  </si>
  <si>
    <t>17' Koffler (River boat)</t>
  </si>
  <si>
    <t>22' skiff with twin 150ph engines and trailer</t>
  </si>
  <si>
    <t>Honda Power Wagon GX270</t>
  </si>
  <si>
    <t xml:space="preserve">14' Naiad </t>
  </si>
  <si>
    <t>18' Riverboat</t>
  </si>
  <si>
    <t>Trailer, double wide</t>
  </si>
  <si>
    <t>14' river raft</t>
  </si>
  <si>
    <t xml:space="preserve">Snowmachine, skandic gray 500 </t>
  </si>
  <si>
    <t xml:space="preserve">Snowmachine, Summit 600 </t>
  </si>
  <si>
    <t xml:space="preserve">Snowmachine, Skandic SUV 600 </t>
  </si>
  <si>
    <t xml:space="preserve">Snowmachine, Skandic </t>
  </si>
  <si>
    <t>Cargo trailer Bakamp</t>
  </si>
  <si>
    <t>Cargo trailer Trail King</t>
  </si>
  <si>
    <t>Cargo Trailer Bobs Services</t>
  </si>
  <si>
    <t xml:space="preserve">SNOWMACHINE  ARTIC CAT JAG DELUX 440 </t>
  </si>
  <si>
    <t>SNOWMACHINE SKIDOO SKANDIC WIDE TRACK</t>
  </si>
  <si>
    <t>Bob Cat Skid Steer</t>
  </si>
  <si>
    <t xml:space="preserve">Northern </t>
  </si>
  <si>
    <t>Western Snowplow</t>
  </si>
  <si>
    <t xml:space="preserve">TRACTOR, 4 WD DIESEL KUBOTA B 7100 </t>
  </si>
  <si>
    <t xml:space="preserve">HONDA 50HP OUTBOARD ENGINE LANDING CRAFT </t>
  </si>
  <si>
    <t>14' Almar skiff w outboard</t>
  </si>
  <si>
    <t>17' Skiff,  Bayrunner BR16, w/55hp yamaha/ EZ trailer</t>
  </si>
  <si>
    <t xml:space="preserve">Gehl 5625 skidsteer </t>
  </si>
  <si>
    <t>18' Equipment tilt trailer</t>
  </si>
  <si>
    <t>25' landing craft, Sitka Boat works w/twin 140 Susiki o.b./EZ load trailer</t>
  </si>
  <si>
    <t>John Deere Tractor 5410 w/bucket and forks attachments</t>
  </si>
  <si>
    <t>Department: Natural Resources</t>
  </si>
  <si>
    <t>DOA Project Number</t>
  </si>
  <si>
    <t>AV 068</t>
  </si>
  <si>
    <t>VD 002</t>
  </si>
  <si>
    <t>VD 003</t>
  </si>
  <si>
    <t>GMC 006</t>
  </si>
  <si>
    <t>Complete cold room mechanical upgrades and commissioning</t>
  </si>
  <si>
    <t>AV 053</t>
  </si>
  <si>
    <t>S 296</t>
  </si>
  <si>
    <t>S 205 A</t>
  </si>
  <si>
    <t>LPPG 009</t>
  </si>
  <si>
    <t xml:space="preserve">Juneau </t>
  </si>
  <si>
    <t>LPPG 007</t>
  </si>
  <si>
    <t>Add motion sensors to each parking level to increase electrical usage efficiency</t>
  </si>
  <si>
    <t>F 028</t>
  </si>
  <si>
    <t>CP 090 A</t>
  </si>
  <si>
    <t>DC 127</t>
  </si>
  <si>
    <t>PSOB 016</t>
  </si>
  <si>
    <t>AT 191</t>
  </si>
  <si>
    <t>Replace all old pneumatic controls with Siemens digital controls</t>
  </si>
  <si>
    <t>S 289</t>
  </si>
  <si>
    <t>NSOB 006</t>
  </si>
  <si>
    <t>AT 179</t>
  </si>
  <si>
    <t>AT 189</t>
  </si>
  <si>
    <t>DC 169</t>
  </si>
  <si>
    <t>S 295</t>
  </si>
  <si>
    <t>Install emergency evacuation chairs in stairwells</t>
  </si>
  <si>
    <t>AT 167</t>
  </si>
  <si>
    <t>LPPG 011</t>
  </si>
  <si>
    <t>S 281</t>
  </si>
  <si>
    <t>Replace elevator fire curtains on all floors. Existing curtains do not roll up correctly after a fire alarm event.</t>
  </si>
  <si>
    <t>LPPG 010</t>
  </si>
  <si>
    <t>PSOB 060</t>
  </si>
  <si>
    <t>CB 065</t>
  </si>
  <si>
    <t xml:space="preserve">Replace rusted boiler stack and add damper controls. </t>
  </si>
  <si>
    <t>DC 166</t>
  </si>
  <si>
    <t>PSOB 061</t>
  </si>
  <si>
    <t>Tie High Efficiency (90%) water heaters in Area B to entire building, which is currently on old hot water makers (60%) in area A.</t>
  </si>
  <si>
    <t>AT 180</t>
  </si>
  <si>
    <t>S 279</t>
  </si>
  <si>
    <t>PSOB 054</t>
  </si>
  <si>
    <t>AT 196</t>
  </si>
  <si>
    <t>Add arctic entry to back doors for improved protection from utility loss and air flow pressure issues</t>
  </si>
  <si>
    <t>AT 156</t>
  </si>
  <si>
    <t>Install exhaust fans in 1st flr restrooms</t>
  </si>
  <si>
    <t>DC 168</t>
  </si>
  <si>
    <t>PSOB 021</t>
  </si>
  <si>
    <t>PSOB 064</t>
  </si>
  <si>
    <t>Replace old low efficiency (70-80%)  boilers in area A, with High efficiency units, building original.</t>
  </si>
  <si>
    <t>PSOB 020</t>
  </si>
  <si>
    <t>S 266</t>
  </si>
  <si>
    <t>A 048</t>
  </si>
  <si>
    <t>S 238</t>
  </si>
  <si>
    <t>DC 167</t>
  </si>
  <si>
    <t>PSOB 065</t>
  </si>
  <si>
    <t>Design and provide arctic entry at probation entrance, weather elements affecting interior mechanical systems</t>
  </si>
  <si>
    <t>F 102</t>
  </si>
  <si>
    <t>PSOB 063</t>
  </si>
  <si>
    <t xml:space="preserve">Service flat roof system over Public defenders </t>
  </si>
  <si>
    <t>S 282</t>
  </si>
  <si>
    <t>A 087</t>
  </si>
  <si>
    <t>PSOB 010</t>
  </si>
  <si>
    <t>CB 063</t>
  </si>
  <si>
    <t>Replace path between DCH and CB and reseal basement wall. Pathway deteriorating  and water leaking into building basement.</t>
  </si>
  <si>
    <t>PSOB 051</t>
  </si>
  <si>
    <t>Investigate and address water intrusion in basement Area E during very heavy rains and spring thaw.</t>
  </si>
  <si>
    <t>PSOB 057</t>
  </si>
  <si>
    <t>PSOB 046</t>
  </si>
  <si>
    <t>AT 159</t>
  </si>
  <si>
    <t>F 108</t>
  </si>
  <si>
    <t>LPPG 016</t>
  </si>
  <si>
    <t>CB 062</t>
  </si>
  <si>
    <t>Replace print shop doghouse. Wood frame, walls and stucco rotten.</t>
  </si>
  <si>
    <t>CP 101</t>
  </si>
  <si>
    <t>PSOB 029</t>
  </si>
  <si>
    <t>PSOB 017</t>
  </si>
  <si>
    <t>S 283</t>
  </si>
  <si>
    <t>DC 149</t>
  </si>
  <si>
    <t>S 016</t>
  </si>
  <si>
    <t>S 267</t>
  </si>
  <si>
    <t>LPPG 015</t>
  </si>
  <si>
    <t>PSOB 069</t>
  </si>
  <si>
    <t>S 293</t>
  </si>
  <si>
    <t>S 210</t>
  </si>
  <si>
    <t>S 242</t>
  </si>
  <si>
    <t>S 291</t>
  </si>
  <si>
    <t xml:space="preserve">Asbestos abate P1 sprinkler room and P1 stairwell. Potential environmental issue of contractors and employees. </t>
  </si>
  <si>
    <t>S 292</t>
  </si>
  <si>
    <t xml:space="preserve">Asbestos abate 2 elevator machine rooms and 6 hoist ways. Potential environmental issue of asbestos entering passenger car. </t>
  </si>
  <si>
    <t>A 086</t>
  </si>
  <si>
    <t>S 264</t>
  </si>
  <si>
    <t>AT 184</t>
  </si>
  <si>
    <t>DC 135</t>
  </si>
  <si>
    <t>F 100</t>
  </si>
  <si>
    <t>AT 165</t>
  </si>
  <si>
    <t>NSOB 007</t>
  </si>
  <si>
    <t>CP 104</t>
  </si>
  <si>
    <t xml:space="preserve">Sky bridge between AOB and CPB will provide better access for pedestrians and wheel chair users during inclement weather. </t>
  </si>
  <si>
    <t>S 033</t>
  </si>
  <si>
    <t>SUBTOTAL PBF UNALLOCATED (DEFERRED)</t>
  </si>
  <si>
    <t>MN 101</t>
  </si>
  <si>
    <t>GMC 008</t>
  </si>
  <si>
    <t>AV 062</t>
  </si>
  <si>
    <t>AV 046</t>
  </si>
  <si>
    <t>MN 091</t>
  </si>
  <si>
    <t>MN 095</t>
  </si>
  <si>
    <t>MN 097</t>
  </si>
  <si>
    <t>GRAND TOTAL</t>
  </si>
  <si>
    <t>Department: Corrections</t>
  </si>
  <si>
    <t>Anvil Mountain Correctional Center</t>
  </si>
  <si>
    <t>Yukon Kuskokwim Correctional Center</t>
  </si>
  <si>
    <t>Hiland Mountain Correctional Center</t>
  </si>
  <si>
    <t>HD 14</t>
  </si>
  <si>
    <t>Ketchikan Correctional Center</t>
  </si>
  <si>
    <t>HD 36</t>
  </si>
  <si>
    <t>Mat-Su Pretrial Facility</t>
  </si>
  <si>
    <t>HD 11</t>
  </si>
  <si>
    <t>HD 20</t>
  </si>
  <si>
    <t>Wildwood Correctional Complex</t>
  </si>
  <si>
    <t>Kenai-WCC Roof Repairs</t>
  </si>
  <si>
    <t>HD 29</t>
  </si>
  <si>
    <t>Spring Creek Correctional Center</t>
  </si>
  <si>
    <t>Wasilla</t>
  </si>
  <si>
    <t>HD 10</t>
  </si>
  <si>
    <t>Ketchikan-KCC Property Fence Repairs</t>
  </si>
  <si>
    <t>Rock Stabilization &amp; Prop Fence - Construction</t>
  </si>
  <si>
    <t>Fairbanks Correctional Center</t>
  </si>
  <si>
    <t>Lemon Creek Correctional Center</t>
  </si>
  <si>
    <t>HD 34</t>
  </si>
  <si>
    <t>Ketchikan-KCC     Fuel Storage Tank Repairs</t>
  </si>
  <si>
    <t>Nome-AMCC Domestic Water Line Repairs</t>
  </si>
  <si>
    <t>Replace Deteriorated /Calcified Hot Water Lines</t>
  </si>
  <si>
    <t>Palmer Correctional Center</t>
  </si>
  <si>
    <t>Palmer-MSPT Building Repairs</t>
  </si>
  <si>
    <t>Connector Link Repairs</t>
  </si>
  <si>
    <t>Palmer-PCC Walkway Repairs</t>
  </si>
  <si>
    <t>Seward-SCCC  Mechanical Repairs</t>
  </si>
  <si>
    <t>Replace Warehouse Furnace</t>
  </si>
  <si>
    <t>Seward-SCCC  Electrical Repairs</t>
  </si>
  <si>
    <t>Repair damaged transformer pads</t>
  </si>
  <si>
    <t>Fairbanks-FCC  Pavement Repairs</t>
  </si>
  <si>
    <t>R&amp;R Paving at Gate 1</t>
  </si>
  <si>
    <t>Palmer-MSPT  Plumbing Repairs</t>
  </si>
  <si>
    <t>Palmer-PCC  Waterline Upgrades</t>
  </si>
  <si>
    <t>Replace Water Lines from Medium to Houses 1-7</t>
  </si>
  <si>
    <t>Palmer-PCC  Roof Repair</t>
  </si>
  <si>
    <t>Replace Admin. Bldg. Roof (Metal)</t>
  </si>
  <si>
    <t>Replace Hesterberg Reception Center Roof</t>
  </si>
  <si>
    <t>Seward-SCCC  Fire System Upgrade</t>
  </si>
  <si>
    <t>Replace Halon system w/mist system in generator room</t>
  </si>
  <si>
    <t>Bethel-YKCC Security Gate</t>
  </si>
  <si>
    <t>Fairbanks-FCC Curb &amp; Sidewalk Repairs</t>
  </si>
  <si>
    <t xml:space="preserve">Damaged Curb &amp; Sidewalk Repairs </t>
  </si>
  <si>
    <t>Palmer-PCC HVAC Repairs</t>
  </si>
  <si>
    <t>Admin. Bldg. Heating Repairs</t>
  </si>
  <si>
    <t>Medium Domestic Hot Water System Replacement</t>
  </si>
  <si>
    <t>Roof Design/Repairs - Bldgs. #14 Theater</t>
  </si>
  <si>
    <t>Palmer-PCC  Fire Alarm Upgrade</t>
  </si>
  <si>
    <t>Integrate House 8,9 &amp; 10 into Monitored Fire Alarm System Network</t>
  </si>
  <si>
    <t>Pt. Mackenzie-PMCF Roof Repairs</t>
  </si>
  <si>
    <t>Kenai-WCC Mechanical Upgrade</t>
  </si>
  <si>
    <t>Eagle River-HMCC Security Door Repairs</t>
  </si>
  <si>
    <t>Upgrade Room Security Door &amp; Windows H1 thru H5 - Security</t>
  </si>
  <si>
    <t>Pt. Mackenzie-PMCF Lighting Repairs</t>
  </si>
  <si>
    <t>Upgrade Perimeter Lighting</t>
  </si>
  <si>
    <t>Palmer-MSPT Sidewalk Replacement &amp; Paving</t>
  </si>
  <si>
    <t>Repair Sidewalks and Parking Lot</t>
  </si>
  <si>
    <t>Palmer-PCC  Plumbing Repairs</t>
  </si>
  <si>
    <t>Replace Mechanical Shop Roof</t>
  </si>
  <si>
    <t>Kenai-WCC Security System Upgrade</t>
  </si>
  <si>
    <t>Warehouse Roof Replacement</t>
  </si>
  <si>
    <t>Seward-SCCC Perimeter Road Repair</t>
  </si>
  <si>
    <t>Seward-SCCC Kitchen Grease Interceptors</t>
  </si>
  <si>
    <t>Replace Kitchen Grease Interceptors (2)</t>
  </si>
  <si>
    <t>Seward-SCCC Security Gate Replacement</t>
  </si>
  <si>
    <t>Kenai-WCC Water Main Upgrade</t>
  </si>
  <si>
    <t>Water Main Replacement Project For Increased Capacity</t>
  </si>
  <si>
    <t>Eagle River-HMCC  Road Upgrade</t>
  </si>
  <si>
    <t>Kenai-WCC Building Repairs</t>
  </si>
  <si>
    <t>Seward-SCCC  Mechanical Upgrade</t>
  </si>
  <si>
    <t>Kenai-WCC  Road Paving</t>
  </si>
  <si>
    <t>Street Repairs (Resurface)</t>
  </si>
  <si>
    <t>Kenai-WCC  Asbestos Removal</t>
  </si>
  <si>
    <t>Asbestos Abatement</t>
  </si>
  <si>
    <t>Palmer-PCC Segregation Control Room</t>
  </si>
  <si>
    <t>Segregation Control Room Renovation and Upgrades</t>
  </si>
  <si>
    <t>Palmer-PCC Concrete Sidewalk Repairs</t>
  </si>
  <si>
    <t>Concrete Sidewalk Repairs</t>
  </si>
  <si>
    <t>Palmer-PCC  Water System Phase II</t>
  </si>
  <si>
    <t xml:space="preserve">Phase II Sprinkler Pump/Generator </t>
  </si>
  <si>
    <t>Fairbanks-FCC Walk-in Cooler and Freezer</t>
  </si>
  <si>
    <t>Walk-in Cooler and Freezer</t>
  </si>
  <si>
    <t>AVTEC Campus-wide</t>
  </si>
  <si>
    <t>AVTEC Student Life Campus</t>
  </si>
  <si>
    <t>AVTEC Applied Technology Campus</t>
  </si>
  <si>
    <t>Department: Transportation &amp; Public Facilities</t>
  </si>
  <si>
    <t>9E</t>
  </si>
  <si>
    <t xml:space="preserve">Northern Region Asbestos Abatement </t>
  </si>
  <si>
    <t>Peger SEF Complex Floors</t>
  </si>
  <si>
    <t>1A</t>
  </si>
  <si>
    <t>North Kenai Maintenance Station - Replace Siding</t>
  </si>
  <si>
    <t>Existing siding is very old and lack insulation.  We wish to install new sandwiched foam metal panels to improve the energy efficiency of this structure and save on utility costs</t>
  </si>
  <si>
    <t>North Kenai</t>
  </si>
  <si>
    <t>29O</t>
  </si>
  <si>
    <t>Ketchikan M&amp;O Replace Doors on Cold Storage Shed</t>
  </si>
  <si>
    <t>Ketchikan M&amp;O needs new doors on the cold storage shed.  The present sliding doors are wearing out and becoming a safety issue.</t>
  </si>
  <si>
    <t>36R</t>
  </si>
  <si>
    <t>30O</t>
  </si>
  <si>
    <t>Electrical System Upgrade at Thompson Pass</t>
  </si>
  <si>
    <t>Original construction electrical system in the Shop and Bunkhouse needs to be upgraded to current electrical code including the diesel generator backup.  Although compliant during original construction, significant safety features and a higher level of safety for our employees will result.</t>
  </si>
  <si>
    <t>Thompson Pass</t>
  </si>
  <si>
    <t>Sitka ARFF and M&amp;O Siding Replacement</t>
  </si>
  <si>
    <t>NR Rural Airports - Western District</t>
  </si>
  <si>
    <t>6C, 39T, 40T</t>
  </si>
  <si>
    <t>Anchorage Aviation Building - Replace Concrete Sidewalk and Stairs</t>
  </si>
  <si>
    <t>Existing sidewalks and stairs are cracked and have potholes creating hazardous conditions for visiting patrons and employees</t>
  </si>
  <si>
    <t xml:space="preserve">Anchorage </t>
  </si>
  <si>
    <t>21K</t>
  </si>
  <si>
    <t>Sitka Airport Lighting Regulator Building - Exterior Repairs</t>
  </si>
  <si>
    <t xml:space="preserve">Replace roofing, repair siding, replace corroded exterior electrical switch boxes. </t>
  </si>
  <si>
    <t>Kodiak Griffin Building - Renovate 1st Floor Office Areas/Restrooms</t>
  </si>
  <si>
    <t xml:space="preserve">Substandard leased space without ADA compliance. </t>
  </si>
  <si>
    <t>Ketchikan M&amp;O Replace Shop Roof</t>
  </si>
  <si>
    <t xml:space="preserve">Ketchikan M&amp;O shop roof leaks.  It is an old facility and repairs to the roof will be less effective as the building continues to age. </t>
  </si>
  <si>
    <t>32P</t>
  </si>
  <si>
    <t>6C</t>
  </si>
  <si>
    <t>Cold Bay</t>
  </si>
  <si>
    <t>37S</t>
  </si>
  <si>
    <t xml:space="preserve">Replace inefficient lighting with T8 and LED lighting. </t>
  </si>
  <si>
    <t>Region Wide</t>
  </si>
  <si>
    <t>32-P, 33-Q,   34-Q, 35-R,   36-R</t>
  </si>
  <si>
    <t>Kodiak Griffin Building - Install Drop Ceiling and New lighting</t>
  </si>
  <si>
    <t xml:space="preserve">Ceilings need to be installed to provide more energy efficient lighting and to improve the appearance of the facility. </t>
  </si>
  <si>
    <t>Seven Mile M&amp;O Shop Trench Drain</t>
  </si>
  <si>
    <t>Remove and replace existing trench drain.  The existing concrete and steel has become extremely corroded and is a tripping hazard in numerous places along the grating.  Eventually, it will deteriorate and fail to support equipment.</t>
  </si>
  <si>
    <t>Peger Complex</t>
  </si>
  <si>
    <t>Existing roof is very old and lacks insulation.  We wish to install a new energy efficient roof to save costly heating fuel.</t>
  </si>
  <si>
    <t>38S</t>
  </si>
  <si>
    <t>Seven Mile SER Complex - Ventilation Improvement</t>
  </si>
  <si>
    <t>Replace restroom exhaust ventilator to improve indoor air quality.  Install new exhaust system for 1st and 2nd floor copy rooms to reduce heat buildup in the building.</t>
  </si>
  <si>
    <t xml:space="preserve">Replace Tazlina HQ Building Siding </t>
  </si>
  <si>
    <t>Tazlina</t>
  </si>
  <si>
    <t>Anchorage Highways Maintenance Building - Install Backup Generator</t>
  </si>
  <si>
    <t xml:space="preserve">Building has no back-up power in this mission essential facility. </t>
  </si>
  <si>
    <t>Seven Mile SER Complex -HVAC Major Maintenance and Upgrade</t>
  </si>
  <si>
    <t xml:space="preserve">Clean ducts in entire building, rebalance, and repair system for efficient operation and lower operating costs.  This project will increase productivity and improve indoor air quality for health/life safety. </t>
  </si>
  <si>
    <t>Kodiak SEF Maintenance Shop - Install Security Fence</t>
  </si>
  <si>
    <t xml:space="preserve">Install security fence around DOT&amp;PF Complex for safety and security. </t>
  </si>
  <si>
    <t xml:space="preserve">Floor finishes are wearing out and need replacement before they become a safety hazard. </t>
  </si>
  <si>
    <t>Renew Paint on Western Rural Airport SREBs</t>
  </si>
  <si>
    <t>Yakutat</t>
  </si>
  <si>
    <t>32-P</t>
  </si>
  <si>
    <t>Renew Paint on Interior Rural Airport SREBs</t>
  </si>
  <si>
    <t>NR Rural Airports - Interior District</t>
  </si>
  <si>
    <t>McGrath SREB - Replace Roofing and Siding</t>
  </si>
  <si>
    <t xml:space="preserve">Existing roof and siding is very old and lacks insulation.  We wish to install a new energy efficient roof and siding to save costly heating fuel. </t>
  </si>
  <si>
    <t>McGrath</t>
  </si>
  <si>
    <t>Gustavus Maintenance Shop - Door Installation</t>
  </si>
  <si>
    <t xml:space="preserve">Install 2 new doors in equipment storage area. </t>
  </si>
  <si>
    <t>Gustavus</t>
  </si>
  <si>
    <t>33-Q</t>
  </si>
  <si>
    <t>Replace Rural A/P Building Lighting with LED Lights</t>
  </si>
  <si>
    <t>Due to the high cost of electricity in rural areas replacing the existing lighting with LED will save 70% on lighting costs. Also the existing metal halide or high pressure sodium lighting have poor color rendering, long warm up and re-strike time and short lifespans relative to LED which reduces maintenance.  The end result is better lighting to support operations with electric costs cut more than in half.  Payback estimated at seven years which is longer than typical for LED due to rural airport logistical costs.  Per A/P cost: $6,000 materials, $2,500 in-house labor, $1,500 travel, per diem &amp; shipping.</t>
  </si>
  <si>
    <t>Illiamna SREB - Replace Roofing and Siding</t>
  </si>
  <si>
    <t>Existing roof and siding is very old and lacks insulation.  We wish to install a new energy efficient roof and siding to save costly heating fuel.</t>
  </si>
  <si>
    <t>Illiamna</t>
  </si>
  <si>
    <t>Seven Mile SER Complex - 2nd Floor Ceiling Tile Replacement</t>
  </si>
  <si>
    <t>Renew, Repair, Refurbish Nome Complex Buildings</t>
  </si>
  <si>
    <t>The current SEF shop and cold storage huts need electrical/lighting upgrades, interior wall improvements for better storage needs, concrete approaches, siding/roofing replacement and/or painting, exterior loading dock replacement, and interior painting.</t>
  </si>
  <si>
    <t>Nome Complex</t>
  </si>
  <si>
    <t>39T</t>
  </si>
  <si>
    <t>Bethel SRE Building - Replace Roof and Siding</t>
  </si>
  <si>
    <t xml:space="preserve">Existing roof and siding is very old and has little insulation, new energy efficient roofing and siding to save costly heating fuel. </t>
  </si>
  <si>
    <t>Kalsin Bay Maintenance Building - Replace Septic and Leach Field</t>
  </si>
  <si>
    <t>Replace faulty septic and leach field with new code compliant septic and drainage system</t>
  </si>
  <si>
    <t>Kalsin Bay</t>
  </si>
  <si>
    <t>Replace old leaky roof with new roofing materials and install additional insulation to improve the energy efficiency of this old structure</t>
  </si>
  <si>
    <t>Homer</t>
  </si>
  <si>
    <t>Kodiak SEF Maintenance Shop - Pave Parking Area</t>
  </si>
  <si>
    <t xml:space="preserve">Existing yard is poorly graded, gets extremely muddy, and needs resurfaced. </t>
  </si>
  <si>
    <t>Healy Station</t>
  </si>
  <si>
    <t>Dutch Harbor Storage Facility - Repair Concrete Roof</t>
  </si>
  <si>
    <t>Roof leaks excessively causing safety concerns with electrical panels.  Needs drains (scuppers) installed and new membrane</t>
  </si>
  <si>
    <t>Dutch Harbor</t>
  </si>
  <si>
    <t>Kodiak Regional Office - Renovate 2nd Floor for Leasing</t>
  </si>
  <si>
    <t>Office building needs to be reconfigured to meet new State Space Standards and Utilization</t>
  </si>
  <si>
    <t>Replace Peger Maintenance Building Roof</t>
  </si>
  <si>
    <t>Replace aging roof that has periodic leaks.  Replace the existing roofing material with EPDM and increase the ceiling R-value to R-50 or better.</t>
  </si>
  <si>
    <t>Cold Bay Employee Housing - Seal Concrete Foundations</t>
  </si>
  <si>
    <t>Foundations leak and need to be sealed to prevent water damage to personal belongings and mold infiltration.</t>
  </si>
  <si>
    <t>Anchorage Annex - Install AC</t>
  </si>
  <si>
    <t>Building lacks any cooling capability, needs AC to allow additional cooling for occupant comfort</t>
  </si>
  <si>
    <t>Repair &amp; Renew Security Fence/Gates at Peger Road</t>
  </si>
  <si>
    <t>3,700 feet of the existing security fence fabric and posts are in poor shape. Original complex fence has posts that are bent, broken, or missing. In places the fence fabric is damaged and some of the gates need replacement.</t>
  </si>
  <si>
    <t>Cold Bay Warm Storage - Replace Roof, Siding, and Overhead Doors</t>
  </si>
  <si>
    <t>Renovate Tazlina SEF Steel Storage Rack</t>
  </si>
  <si>
    <t>Install a roof over the Tazlina S.E.F. steel storage rack.  The rack is uncovered and leads to problems with rusty metal, causing project time to run longer because extensive cleaning is necessary. The roof would reduce wasted labor time, ease of finding inventory, and less loss of product.  These issues would disappear with a cover over their steel rack.</t>
  </si>
  <si>
    <t>Tazlina Station</t>
  </si>
  <si>
    <t>North Kenai Maintenance Station - Install Electronic Security Gate</t>
  </si>
  <si>
    <t xml:space="preserve">Yard is not secure and we have experienced thefts of State Property.  </t>
  </si>
  <si>
    <t>Replace Peger Complex Supply Building Roof</t>
  </si>
  <si>
    <t>This roof is in poor condition and requires patching several times every year.  Add fall protection system anchors.</t>
  </si>
  <si>
    <t>Peger Complex Supply Building</t>
  </si>
  <si>
    <t>Renovate Healy Maintenance Station - Hydronic Heat Conversion</t>
  </si>
  <si>
    <t>Convert shop to more efficient hydronic heat and eliminate multiple hot air furnaces.  This project will increase fuel efficiency and reduce maintenance costs.  Project requires construction of a new 12'x24' mechanical room separate from the existing shop due to space considerations.  The shop cannot afford to lose any more space.</t>
  </si>
  <si>
    <t>Region Wide (Central) - Construct Refueling Stations from Concrete</t>
  </si>
  <si>
    <t>EPA requires fueling activities to be conducted on an impervious surface.  Need to install concrete fueling pads</t>
  </si>
  <si>
    <t xml:space="preserve">Replace Fairbanks SEF Overhead Crane </t>
  </si>
  <si>
    <t>Current cranes (2 each 7.5 ton) are over 30 years old, parts are no longer available.  Functionality and fine control is deteriorating.</t>
  </si>
  <si>
    <t>Fairbanks SEF Shop Building</t>
  </si>
  <si>
    <t>Anchorage Public Safety - Repave Parking Lot</t>
  </si>
  <si>
    <t xml:space="preserve">Existing Parking lot has deteriorated and has cracks and pot holes </t>
  </si>
  <si>
    <t>Renew Peger Admin Building Ducts by Cleaning</t>
  </si>
  <si>
    <t>This maintenance housekeeping item is overdue.  Improved HVAC efficiency with reduced dust in the air is expected.</t>
  </si>
  <si>
    <t>Kenai Combined Facility - Repave parking lot</t>
  </si>
  <si>
    <t>Parking lot has deteriorated and has potholes, cracks and ruts.  Needs new asphalt and curbs to provide a safe surface for visitors and employees.</t>
  </si>
  <si>
    <t>Central Region Maintenance Shops/Weigh Stations</t>
  </si>
  <si>
    <t>Several Shops/Weigh Stations have nonpotable water supply need new wells and/or filtration systems</t>
  </si>
  <si>
    <t>22, 28</t>
  </si>
  <si>
    <t>Anchorage Aviation Building - Replace Roof</t>
  </si>
  <si>
    <t>Roof membrane has surpassed its life expectancy.  Leaks and needs replacement</t>
  </si>
  <si>
    <t>Replace Peger Complex Windows</t>
  </si>
  <si>
    <t>Many of the existing windows are single pane with storm panes and have very low R-values.  They have high maintenance wood frames, and worn out operating mechanisms. New windows will have much higher R-value and low maintenance plastic or fiberglass frames.  Maintenance building, Tech Services, Supply, Materials, and SEF.</t>
  </si>
  <si>
    <t>Replace Siding at Cantwell Station</t>
  </si>
  <si>
    <t xml:space="preserve">The existing siding on the shop is an EIFS system that has been damaged in several areas. The siding is coming loose from the substrate and repair would be cost prohibited. The new metal siding would be low maintenance and simpler to repair if necessary.        </t>
  </si>
  <si>
    <t>Cantwell Station</t>
  </si>
  <si>
    <t>Anchorage Annex - Install Parking Lot Lights</t>
  </si>
  <si>
    <t>Parking Lot has inadequate lighting and is hazardous to public and employees</t>
  </si>
  <si>
    <t>Region Wide (Central) - Decommission USTs</t>
  </si>
  <si>
    <t>Numerous USTs need to be removed from service, tested, excavated or abandoned in place</t>
  </si>
  <si>
    <t>Renew, Repair &amp; Renovate Saint Mary's A/P Complex</t>
  </si>
  <si>
    <t>Saint Marys A/P</t>
  </si>
  <si>
    <t>Dillingham</t>
  </si>
  <si>
    <t>Ninilchik</t>
  </si>
  <si>
    <t xml:space="preserve">Existing roof and siding is very old and has little insulation, new energy efficient roofing and siding will save lots in utility costs.   </t>
  </si>
  <si>
    <t>Renovate - Tazlina Station Sand Storage Building for Salt Storage</t>
  </si>
  <si>
    <t>Tazlina now has no salt storage, an addition to the existing sand shed would allow M&amp;O better results with snow and ice control. Tazlina is also the district hub and all 6 camps would benefit  with the salt storage. Tazlina now struggles with tarps and timbers in an attempt to store salt. A 50X50 addition to the existing sand shed is needed.</t>
  </si>
  <si>
    <t>Cascade Warm Storage - Replace Siding and Windows</t>
  </si>
  <si>
    <t>Cascade</t>
  </si>
  <si>
    <t>Talkeetna SREB - Replace Boiler and HVAC System</t>
  </si>
  <si>
    <t xml:space="preserve">Existing boiler has exceeded its life expectancy.  </t>
  </si>
  <si>
    <t>Talkeetna</t>
  </si>
  <si>
    <t>10E</t>
  </si>
  <si>
    <t>Restroom require renovation and there is asbestos in the adhesives holding the tile on the walls, all asbestos needs to be abated before work can begin</t>
  </si>
  <si>
    <t>Kodiak Regional Office - Repair Parking Lot</t>
  </si>
  <si>
    <t>Pave parking area, existing lot is cracked and potholed</t>
  </si>
  <si>
    <t>Kodiak Court - Install Drop Ceiling and New Lighting</t>
  </si>
  <si>
    <t>Install Drop ceiling and lighting in remaining area that did not get previously upgraded</t>
  </si>
  <si>
    <t>Kodaik</t>
  </si>
  <si>
    <t xml:space="preserve">Aniak Maintenance Shop - Roof Replacement </t>
  </si>
  <si>
    <t>Roof is extremely old and leaks excessively</t>
  </si>
  <si>
    <t xml:space="preserve">Aniak </t>
  </si>
  <si>
    <t>Anchorage Chemical Storage Building - Roof and Siding Replacement</t>
  </si>
  <si>
    <t>Existing metal roof and siding have deteriorated and leak.  Need to replace with more corrosion resistant finishes.</t>
  </si>
  <si>
    <t>Dutch Harbor - Remove Asbestos from Hanger Building</t>
  </si>
  <si>
    <t>Building contains asbestos and is a hazard to employees entering the facility.  Asbestos needs to be removed or contained.</t>
  </si>
  <si>
    <t>Dutch harbor</t>
  </si>
  <si>
    <t>Anchorage Aviation HQ - Upgrade Electrical System</t>
  </si>
  <si>
    <t>Chenega Bay SREB - Construct Crew Shelter</t>
  </si>
  <si>
    <t>There are no commercial or state lodging available at this remote airport.  Provide a suitable shelter for maintenance crews to stay while servicing equipment of facilities.</t>
  </si>
  <si>
    <t>Chenega Bay</t>
  </si>
  <si>
    <t>Talkeetna SREB - Install New Floor Drain System</t>
  </si>
  <si>
    <t>Existing Drain system has deteriorated and no longer functions</t>
  </si>
  <si>
    <t>Tudor Complex - Repave Yard</t>
  </si>
  <si>
    <t>Anchorage Annex - Replace Water Lines with New Copper Lines</t>
  </si>
  <si>
    <t>Replace existing corroded iron pipes with copper .</t>
  </si>
  <si>
    <t>Kalsin Bay Maintenance Building - Pave yard around building</t>
  </si>
  <si>
    <t>Yard is rutted, muddy, and holds water.  Need to regrade and pave the yard.</t>
  </si>
  <si>
    <t>Kodiak Courthouse - Install Direct Digital Controls on Heat/cooling system</t>
  </si>
  <si>
    <t>The installation of digital controls would allow evening setbacks, and better control of both heating and cooling systems.  This upgrade would save energy and increase occupant comfort.</t>
  </si>
  <si>
    <t>Kodiak Courthouse - Upgrade Ventilation System</t>
  </si>
  <si>
    <t>Many office areas lack sufficient ventilation for occupant comfort.  This upgrade would revamp the existing system to provide additional cooling to other office areas.</t>
  </si>
  <si>
    <t>Kodiak Regional Office - Install new Direct Digital Controls</t>
  </si>
  <si>
    <t>Kodiak Airport Equipment Warm Storage - Pave Parking Area</t>
  </si>
  <si>
    <t>Kodiak Court - Replace Siding and Windows</t>
  </si>
  <si>
    <t>Anchorage Drillers Shop - Replace 18 bifold doors</t>
  </si>
  <si>
    <t>Existing Bi-fold doors are uninsulated and do not seal properly.  We are experiencing tremendous heat loss in the building.</t>
  </si>
  <si>
    <t>Anchorage Highway Maintenance Station - Abate Asbestos</t>
  </si>
  <si>
    <t xml:space="preserve">There is asbestos throughout the facility that needs to be removed.  </t>
  </si>
  <si>
    <t>Palmer Warm Storage - Replace Roofing and Siding</t>
  </si>
  <si>
    <t>Chenega Bay SREB - Install Restroom with Septic System and Well</t>
  </si>
  <si>
    <t>This remote SREB needs a restroom with EPA compliant septic system.</t>
  </si>
  <si>
    <t>FACILITY TOTAL:</t>
  </si>
  <si>
    <t>1-A, 2-A, 3-B, 4-B, 5-C, 6-C</t>
  </si>
  <si>
    <t>Peninsula District</t>
  </si>
  <si>
    <t>Area wide vegetation management</t>
  </si>
  <si>
    <t>34Q</t>
  </si>
  <si>
    <t>6-C</t>
  </si>
  <si>
    <t>6-C, 9-E</t>
  </si>
  <si>
    <t>Klawock Area Wide Brushing</t>
  </si>
  <si>
    <t xml:space="preserve">Area wide brush cutting </t>
  </si>
  <si>
    <t>Klawock</t>
  </si>
  <si>
    <t>35R</t>
  </si>
  <si>
    <t>Anchorage District Brush Cutting</t>
  </si>
  <si>
    <t>Hyder</t>
  </si>
  <si>
    <t>Kake Road Brush Cutting</t>
  </si>
  <si>
    <t>Kake</t>
  </si>
  <si>
    <t>North Tongass Highway Brush Cutting</t>
  </si>
  <si>
    <t>Cut vegetation MP 0-14</t>
  </si>
  <si>
    <t>Western District</t>
  </si>
  <si>
    <t>39-T, 40-T</t>
  </si>
  <si>
    <t>South Tongass Highway Brush Cutting</t>
  </si>
  <si>
    <t>Cut vegetation MP 2.6-15.5</t>
  </si>
  <si>
    <t>Cut brush back from road surface and re-establish sight distance MP 118-176</t>
  </si>
  <si>
    <t>Skagway Area Wide Brush Cutting</t>
  </si>
  <si>
    <t>Skagway</t>
  </si>
  <si>
    <t>33Q</t>
  </si>
  <si>
    <t>Dalton Hwy Brush Cutting</t>
  </si>
  <si>
    <t>Cut brush to improve sight distance and reduce snow drifting. MP 289 334</t>
  </si>
  <si>
    <t>40-T</t>
  </si>
  <si>
    <t>Haines Highways Brush Cutting</t>
  </si>
  <si>
    <t>Cut brush to improve sight distance and reduce snow drifting. MP 156 - 175</t>
  </si>
  <si>
    <t>Sitka Area Vegetation Control</t>
  </si>
  <si>
    <t>Cut vegetation on Sawmill Creek Road, MP 0 - 7 and Halibut Point Road MP 0 -7.</t>
  </si>
  <si>
    <t>Dalton Hwy  Brush Cutting</t>
  </si>
  <si>
    <t>Cut brush to improve sight distance and reduce snow drifting. MP 209 - 236</t>
  </si>
  <si>
    <t>Elliott Hwy Brush Cutting</t>
  </si>
  <si>
    <t>This project provides for cutting brush on the Elliott Hwy, from MP 72 to MP 159 (Manley).  Brush cutting would be completed to improve sight distance at curves and intersections and to control snow drifting.</t>
  </si>
  <si>
    <t>Angoon - Kootznahoo Highway Brush Cutting</t>
  </si>
  <si>
    <t>Angoon</t>
  </si>
  <si>
    <t>Cut brush to improve sight distance and reduce snow drifting. MP 100 - 156</t>
  </si>
  <si>
    <t>Nome Area Brush Cutting</t>
  </si>
  <si>
    <t>This project provides for cutting brush on roads throughout the Nome Area.  Brush cutting would be completed to improve sight distance at curves and intersections and to control snow drifting.</t>
  </si>
  <si>
    <t>Nabesna Rd Vegetative Management</t>
  </si>
  <si>
    <t>Cut brush mile 0-42 Nabesna Rd</t>
  </si>
  <si>
    <t>Dalton Highway Brush Cutting</t>
  </si>
  <si>
    <t>Cut brush to improve sight distance and reduce snow drifting. MP 28-99.6</t>
  </si>
  <si>
    <t>Place D-1 on Herring Cove Rd</t>
  </si>
  <si>
    <t>Central Region</t>
  </si>
  <si>
    <t>Place D-1 on Salmon River Road MP 4.5 - 12.0</t>
  </si>
  <si>
    <t>Fairbanks District Calcium Chloride</t>
  </si>
  <si>
    <t xml:space="preserve">Place CaCl on the Steese Hwy and local roads throughout the District to reduce dust and reduce the loss of fines on the road surface.   </t>
  </si>
  <si>
    <t>4-B, 6-C</t>
  </si>
  <si>
    <t>Gravel lift  31.5-42</t>
  </si>
  <si>
    <t>38-S</t>
  </si>
  <si>
    <t>Taylor Highway Gravel Resurfacing 64 - 148</t>
  </si>
  <si>
    <t>Gravel lift 3-12</t>
  </si>
  <si>
    <t>37-S</t>
  </si>
  <si>
    <t xml:space="preserve">Tazlina District Calcium Chloride </t>
  </si>
  <si>
    <t xml:space="preserve">Place calcium chloride on the Denali and McCarthy Hwy and local roads throughout the District to reduce dust and reduce the loss of fines on the road surface. </t>
  </si>
  <si>
    <t xml:space="preserve">Lake View, Sawmill, Otmeloi Way, Abercrombie  </t>
  </si>
  <si>
    <t>Place additional gravel over 1.7 miles of roadway</t>
  </si>
  <si>
    <t>Cold Bay Road Resurfacing</t>
  </si>
  <si>
    <t>8.9 center lane miles, 20,000 CY of D-1</t>
  </si>
  <si>
    <t xml:space="preserve">Western District Calcium Chloride </t>
  </si>
  <si>
    <t>Provide an application of calcium chloride to reduce dust and preserve D-1 surface MP 209-284</t>
  </si>
  <si>
    <t>9-E</t>
  </si>
  <si>
    <t>3-B</t>
  </si>
  <si>
    <t>Henderson Rd Resurfacing</t>
  </si>
  <si>
    <t>Resurface the upper portion of Henderson Rd by applying D1, installation of 4 culverts, and adding CaCl to the road surface for dust control.</t>
  </si>
  <si>
    <t>Alberta St. Resurface</t>
  </si>
  <si>
    <t xml:space="preserve">Reclaim and Pave.  This is a short piece of old chip road that when paved will lessen maintenance cost due to less year round effort to maintain it. </t>
  </si>
  <si>
    <t>Aggregate Crushing</t>
  </si>
  <si>
    <t>Provide Crushed Surface Course at MP 64 to MP 99 and other isolated locations</t>
  </si>
  <si>
    <t>Apply calcium chloride to reduce dust and preserve D-1 surface Project area 289-334</t>
  </si>
  <si>
    <t>Remove and replace poor embankment material and create road embankment drainage to eliminate these hazardous areas. MP 89-90</t>
  </si>
  <si>
    <t>Elliott Hwy  Calcium Chloride</t>
  </si>
  <si>
    <t>This will  help keep the fines on the new surface and control dust. This will make the road safer and help it hold up longer with less maintenance.   MP 72-120</t>
  </si>
  <si>
    <t>Kennicott Road Crushed Gravel surface</t>
  </si>
  <si>
    <t>Place crushed Gravel surface on newly constructed Road Base.</t>
  </si>
  <si>
    <t>Old Edgerton MP 0-4 gravel resurface</t>
  </si>
  <si>
    <t>Replace missing/deteriorated crushed gravel surface on 0-4 mile Old Edgerton Hwy</t>
  </si>
  <si>
    <t xml:space="preserve">Nabesna Road Resurface </t>
  </si>
  <si>
    <t>Resurface gravel road with C-1 modified  MP 16-25.</t>
  </si>
  <si>
    <t>Nabesna Road Resurface 2</t>
  </si>
  <si>
    <t>Resurface gravel road with C-1 modified  MP 25-35</t>
  </si>
  <si>
    <t>Regrade, conduct surface repairs and place crushed aggregate on various Nome Area Roads</t>
  </si>
  <si>
    <t xml:space="preserve">Teller Highway Improvements </t>
  </si>
  <si>
    <t>Circle Hot Springs Resurface</t>
  </si>
  <si>
    <t xml:space="preserve">Resurface Circle Hot Springs road in Central. Place CaCl to minimize surface aggregate loss. </t>
  </si>
  <si>
    <t>Elliott Hwy,  Gravel Resurfacing and Dust Palliative</t>
  </si>
  <si>
    <t xml:space="preserve">Dalton Highway resurface </t>
  </si>
  <si>
    <t>Place 4" of D-1 gravel surface to replace depleted aggregate surface.  This will provide a maintainable surface. Project areas 265-267 and 274-284.4</t>
  </si>
  <si>
    <t>Dalton Hwy  Frost heave repair</t>
  </si>
  <si>
    <t>Remove and replace poor embankment material and create road embankment drainage to eliminate these hazardous areas. MP 110-111</t>
  </si>
  <si>
    <t>Dalton Highway  embankment</t>
  </si>
  <si>
    <t>Raise grade and re-establish embankment to restore slopes, improve drainage and reduce snow drifting. MP 289-355</t>
  </si>
  <si>
    <t>Grade raise and install culverts to prevent washout from Nenana river</t>
  </si>
  <si>
    <t>Eagle Creek road repairs</t>
  </si>
  <si>
    <t>Mining road repairs including, brush cutting, culvert replacement, reestablish drainage ditches and application of surface material</t>
  </si>
  <si>
    <t>Faith Creek Road repairs</t>
  </si>
  <si>
    <t>Reshape and put a 2" minus cover coat on road.  Install culverts as needed. This road is a low priority so little to no maintenance has led to falling into poor conditions.</t>
  </si>
  <si>
    <t>Brenwick Craig Rd Gravel resurface</t>
  </si>
  <si>
    <t>Haul and place gravel surface on the Brenwick Craig road MP 1-6 for improved grade ability and an improved driving surface.</t>
  </si>
  <si>
    <t>39-T, 6-C</t>
  </si>
  <si>
    <t>Lignite Road surface</t>
  </si>
  <si>
    <t>Lignite Road needs extensive surface repair</t>
  </si>
  <si>
    <t xml:space="preserve">Kougarok Road Improvements </t>
  </si>
  <si>
    <t>Construct 4 parking area turnouts for vehicles to park off of main highway for safety of public &amp; for snow removal. MP 3-13</t>
  </si>
  <si>
    <t>Glacier Creek Road, MP 8.5-17</t>
  </si>
  <si>
    <t>Glacier Creek Road has become a four-wheel drive trail during  rainy conditions.  Increased mining and exploration activity beyond Rock Creek Mine at MP 8.3 has accelerated the deterioration of the road.  Numerous locations along the road have tundra pushing through because of poor drainage and the heavier traffic.</t>
  </si>
  <si>
    <t>Tazlina District Asphalt Spot Repairs</t>
  </si>
  <si>
    <t xml:space="preserve">Crack seal and band roads throughout the Tazlina District to extend the life of existing pavement and provide a safer driving surface. </t>
  </si>
  <si>
    <t>Egan Drive Bike Path Refurbishment</t>
  </si>
  <si>
    <t>Refurbish bike path on Egan Drive, Channel Vista to Salmon Creek (MP 2.5 - 3.3)</t>
  </si>
  <si>
    <t xml:space="preserve">Crack seal and band roads throughout the Tok District to extend the life of existing pavement and provide a safer driving surface. </t>
  </si>
  <si>
    <t>Spot repairs to various paved roads</t>
  </si>
  <si>
    <t>6-C, 9-E, 10-E</t>
  </si>
  <si>
    <t>5-C</t>
  </si>
  <si>
    <t>Repave 0-4</t>
  </si>
  <si>
    <t>4-B</t>
  </si>
  <si>
    <t>Shoup Street Chip Seal</t>
  </si>
  <si>
    <t>Chip Seal MP 0-0.19</t>
  </si>
  <si>
    <t>Repp Rd Resurface</t>
  </si>
  <si>
    <t xml:space="preserve">Reclaim and Pave Repp Rd. Aged surface is past its useful life. Maintenance costs are rising with each passing year. </t>
  </si>
  <si>
    <t>Petersburg</t>
  </si>
  <si>
    <t>Dalton Hwy Undulation repair</t>
  </si>
  <si>
    <t>Many areas throughout this section have settled slowing traffic and creating hazardous conditions.  MP 37-49</t>
  </si>
  <si>
    <t>Overlay  .1</t>
  </si>
  <si>
    <t>This will prevent premature failure of pavement. MP 37-49</t>
  </si>
  <si>
    <t>Fairbanks Bike Path Surface and Drainage Repairs</t>
  </si>
  <si>
    <t>Seasonal movement has left many bike paths in the District in serious need of repair to ensure public safety. Drainage needs to be addressed in numerous locations to help stabilize the sub base as well as address ATV damage. Yearly request to be able to maintain at current LOS</t>
  </si>
  <si>
    <t>2-A, 3-B</t>
  </si>
  <si>
    <t>Back Loop Pavement Preservation</t>
  </si>
  <si>
    <t>Apply E-chip preservation surface MP 0 - 4</t>
  </si>
  <si>
    <t>Taylor Hwy 42 - 64</t>
  </si>
  <si>
    <t>Repair 12 lane miles of road from MP42-64 on the Taylor Hwy. The current PM funding is inadequate to keep up with the deterioration of this section of highway.</t>
  </si>
  <si>
    <t>State Street Refurbishment</t>
  </si>
  <si>
    <t>Grind and pave MP 0 - 1.3 (Replace #179)</t>
  </si>
  <si>
    <t>Many sections settled from freeze thaw. A lot of industrial and commercial traffic use this road for Oil Field Support. Reclaim and repave various sections from MP 28-72.</t>
  </si>
  <si>
    <t>Grind, level and repave this section of highway which continues to fail causing unsafe driving conditions. MP 156-175</t>
  </si>
  <si>
    <t>Short grade raises and repairs to the high float surface due to subsidence of embankment MP 355-360</t>
  </si>
  <si>
    <t>Repair rutting on west side to eliminate ponding. MP 348-349</t>
  </si>
  <si>
    <t>Old Rich 0-1 Resurface</t>
  </si>
  <si>
    <t>Reclaim and pave Old Richardson Highway from Cushman St. to Richardson Hwy. Asphalt is well past its life cycle and in serious need of repair.</t>
  </si>
  <si>
    <t>Band &amp; Chip Seal coat this road to extend it's life.  Some ditch cleaning included.</t>
  </si>
  <si>
    <t>Mineral Creek Loop Rd.</t>
  </si>
  <si>
    <t>Brock Rd Resurface</t>
  </si>
  <si>
    <t xml:space="preserve">Reclaim and Pave Brock Rd. Surface is failing due to age. </t>
  </si>
  <si>
    <t>Spinach Creek Rd Surface Rehab</t>
  </si>
  <si>
    <t>Repair 5,500' of upper Spinach Creek Rd.  The RAP and chip surface has failed. Maintenance costs for this section of road are high because of the almost constant attention needed.</t>
  </si>
  <si>
    <t>Old Richardson Hwy Chip Seal</t>
  </si>
  <si>
    <t xml:space="preserve">Double Chip seal the Old Richardson Hwy from Stringer Rd to the end of maintenance area, approx. 9,800'.  Increased traffic from residents has driven the maintenance costs up.  Chipping the surface would eliminate the amount of maintenance currently required and reduce dust control problems. </t>
  </si>
  <si>
    <t>Farmers Loop Ext. Resurface</t>
  </si>
  <si>
    <t>Ludecker Rd. Resurface</t>
  </si>
  <si>
    <t>High Float resurfacing Quartz Lake Rd.</t>
  </si>
  <si>
    <t>Tazlina Maint. Station Access Road resurface</t>
  </si>
  <si>
    <t>Resurface district office access Road with hot mix</t>
  </si>
  <si>
    <t>Mill and pave bicycle path. MP 101 - 104
.</t>
  </si>
  <si>
    <t>Munson Slough Rd Resurfacing</t>
  </si>
  <si>
    <t>Reclaim &amp; Double Chip.  Bad road conditions are due to years of no maintenance with no funds to handle such low priority road.</t>
  </si>
  <si>
    <t>Delta Junction Bike path pavement resurface</t>
  </si>
  <si>
    <t>Resurface bike path.  Path has broken pavement, undercut shoulders and breaks at several driveways due to City of Delta street paving projects. MP 265-267</t>
  </si>
  <si>
    <t>Reclaim existing asphalt surface, reconstruct and widen shoulder for the purpose of improving pedestrian access and safety.</t>
  </si>
  <si>
    <t>Healy Spur Shoulder Repair</t>
  </si>
  <si>
    <t>Repair embankment on the shoulders and repave.</t>
  </si>
  <si>
    <t>Steese Hwy MP 44-52 Resurface</t>
  </si>
  <si>
    <t>Reclaim and pave MP 44-52 of the Steese Highway. This short section of the Steese is High Float sandwiched between Asphalt sections. High Float is at the end of its life and in need of repair.</t>
  </si>
  <si>
    <t>high float mile 15-18 of the Nebesna road to reduce annual maintenance blading costs.</t>
  </si>
  <si>
    <t>Patch failed asphalt surface and replace bridge railings on Copper Center bike path</t>
  </si>
  <si>
    <t>Re-stock and replace damaged guardrail throughout Dalton district</t>
  </si>
  <si>
    <t>Tok Cutoff Guardrail Repair</t>
  </si>
  <si>
    <t>Replace approx. 4000' damaged guardrail on the Tok Cutoff</t>
  </si>
  <si>
    <t>Peninsula</t>
  </si>
  <si>
    <t>Dalton Hwy Signage</t>
  </si>
  <si>
    <t>Repair/replace existing signs, delineators and culvert markers. MP 28- 99.6</t>
  </si>
  <si>
    <t>Western District Signage Repair/ Replacements</t>
  </si>
  <si>
    <t xml:space="preserve">Nome roads signage replacement/maintenance-including culvert markers and  road delineators. Replace with already purchased signs. </t>
  </si>
  <si>
    <t>Install 1512 delineators (one every 100') over a 27 mile section of highway in high wind areas to help identify roadway shoulders. MP 247 - 274</t>
  </si>
  <si>
    <t>Install 3416 delineators (one every 100') from MP 284.5 - 324.8 and 334 - 355 to help identify roadway shoulders. MP 284 - 355</t>
  </si>
  <si>
    <t>Pile Bay Road Culvert Repair</t>
  </si>
  <si>
    <t>Culvert replacements</t>
  </si>
  <si>
    <t>Pile bay</t>
  </si>
  <si>
    <t>35-R/36-R</t>
  </si>
  <si>
    <t xml:space="preserve">Denali Hwy Culvert Repair </t>
  </si>
  <si>
    <t>Install and replace culverts at multiple locations from MP 60 to 135</t>
  </si>
  <si>
    <t>Fairbanks Area Culvert Replacement</t>
  </si>
  <si>
    <t>Fairbanks Area Roads Culvert Marking</t>
  </si>
  <si>
    <t>Replace/repair missing carsonite markers to aid in locating culverts for thawing or cleaning.  Replace broken wood or metal markers due to safety concerns (for brush cutting).</t>
  </si>
  <si>
    <t xml:space="preserve">Tok District Culvert Maintenance </t>
  </si>
  <si>
    <t>Tok District Culvert Repair</t>
  </si>
  <si>
    <t>Replace 30 damaged culverts at various locations throughout the Tok District.  These are shallow, small diameter culverts that will be replaced by State workers.   Primary use of the Deferred Maint funding would be to rent an excavator.  Hi-Float will be applied for the finished surface at these culvert installation sites.</t>
  </si>
  <si>
    <t xml:space="preserve">Repair or replace existing culverts that have failed or are damaged. (throughout Nome &amp; Western District) </t>
  </si>
  <si>
    <t>Elliott Hwy Culvert Repair</t>
  </si>
  <si>
    <t xml:space="preserve">Install and replace buried and failed culverts at multiple locations from MP 72 to MP 159 (Manley)  </t>
  </si>
  <si>
    <t>Dalton Highway Culverts Repair/Replacement</t>
  </si>
  <si>
    <t>Repair or replace existing culverts that have failed or are damaged. MP 289-355</t>
  </si>
  <si>
    <t>Old Steese Hwy Culvert Replacement</t>
  </si>
  <si>
    <t>Replace culverts as needed on the Old Steese Hwy.  The road has settled so much that existing culverts are no longer useful.  Needed to re-establish drainage.</t>
  </si>
  <si>
    <t>Circle Hot Springs Road Culvert Replacement</t>
  </si>
  <si>
    <t>Replace approximately 20 - 24" culverts along this section due to road settlement and damage.</t>
  </si>
  <si>
    <t>Tok District Deep Culvert Replacement</t>
  </si>
  <si>
    <t>This project would replace 6 culverts that are 15' or deeper in the Tok District. They are too deep or difficult for state forces.</t>
  </si>
  <si>
    <t xml:space="preserve">Dalton Highway Culvert Repair </t>
  </si>
  <si>
    <t>Repair or replace existing culverts that have failed or are damaged. 100-156</t>
  </si>
  <si>
    <t>Dalton Highway Culvert Repair/Replace</t>
  </si>
  <si>
    <t>Replace 10' diameter fish passage culvert because the bottom has rotted out. MP 210</t>
  </si>
  <si>
    <t>Dalton Highway Culverts Repair/replacement</t>
  </si>
  <si>
    <t>Repair or replace existing culverts that have failed or are damaged. MP 209-284</t>
  </si>
  <si>
    <t>Repair or replace existing culverts that have failed or are damaged. MP 156-175</t>
  </si>
  <si>
    <t>Steese Hwy  Culvert Replacement</t>
  </si>
  <si>
    <t>Replace approximately 60 -  24" culverts along this section due to road settlement and damage. MP 122 - 155</t>
  </si>
  <si>
    <t>Old Edgerton Drainage Repairs</t>
  </si>
  <si>
    <t>Drainage repairs. Clean ditches replace 6 damaged pipes. 0-11.8</t>
  </si>
  <si>
    <t>Repair or replace existing culverts that have failed or are damaged. MP 28-99.6</t>
  </si>
  <si>
    <t>Chiniak Highway Ditch Cleaning</t>
  </si>
  <si>
    <t>MP 21 -27.2</t>
  </si>
  <si>
    <t>Parks Hwy MP 162-345</t>
  </si>
  <si>
    <t>Back slope removal, vegetation removal for sight distance improvement</t>
  </si>
  <si>
    <t>Thorne Bay Road Ditch Repair</t>
  </si>
  <si>
    <t xml:space="preserve">Finish ditching  MP 0-13     </t>
  </si>
  <si>
    <t>Back Loop Rd Ditch Repair</t>
  </si>
  <si>
    <t>Ditching Back Loop Rd MP 0-3.9</t>
  </si>
  <si>
    <t>Glenn Hwy Drainage Improvements</t>
  </si>
  <si>
    <t>Clean culverts and ditches on the Glenn Hwy from mile 136-172</t>
  </si>
  <si>
    <t>Sawmill Creek Rd Ditch Repair</t>
  </si>
  <si>
    <t>Sawmill Creek MP 1.5-3.8 ditch repair</t>
  </si>
  <si>
    <t>Parks Hwy Ditch Cleaning</t>
  </si>
  <si>
    <t>4-B, 5-C, 6-C</t>
  </si>
  <si>
    <t>Denali Hwy Ditch Cleaning</t>
  </si>
  <si>
    <t>Clean and reestablish drainage ditch on the Denali Hwy between MP 60-131</t>
  </si>
  <si>
    <t>Dalton Hwy  Drainage</t>
  </si>
  <si>
    <t>Reestablish ditches  and repair embankment failure caused by saturated ditch lines MP 112-113</t>
  </si>
  <si>
    <t>Dalton Hwy Shoulder Repair</t>
  </si>
  <si>
    <t>The shoulder is slipping away from the road.   Benching the shoulder , filling and compacting will stabilize the embankment and prevent roadway driving surface failures. MP 37-38 Dalton Highway</t>
  </si>
  <si>
    <t>Dalton Hwy  Shoulder Repair</t>
  </si>
  <si>
    <t>Repair shoulder separation and cracking MP 159-171</t>
  </si>
  <si>
    <t xml:space="preserve">Clean and reestablish drainage ditch on the Denali Hwy  </t>
  </si>
  <si>
    <t>Elliott Hwy Ditch Leveling and Cleaning.</t>
  </si>
  <si>
    <t>Steese Hwy  Ditch &amp; Culvert Cleaning</t>
  </si>
  <si>
    <t>Due to years of manpower and equipment shortages and major fires that caused sediment to fill ditches along this section, major cleaning is need to keep the road from added washouts during spring run off. MP 122 - 149</t>
  </si>
  <si>
    <t>Dalton Highway  Shoulder Repair</t>
  </si>
  <si>
    <t>Repair shoulder separation and cracking MP 335-338</t>
  </si>
  <si>
    <t>Repair shoulder separation and cracking MP 355-360</t>
  </si>
  <si>
    <t>McCarthy Road Ditch Cleaning</t>
  </si>
  <si>
    <t>Remove debris and reestablish ditches MP 3-59</t>
  </si>
  <si>
    <t>Chena Hot Springs Rd. Ditch &amp; Culvert Cleaning and Leveling</t>
  </si>
  <si>
    <t>0 to 25 MP.  Due to frost thaw there is numerous sink holes and uneven ditches along this section requiring the need to reestablish proper drainage.</t>
  </si>
  <si>
    <t xml:space="preserve">Murphy Dome Rd. Ditch &amp; Culvert Cleaning and Culvert Replacement </t>
  </si>
  <si>
    <t>Reestablish ditches and clean undamaged culverts.  Replace approximately 10 - 24" damaged culverts. MP 8.6 - 15.4</t>
  </si>
  <si>
    <t>Circle Hot Springs Road Ditch &amp; Culvert Cleaning</t>
  </si>
  <si>
    <t>Clean and reestablish the ditches on the Circle Hot Springs Road in Central, now filling with sloughing mud due to fires in FY05.  Erosion has caused silt to fill up the ditches and plug culverts.  Includes culvert cleaning.</t>
  </si>
  <si>
    <t>McCarthy Road Drainage Improvements</t>
  </si>
  <si>
    <t>Nabesna Road Ditch Cleaning</t>
  </si>
  <si>
    <t>Clean and reestablish ditches along Nabesna Road, from MP 6-28</t>
  </si>
  <si>
    <t>Dayville Road</t>
  </si>
  <si>
    <t xml:space="preserve">Remove large boulders that require breaking and clean up ditch line. </t>
  </si>
  <si>
    <t>Healy Spur Road Shoulder Rehabilitation</t>
  </si>
  <si>
    <t>Shoulders outside of fog line are gone and the asphalt is failing along the edges.  Reshape with Base Course, repave and stripe.</t>
  </si>
  <si>
    <t>Repair shoulder subsidence, and provide fill, after acquiring necessary environmental permits, from MP 0 - 1 , Kougarok Road</t>
  </si>
  <si>
    <t>Sawmill Creek Bridge Deck Repair</t>
  </si>
  <si>
    <t>Apply surface sealant</t>
  </si>
  <si>
    <t>Dalton Highway Bridge Repairs</t>
  </si>
  <si>
    <t xml:space="preserve">Repair/replace bridge decking MP 228.2 Nutirwik Creek, MP 243.6 N Fork Chandalar River, MP 258.9 Trevor Creek, MP 265.4 Roche Mountonee Creek, MP 267.7 Holden Creek </t>
  </si>
  <si>
    <t>Cleaning, Joint repair and replacement, guardrail repair and replacement.</t>
  </si>
  <si>
    <t>FT Hamlin Hills Creek Bridge</t>
  </si>
  <si>
    <t>Replace wooden deck to preserve sub deck and eliminate hazards from rotten planks MP 72.6</t>
  </si>
  <si>
    <t>Takotna</t>
  </si>
  <si>
    <t>Big Hurrah &amp; Snake River Bridge Decking Repairs</t>
  </si>
  <si>
    <t xml:space="preserve">Replace decking on Big Hurrah -  MP 41  Nome Council Road and  Snake River - MP 7, Nome-Teller Road. </t>
  </si>
  <si>
    <t>Pile Bay Road Rock Fall Mitigation</t>
  </si>
  <si>
    <t>Rock removal and fall mitigation</t>
  </si>
  <si>
    <t>Williamsport</t>
  </si>
  <si>
    <t>Fairbanks Area Core Roads Curb/ Gutter Repair and Drop Inlet Repair</t>
  </si>
  <si>
    <t>1-A, 2-A,5-C</t>
  </si>
  <si>
    <t>Tok District Sand Sheds</t>
  </si>
  <si>
    <t>Nome Sand storage</t>
  </si>
  <si>
    <t>Move sand storage from Airport property to SEF complex</t>
  </si>
  <si>
    <t>Nome Bike path</t>
  </si>
  <si>
    <t>Repair large sink holes and repair cracks on the bike path in Nome.</t>
  </si>
  <si>
    <t>Side walk Replacement on Lake Ave.</t>
  </si>
  <si>
    <t>Klutina River Boat Launch Access Improvements</t>
  </si>
  <si>
    <t>This project would provide for various improvements to the existing boat launch facility on the Klutina River. At high flows the existing boat launch can be difficult to utilize due to the rapid current.  This project would improve the launching ramp, protect the riverbank, and create a dead water zone to improve boat launching capabilities.  This project was required by the Copper River consent decree.</t>
  </si>
  <si>
    <t>Richardson Hwy Fence Repair</t>
  </si>
  <si>
    <t>Repair fence along the Richardson Hwy between Eielson AFB and Fairbanks.  Fence in various stages of disrepair due to years of inattention.</t>
  </si>
  <si>
    <t>Fence Repair Mitchell Exp.</t>
  </si>
  <si>
    <t>Fence post along this section have jacked out of the ground and the fence is falling over.  Need to reestablish fence to keep access control</t>
  </si>
  <si>
    <t>Peger Rd. Privacy/ Sound Fence Repair</t>
  </si>
  <si>
    <t>1-A, 5-C</t>
  </si>
  <si>
    <t xml:space="preserve">O'Brien Creek Road </t>
  </si>
  <si>
    <t>Remove old slide and route road to prior location. This was never done and is causing safety and environmental concerns. (MP 2.5)</t>
  </si>
  <si>
    <t>Klutina River Dike Repair</t>
  </si>
  <si>
    <t>Klutina River dike repair.  Replace missing rip rap and armor the scour hole upstream from bridge abutment.</t>
  </si>
  <si>
    <t>Tok District ROW Encroachment Cleanup</t>
  </si>
  <si>
    <t>Remove encroachments at the Wadsworth location in Tok</t>
  </si>
  <si>
    <t>Tazlina district ROW encroachment cleanup</t>
  </si>
  <si>
    <t>Remove district wide encroachments</t>
  </si>
  <si>
    <t>King Salmon</t>
  </si>
  <si>
    <t>Sand Point</t>
  </si>
  <si>
    <t>Interior Airport Lighting Repairs</t>
  </si>
  <si>
    <t>Adak</t>
  </si>
  <si>
    <t>Wrangell</t>
  </si>
  <si>
    <t>AMHS - Aurora</t>
  </si>
  <si>
    <t>Aurora</t>
  </si>
  <si>
    <t>AMHS - Columbia</t>
  </si>
  <si>
    <t>Columbia</t>
  </si>
  <si>
    <t>AMHS - Kennicott</t>
  </si>
  <si>
    <t>Kennicott</t>
  </si>
  <si>
    <t>In the original Wartsila design, there should be an auto pump out system, where fuel is pumped back to the settler tank.</t>
  </si>
  <si>
    <t>The vent damper on the aft side of the house is corroded and will need to be renewed during the next overhaul.</t>
  </si>
  <si>
    <t>Lituya</t>
  </si>
  <si>
    <t>Malaspina</t>
  </si>
  <si>
    <t>Matanuska</t>
  </si>
  <si>
    <t>Tustumena</t>
  </si>
  <si>
    <t>Projects</t>
  </si>
  <si>
    <t>Backlog</t>
  </si>
  <si>
    <t>AMHS</t>
  </si>
  <si>
    <t>Department: Public Safety</t>
  </si>
  <si>
    <t>University of Alaska Statewide Services</t>
  </si>
  <si>
    <t xml:space="preserve">In 2010 a lighting study was conducted for the Butrovich Building to evaluate the efficiency and condition of the existing fixtures and controls.  Based on the findings of this survey, there were 7 recommendations made to increase the energy efficiency of the building and reduce the operating costs for maintaining the buildings lighting systems.  During the summer of 2014, a “Daylight Harvesting” project was completed on the north side of the building to correct issues with an earlier system that had been installed but failed to work properly, which addressed part of one of the recommendations from the report.  That project has proven to be successful and is working as designed.  This project will complete the rest of the recommendations from the 2010 Study. </t>
  </si>
  <si>
    <t>Butrovich Building Repairs</t>
  </si>
  <si>
    <t>The Butrovich building was constructed in 1988 and is at a point where many of its building components are reaching their life cycle end.  Over the next five to ten years many of the main mechanical systems will come due for replacement or refurbishing.</t>
  </si>
  <si>
    <t>The President’s house is over 20 years old has reached a point where systems and components will need to be repaired or replaced as they are at the end of their useful life.  The building envelope needs to be maintained to ensure that the structure remains sound.  Replacement of roof should be completed within the next 3-7 years and exterior surfaces need to be inspected, repaired or replaced and refinished.</t>
  </si>
  <si>
    <t>Butrovich Building</t>
  </si>
  <si>
    <t>TOTAL</t>
  </si>
  <si>
    <t>University of Alaska Anchorage</t>
  </si>
  <si>
    <t>Campus Building Envelope &amp; Roof Systems Renewal</t>
  </si>
  <si>
    <t>This project will address campus-wide deferred maintenance and renewal and renovation requirements for building envelope and roof systems. It will include roof repair and replacement, doors, windows, vapor barriers, siding, weatherization, insulation; and other building envelope issues.</t>
  </si>
  <si>
    <t>20-J</t>
  </si>
  <si>
    <t>Campus Building Interior &amp; Systems Renewal</t>
  </si>
  <si>
    <t>Consortium Library Old Core Mechanical Upgrades</t>
  </si>
  <si>
    <t>17-I</t>
  </si>
  <si>
    <t>Administration / Humanities Building</t>
  </si>
  <si>
    <t>Administration Utility Building</t>
  </si>
  <si>
    <t>ANSEP Building</t>
  </si>
  <si>
    <t>Auto/Diesel Technology Building</t>
  </si>
  <si>
    <t>Aviation Technology Center</t>
  </si>
  <si>
    <t>Edward Lee Gorsuch Commons</t>
  </si>
  <si>
    <t>Lucy Cuddy Hall</t>
  </si>
  <si>
    <t>Custodial Storage Shed</t>
  </si>
  <si>
    <t>Eugene F. Short Hall</t>
  </si>
  <si>
    <t>East Parking Garage</t>
  </si>
  <si>
    <t>Ecosystem-Biomedical Laboratory</t>
  </si>
  <si>
    <t>Fine Arts Building</t>
  </si>
  <si>
    <t>Greenhouse</t>
  </si>
  <si>
    <t>Greenhouse Storage</t>
  </si>
  <si>
    <t>Grounds Main Office Building</t>
  </si>
  <si>
    <t>Grounds Staff Building</t>
  </si>
  <si>
    <t>Grounds Equipment Shop</t>
  </si>
  <si>
    <t>Grounds Irrigation Equipment Shop</t>
  </si>
  <si>
    <t>Gordon W. Hartlieb Hall</t>
  </si>
  <si>
    <t>Sally Monserud Hall</t>
  </si>
  <si>
    <t>Central Parking Garage</t>
  </si>
  <si>
    <t>Professional Studies Building</t>
  </si>
  <si>
    <t>Edward &amp; Cathryn Rasmuson Hall</t>
  </si>
  <si>
    <t>Wells Fargo Sports Center</t>
  </si>
  <si>
    <t>Social Sciences Building</t>
  </si>
  <si>
    <t>University Center</t>
  </si>
  <si>
    <t>University Lake Building</t>
  </si>
  <si>
    <t>West Bridge</t>
  </si>
  <si>
    <t>Wendy Williamson Auditorium</t>
  </si>
  <si>
    <t>31-P</t>
  </si>
  <si>
    <t>University of Alaska Fairbanks</t>
  </si>
  <si>
    <t>Fairbanks Campus Building Interior &amp; Systems Renewal</t>
  </si>
  <si>
    <t>Administrative Services Building</t>
  </si>
  <si>
    <t>ADA RENOVATIONS</t>
  </si>
  <si>
    <t>ASBESTOS ABATEMENT</t>
  </si>
  <si>
    <t>CONNECT ROOF DRAIN TO EXTERIOR STORM LINE</t>
  </si>
  <si>
    <t>EXCESS SNOW LOAD MITIGATION - AHRB</t>
  </si>
  <si>
    <t>LIGHTING UPGRADE AHRB</t>
  </si>
  <si>
    <t>PROVIDE SECURITY SYSTEM</t>
  </si>
  <si>
    <t>REMOVE OLD CHILLERS AND CONNECT TO CENTRAL CHILLED WATER SYSTEM</t>
  </si>
  <si>
    <t>RENOVATE HVAC - AHRB</t>
  </si>
  <si>
    <t>REPLACE / REPAIR EXTERIOR WALKS, CURBS, RETAINING WALLS - AHRB</t>
  </si>
  <si>
    <t>REPLACE BUILDING SERVICES PLUMBING LINES - AHRB</t>
  </si>
  <si>
    <t>REPLACE BUILDING WIDE HYDRONIC SYSTEM</t>
  </si>
  <si>
    <t>REPLACE FUME HOOD CONTROLS-AHRB</t>
  </si>
  <si>
    <t>REPLACE HAZARDOUS WASTE SYSTEM - AHRB</t>
  </si>
  <si>
    <t>REPLACE LAB REFRIGERATION</t>
  </si>
  <si>
    <t>REPLACE LAB SERVICE PIPING-AHRB</t>
  </si>
  <si>
    <t>REVITALIZE AHRB FINISHES-WALLS, FLOORS, CEILINGS</t>
  </si>
  <si>
    <t>REVITALIZE LABS AHRB- CABINETS, FINISHES, LAB SERVICES, ETC.</t>
  </si>
  <si>
    <t>REVITALIZE VACATED VIROLOGY LABS- CABINETS, FINISHES, LAB SERVICES, ETC.</t>
  </si>
  <si>
    <t>SEISMIC UPGRADE TO CEILINGS AND LIGHTS</t>
  </si>
  <si>
    <t>WEST RIDGE CAFÉ: CODE/SAFETY DEFICIENCIES</t>
  </si>
  <si>
    <t>DATA / ELECTRICAL SYSTEMS UPGRADES</t>
  </si>
  <si>
    <t>EXTERIOR ARCHITECTURAL RENOVATIONS</t>
  </si>
  <si>
    <t>REPAIR OR DEMOLISH INTERCOM SYSTEM</t>
  </si>
  <si>
    <t>REPLACE AIR HANDLERS</t>
  </si>
  <si>
    <t>UPGRADE CORRIDOR SECURITY DOOR SYSTEMS</t>
  </si>
  <si>
    <t>Atkinson Building-Power Plant</t>
  </si>
  <si>
    <t>ELECTRICAL DISTRIBUTION SYSTEM UPGRADE PHASE 2-3</t>
  </si>
  <si>
    <t>ADDITIONAL CONDENSER CAPACITY</t>
  </si>
  <si>
    <t>BACK-UP COOLING WATER</t>
  </si>
  <si>
    <t>CONVERT BOILER #3 TO NATURAL GAS</t>
  </si>
  <si>
    <t>INCREASE RO WATER CAPACITY</t>
  </si>
  <si>
    <t>REPLACE STEAM AND CONDENSATE LINE TO U-PARK</t>
  </si>
  <si>
    <t>REPLACE THIN WALL STEEL CHILLED WATER PIPING ON LOWER CAMPUS</t>
  </si>
  <si>
    <t>RESURFACE/ASPHALT</t>
  </si>
  <si>
    <t>UTILIDOR VENTILATION AT PLANT</t>
  </si>
  <si>
    <t>CODE CORRECTIONS-FIRE SPRINKLER, EGRESS, AND OCCUPANCY SEPARATION</t>
  </si>
  <si>
    <t>FIRE ALARM SYSTEM REPAIRS</t>
  </si>
  <si>
    <t>Aurora Building</t>
  </si>
  <si>
    <t>REPLACE ELECTRICAL DISTRIBUTION</t>
  </si>
  <si>
    <t>RENOVATE ENTRANCE DOORS</t>
  </si>
  <si>
    <t>Bartlett Hall</t>
  </si>
  <si>
    <t>RESTROOM, PLUMBING AND PIPING RENOVATION</t>
  </si>
  <si>
    <t>DORM INTERIOR STAIRWELL EGRESS WIDTH CODE CORRECTION</t>
  </si>
  <si>
    <t>UPPER DORM KITCHEN RENEWAL</t>
  </si>
  <si>
    <t>UPPER DORM SECURITY--ADDITIONAL SAFETY</t>
  </si>
  <si>
    <t>UPPER DORMITORY EMERGENCY EGRESS CODE CORRECTIONS</t>
  </si>
  <si>
    <t>UPPER DORMITORY LOBBY FLOORING REPLACEMENT</t>
  </si>
  <si>
    <t>KUAC-TV Transmitter</t>
  </si>
  <si>
    <t>UPGRADE ELECTRICAL SERVICE TO SUPPORT NEW CHILLERS</t>
  </si>
  <si>
    <t>EXTERIOR SIDING REPAINTING</t>
  </si>
  <si>
    <t>Bioscience Research And Diagnostic</t>
  </si>
  <si>
    <t>Boiler Maintenance</t>
  </si>
  <si>
    <t>RENOVATE RESTROOMS</t>
  </si>
  <si>
    <t>Bus Shelter- Taku</t>
  </si>
  <si>
    <t>REPAIR AND UPGRADE HEATING SYSTEM</t>
  </si>
  <si>
    <t>Bus Shelter- Wood Center</t>
  </si>
  <si>
    <t>NORTH TANANA LOOP RECONSTRUCTION: KUSKO TO SHEENJEK</t>
  </si>
  <si>
    <t>DENALI LANE WALKWAY DEFICIENCIES/CONDITION/ SUB GRADE/DRAINAGE</t>
  </si>
  <si>
    <t>KOBUK AVE. WALKWAY CORRECT DEFICIENCIES/CONDITION/SUB GRADE/DRAINAGE</t>
  </si>
  <si>
    <t>KOBUK AVE. WALKWAY REPAIR SIDEWALK</t>
  </si>
  <si>
    <t>TANANA DRIVE WALKWAY DEFICIENCIES/CONDITION/ SUB GRADE/DRAINAGE</t>
  </si>
  <si>
    <t>UPPER/LOWER DORMS WALKWAY CORRECT DEFICIENCIES/CONDITION/ SUB GRADE/DRAINAGE</t>
  </si>
  <si>
    <t>WIDEN AND FILL-IN GAPS AND INSTALL SIDEWALK SOUTH OF YUKON DRIVE</t>
  </si>
  <si>
    <t>NORTH CHANDALAR REPLACEMENT</t>
  </si>
  <si>
    <t>SEWER SYSTEM REPLACE SETTLED MAIN SEWER LINE UNDER RAILROAD</t>
  </si>
  <si>
    <t>YUKON RELINING</t>
  </si>
  <si>
    <t>Chapman Building</t>
  </si>
  <si>
    <t>HEATING UPGRADE</t>
  </si>
  <si>
    <t>REFURBISH THE INTERIOR.</t>
  </si>
  <si>
    <t>REMOVE OPERABLE WINDOW AND REPLACE W/ FIXED WINDOWS</t>
  </si>
  <si>
    <t>Chatanika Drive 707</t>
  </si>
  <si>
    <t>INSTALL AIR TO AIR HEAT EXCHANGER</t>
  </si>
  <si>
    <t>KITCHEN CABINET/APPLIANCES</t>
  </si>
  <si>
    <t>PAINT EXTERIOR SURFACES</t>
  </si>
  <si>
    <t>PARKING LOT AND DRAINAGE</t>
  </si>
  <si>
    <t>PIPE INSULATION</t>
  </si>
  <si>
    <t>REFINISH INTERIOR WALLS, FLOORS, CEILINGS</t>
  </si>
  <si>
    <t>RENEW FIXTURES AND FINISHES IN BATHROOM</t>
  </si>
  <si>
    <t>REPAIR ROOF SOFFIT</t>
  </si>
  <si>
    <t>ELECTRICAL DISTRIBUTION CODE CORRECTIONS/GROUNDING</t>
  </si>
  <si>
    <t>REPLACE BASE MOLD</t>
  </si>
  <si>
    <t>REPLACE CARPET</t>
  </si>
  <si>
    <t>REPLACE INSULATION/VAPOR BARRIER/SHEETROCK</t>
  </si>
  <si>
    <t>REPLACE WINDOWS</t>
  </si>
  <si>
    <t>CONCRETE VALLEY GUTTERS</t>
  </si>
  <si>
    <t>CORRECT DEFICIENCIES/ CONDITION/SUB GRADE/DRAINAGE</t>
  </si>
  <si>
    <t>GARBAGE FENCING</t>
  </si>
  <si>
    <t>INSTALL AIR-TO -AIR HEAT EXCHANGER</t>
  </si>
  <si>
    <t>PAVE DRIVES</t>
  </si>
  <si>
    <t>REPAIR HEAT EXCHANGER</t>
  </si>
  <si>
    <t>REPLACE DOOR HARDWARE</t>
  </si>
  <si>
    <t>REPLACE EXTERIOR DOOR</t>
  </si>
  <si>
    <t>REPLACE RESIDENTIAL FIRE ALARM</t>
  </si>
  <si>
    <t xml:space="preserve">REPLACE ROOF FLASHING </t>
  </si>
  <si>
    <t>REROOF</t>
  </si>
  <si>
    <t>WATERPROOF FOUNDATIONS AND SITE DRAINS</t>
  </si>
  <si>
    <t>Colville Street 710</t>
  </si>
  <si>
    <t>PAINT INTERIOR SURFACES</t>
  </si>
  <si>
    <t>RECONSTRUCT VESTIBULE</t>
  </si>
  <si>
    <t>REPAIR DRIVES</t>
  </si>
  <si>
    <t>REPLACE GYPSUM BOARD</t>
  </si>
  <si>
    <t>REPLACE ROOF FLASHING/SOFFIT</t>
  </si>
  <si>
    <t>REPLACE WINDOW</t>
  </si>
  <si>
    <t>WOOD SIDING</t>
  </si>
  <si>
    <t>Constitution Hall</t>
  </si>
  <si>
    <t>CONSTITUTION HALL NE DOCK ELEVATOR UPGRADE (#25)</t>
  </si>
  <si>
    <t>RENEW ELECTRICAL DISTRIBUTION</t>
  </si>
  <si>
    <t>RENOVATE EXTERIOR LIGHTING AND OUTLETS</t>
  </si>
  <si>
    <t>REPAIR OLD PLUMBING</t>
  </si>
  <si>
    <t>REPLACE ACM FLOORING</t>
  </si>
  <si>
    <t>REPLACE ACM WALL PANELING</t>
  </si>
  <si>
    <t>REPLACE INTERCOM PA SYSTEM</t>
  </si>
  <si>
    <t>REPLACE OLD LIGHTING FIXTURES ON 3RD FLOOR</t>
  </si>
  <si>
    <t>REPLACE SECURITY SYSTEM</t>
  </si>
  <si>
    <t>REPLACE STAIR HANDRAILS</t>
  </si>
  <si>
    <t>REPLACE WORN ENTRANCE FLOORING</t>
  </si>
  <si>
    <t>REVITALIZE BUILDING EXTERIOR PER HISTORIC REGISTRY</t>
  </si>
  <si>
    <t xml:space="preserve">REVITALIZE CONSTITUTION HALL FINISHES </t>
  </si>
  <si>
    <t>UPGRADE EMERGENCY LIGHTING &amp; EXIT SIGNS</t>
  </si>
  <si>
    <t>REPLACE DETERIORATING EXTERIOR LIGHTING</t>
  </si>
  <si>
    <t>REPLACE LAB SERVICE FIXTURES AND COUNTERS- EAST WING</t>
  </si>
  <si>
    <t>Eielson Building</t>
  </si>
  <si>
    <t>ABATE ASBESTOS-FINISHES AND PIPE INSULATION</t>
  </si>
  <si>
    <t>Elvey Building</t>
  </si>
  <si>
    <t>ASBESTOS ABATEMENT - FIRE PROOFING</t>
  </si>
  <si>
    <t xml:space="preserve">ASBESTOS ABATEMENT-TILE </t>
  </si>
  <si>
    <t>DOORS AND HARDWARE REPLACEMENT</t>
  </si>
  <si>
    <t>ELVEY COOLING-LONG TERM</t>
  </si>
  <si>
    <t>EXTERIOR BUILDING  WALKING DECK AND STAIR REPAIRS</t>
  </si>
  <si>
    <t>EXTERIOR BUILDING RENOVATIONS</t>
  </si>
  <si>
    <t>HIGH VOLTAGE SF6 SWITCH</t>
  </si>
  <si>
    <t>INSTALL EMERGENCY BACK-UP POWER</t>
  </si>
  <si>
    <t>INSTALL EMERGENCY EGRESS LIGHTING</t>
  </si>
  <si>
    <t>RENEW ALL FINISHES</t>
  </si>
  <si>
    <t>REPAIR SITE IMPROVEMENTS ELVEY</t>
  </si>
  <si>
    <t>REPLACE ELECTRICAL DISTRIBUTION SYSTEM</t>
  </si>
  <si>
    <t>REPLACE FURNISHINGS ELVEY</t>
  </si>
  <si>
    <t>REPLACE HYDRONIC HEATING SYSTEM</t>
  </si>
  <si>
    <t>REVITALIZE OBSOLETE SPACES</t>
  </si>
  <si>
    <t>SEISMIC BRACE CEILINGS AND EQUIPMENT ELVEY</t>
  </si>
  <si>
    <t>STRUCTURAL IMPROVEMENTS FOR BUILDING SEISMIC/SATELLITE DISH SUPPORT</t>
  </si>
  <si>
    <t>REPLACE DATA/TELECOM SYSTEM</t>
  </si>
  <si>
    <t>REPLACE ELECTRICAL SWITCHES AND OUTLETS</t>
  </si>
  <si>
    <t>INSTALL HEAT RECOVERY SYSTEM</t>
  </si>
  <si>
    <t>REPLACE DOMESTIC WATER PIPING</t>
  </si>
  <si>
    <t>Ester Dome Observatory</t>
  </si>
  <si>
    <t>BLDG. RESIDING</t>
  </si>
  <si>
    <t>FA/Theatre/KUAC/GH</t>
  </si>
  <si>
    <t>FIRE SUPPRESSION IMPROVEMENTS</t>
  </si>
  <si>
    <t>RENOVATE OBSOLETE SALISBURY THEATER</t>
  </si>
  <si>
    <t>Farm Manager's House</t>
  </si>
  <si>
    <t>Feed Mill</t>
  </si>
  <si>
    <t>ELECTRICAL CODE CORRECTIONS</t>
  </si>
  <si>
    <t>VENTILATION CODE CORRECTIONS</t>
  </si>
  <si>
    <t>Forage Dryer</t>
  </si>
  <si>
    <t>Forestry Research Building</t>
  </si>
  <si>
    <t>REMODEL KITCHEN FOR CODE COMPLIANCE/HOODS, FIRE SUPPRESSION</t>
  </si>
  <si>
    <t>REPLACE HVAC SYSTEM</t>
  </si>
  <si>
    <t>REPLACE WOOD SASH WINDOWS</t>
  </si>
  <si>
    <t>Garden Apartments I</t>
  </si>
  <si>
    <t>REPAIR SIDEWALKS</t>
  </si>
  <si>
    <t>REPLACE 3' X 6'-8" EXTERIOR DOOR</t>
  </si>
  <si>
    <t>REPLACE CERAMIC FLOOR TILE</t>
  </si>
  <si>
    <t>REPLACE FIXTURES, BATHROOMS</t>
  </si>
  <si>
    <t>REPLACE INTERIOR DOORS</t>
  </si>
  <si>
    <t>Garden Apartments II</t>
  </si>
  <si>
    <t>REPLACE ALL OTHER FLOORING</t>
  </si>
  <si>
    <t>General Multipurpose</t>
  </si>
  <si>
    <t>Gruening Building</t>
  </si>
  <si>
    <t>REPLACE EXTERIOR WINDOWS WITH INSULATED</t>
  </si>
  <si>
    <t xml:space="preserve">VAPOR BARRIER CORRECTION </t>
  </si>
  <si>
    <t>CLASSROOM SOUND ABATEMENT</t>
  </si>
  <si>
    <t xml:space="preserve">INTRUSION DETECTION </t>
  </si>
  <si>
    <t>RELOCATE LEVEL 3 VENDING AREA</t>
  </si>
  <si>
    <t>Harwood Hall</t>
  </si>
  <si>
    <t>RENOVATE ELECTRICAL SYSTEM</t>
  </si>
  <si>
    <t>REPLACE BASE MOLDING</t>
  </si>
  <si>
    <t>REPLACE TRIM</t>
  </si>
  <si>
    <t>REPLACE VINYL FLOOR COVERING/UNIT</t>
  </si>
  <si>
    <t>SITE DRAINAGE REPAIRS</t>
  </si>
  <si>
    <t>Health, Safety &amp; Security</t>
  </si>
  <si>
    <t>ELECTRICAL SYSTEM CODE CORRECTIONS HSS</t>
  </si>
  <si>
    <t>INSTALL EXTERIOR STAIR HANDRAILS</t>
  </si>
  <si>
    <t>INSTALL GARAGE OSW HSS</t>
  </si>
  <si>
    <t>INSTALL VEHICLE GARAGE VENTILATION HSS</t>
  </si>
  <si>
    <t>RELOCATE TV EQUIPMENT HSS</t>
  </si>
  <si>
    <t>REPAIR HVAC SYSTEMS HSS</t>
  </si>
  <si>
    <t>REPLACE ACM COUNTER TOP HSS</t>
  </si>
  <si>
    <t>REPLACE ACM FLOORING AND MASTIC HSS</t>
  </si>
  <si>
    <t>REPLACE RESILIENT FLOORING HSS</t>
  </si>
  <si>
    <t>REVITALIZE OLD PATIENT ROOMS HSS</t>
  </si>
  <si>
    <t>REVITALIZE ROOM FINISHES HSS</t>
  </si>
  <si>
    <t>SEISMIC BRACE CEILING SYSTEMS HSS</t>
  </si>
  <si>
    <t>UPGRADE DATA SYSTEM HSS</t>
  </si>
  <si>
    <t>UPGRADE FA SYSTEM HSS</t>
  </si>
  <si>
    <t>UPGRADE PLUMBING HSS</t>
  </si>
  <si>
    <t>Herder's Residence</t>
  </si>
  <si>
    <t>Hess Commons</t>
  </si>
  <si>
    <t xml:space="preserve">ADA RESTROOM </t>
  </si>
  <si>
    <t>REPLACE ANTIQUE ELECTRICAL PANELS, SERVICE, DISTRIBUTION (ALL MBS)</t>
  </si>
  <si>
    <t>HVAC REPAIRS</t>
  </si>
  <si>
    <t>RECAULK EXTERIOR</t>
  </si>
  <si>
    <t>REFINISH INTERIOR WALLS, FLOORS</t>
  </si>
  <si>
    <t>REPAIR ACOUSTIC CEILING (ABATE ACM CEILING ABOVE)</t>
  </si>
  <si>
    <t>REPAIR ENTRY ROOF OVERHANG</t>
  </si>
  <si>
    <t>REPAIR ROCK FACADE</t>
  </si>
  <si>
    <t>REPAIR ROOF DRAINAGE</t>
  </si>
  <si>
    <t>REPAIR WATER DISTRIBUTION SYSTEM</t>
  </si>
  <si>
    <t>REPLACE EMERGENCY LIGHTING</t>
  </si>
  <si>
    <t>REPLACE EXTERIOR DOORS</t>
  </si>
  <si>
    <t>REPLACE LIGHTING FIXTURES</t>
  </si>
  <si>
    <t>REPLACE PUMP DISCONNECT/STARTERS</t>
  </si>
  <si>
    <t>REPLACE REFRIGERATION UNIT</t>
  </si>
  <si>
    <t>REPLACE RESTROOM FIXTURES</t>
  </si>
  <si>
    <t>REVITALIZE LOWER LEVEL RESTROOMS</t>
  </si>
  <si>
    <t>Hess Village 751</t>
  </si>
  <si>
    <t>REPLACE HIGH PRESSURE SODIUM LIGHTS WITH LED'S</t>
  </si>
  <si>
    <t>Hess Village 752</t>
  </si>
  <si>
    <t>Hess Village 753</t>
  </si>
  <si>
    <t>Hess Village 754</t>
  </si>
  <si>
    <t>Hess Village 755</t>
  </si>
  <si>
    <t>Hess Village 756</t>
  </si>
  <si>
    <t>Hess Village 757</t>
  </si>
  <si>
    <t>Hess Village 758</t>
  </si>
  <si>
    <t>Hess Village 759</t>
  </si>
  <si>
    <t>Hess Village 760</t>
  </si>
  <si>
    <t>Hess Village 761</t>
  </si>
  <si>
    <t>Hess Village 762</t>
  </si>
  <si>
    <t>Hess Village Community Center</t>
  </si>
  <si>
    <t>Hood, Donald W (Bldg D)</t>
  </si>
  <si>
    <t>CEILING AND LIGHTING UPGRADES</t>
  </si>
  <si>
    <t>29-O</t>
  </si>
  <si>
    <t>HVAC REPAIRS/ADD DDC SYSTEM</t>
  </si>
  <si>
    <t>LABORATORY FURNISHINGS REPLACEMENT</t>
  </si>
  <si>
    <t>RE-CARPET HOOD LAB OFFICES</t>
  </si>
  <si>
    <t>RENOVATE FIRE ALARM SYSTEM</t>
  </si>
  <si>
    <t>RENOVATE MECHANICAL SYSTEM</t>
  </si>
  <si>
    <t>REPLACE HOOD WET LAB CABINETS</t>
  </si>
  <si>
    <t>REPLACE WET LABS DRAIN</t>
  </si>
  <si>
    <t>REVITALIZE SILVER LAB AND BUILDING ENVELOPE</t>
  </si>
  <si>
    <t>SITE REPAIRS</t>
  </si>
  <si>
    <t>STRUCTURAL REPAIRS</t>
  </si>
  <si>
    <t>Horticulture/Agronomy</t>
  </si>
  <si>
    <t>Howard Cutler Apt Complex 1</t>
  </si>
  <si>
    <t>REPAIR FAILING LOAD-BEARING WALLS/BEAMS</t>
  </si>
  <si>
    <t>UPGRADE INTERIOR LIGHTING</t>
  </si>
  <si>
    <t>Howard Cutler Apt Complex 2</t>
  </si>
  <si>
    <t>INSTALL FIRE SPRINKLERS</t>
  </si>
  <si>
    <t>Howard Cutler Apt Complex 3</t>
  </si>
  <si>
    <t>Howard Cutler Apt Complex 4</t>
  </si>
  <si>
    <t>Howard Cutler Apt Complex 5</t>
  </si>
  <si>
    <t>COMPLETE VINYL SIDING REPLACEMENT</t>
  </si>
  <si>
    <t>Howard Cutler Apt Complex 6</t>
  </si>
  <si>
    <t>PROVIDE UTILITY EXTENSION TO RESEARCH YARD</t>
  </si>
  <si>
    <t>Irving I Building</t>
  </si>
  <si>
    <t>DATA/COMMUNICATIONS UPGRADES--HUB ROOMS AND DISTRIBUTION</t>
  </si>
  <si>
    <t>EQUIPMENT AND STORAGE FACILITIES REVITALIZATION</t>
  </si>
  <si>
    <t xml:space="preserve">EXTERIOR BUILDING RENOVATIONS </t>
  </si>
  <si>
    <t>ISOLATE ELEVATOR E1 FROM CORRIDORS</t>
  </si>
  <si>
    <t>ISOLATE/ ENCLOSE COOLERS AND FREEZERS FROM CORRIDORS</t>
  </si>
  <si>
    <t>RENOVATE ELECTRICAL DISTRIBUTION SYSTEM</t>
  </si>
  <si>
    <t>REPAIR / REPLACE EXTERIOR CURBS, WALKS, WALLS</t>
  </si>
  <si>
    <t>REPAIR MODIFIED ROOF TRUSSES</t>
  </si>
  <si>
    <t>REPLACE LAB CASEWORK</t>
  </si>
  <si>
    <t>REPLACE OLD TOILET AND SHOWER ROOMS</t>
  </si>
  <si>
    <t>REVITALIZE FINISHES BUILDING WIDE</t>
  </si>
  <si>
    <t>SEISMIC RESTRAIN EQUIPMENT AND SEISMIC REPAIRS</t>
  </si>
  <si>
    <t>STAIRWELL AND BUILDING EXIT RENOVATION</t>
  </si>
  <si>
    <t>INSTALL VIDEO SURVEILLANCE SYSTEM</t>
  </si>
  <si>
    <t>MECHANICAL CODE CORRECTIONS</t>
  </si>
  <si>
    <t>REPLACE FIRE ALARM SYSTEM</t>
  </si>
  <si>
    <t>REPLACE INTERIOR AND EXTERIOR DOORS</t>
  </si>
  <si>
    <t>REPLACE VENTILATION SYSTEM</t>
  </si>
  <si>
    <t>REPLACE WATER LINES AND EQUIPMENT</t>
  </si>
  <si>
    <t>Irving II Building</t>
  </si>
  <si>
    <t>REPLACE ROOF</t>
  </si>
  <si>
    <t>ADD ROOM LIGHTING CONTROLS IRVING II</t>
  </si>
  <si>
    <t>BUILDING CHILLED WATER FOR COOLING</t>
  </si>
  <si>
    <t>CHEMICAL STORAGE ROOM IRVING II</t>
  </si>
  <si>
    <t>EGRESS LIGHTING - IRVING II</t>
  </si>
  <si>
    <t>INSTALL 1ST FLOOR LAB FLOOR DRAINS</t>
  </si>
  <si>
    <t>IRVING ADA COMPLIANCE</t>
  </si>
  <si>
    <t>RELOCATE ROOF DRAIN OUTFALLS - IRVING I</t>
  </si>
  <si>
    <t>REPAIR STRUCTURAL TRUSS/CORRECT DEFLECTION PROBLEM/BRACE TRUSSES</t>
  </si>
  <si>
    <t>REPLACE AC UNITS</t>
  </si>
  <si>
    <t>REPLACE ACM COUNTER TOPS AND SINKS</t>
  </si>
  <si>
    <t>REPLACE EMERGENCY EYEWASH</t>
  </si>
  <si>
    <t>REPLACE SPRINKLER SYSTEM</t>
  </si>
  <si>
    <t>REPLACE STAIR EGRESS LIGHTS</t>
  </si>
  <si>
    <t>REPLACE SWITCHES, GFCI RECEPTACLES, AND WIRING</t>
  </si>
  <si>
    <t>REVITALIZE FINISHES--BUILDING WIDE</t>
  </si>
  <si>
    <t>REVITALIZE MAIN ENTRANCE-CANOPY REPLACEMENT</t>
  </si>
  <si>
    <t>SEISMIC BRACE CEILING AND EQUIP - IRVING II</t>
  </si>
  <si>
    <t>SITE RENOVATIONS AND REPAIRS</t>
  </si>
  <si>
    <t>UPGRADE LAB HOODS IRVING II</t>
  </si>
  <si>
    <t>REPLACE DATA &amp; TELECOM SYSTEM</t>
  </si>
  <si>
    <t>ABATE ACM TILE</t>
  </si>
  <si>
    <t>LAB CODE CORRECTIONS</t>
  </si>
  <si>
    <t>REPLACE HYDRONIC HEAT SYSTEM</t>
  </si>
  <si>
    <t>REPLACE INTERIOR &amp; EXTERIOR DOORS</t>
  </si>
  <si>
    <t>REPLACE WATER DISTRIBUTION SYSTEM</t>
  </si>
  <si>
    <t>REPLACE FLOORING AND INTERIOR FINISHES</t>
  </si>
  <si>
    <t>Lathrop Hall</t>
  </si>
  <si>
    <t>Machine Shop (Bldg A)</t>
  </si>
  <si>
    <t>LIGHTING / CEILING UPGRADE</t>
  </si>
  <si>
    <t>RENOVATE BATHROOMS</t>
  </si>
  <si>
    <t>REPLACE WINDOWS AND DOORS</t>
  </si>
  <si>
    <t>REVITALIZE EXTERIOR AND BUILDING ENVELOPE</t>
  </si>
  <si>
    <t>STRUCTURAL ANALYSIS OF MEZZANINE</t>
  </si>
  <si>
    <t>Marine Sciences (Bldg C)</t>
  </si>
  <si>
    <t>MECHANICAL RENOVATION</t>
  </si>
  <si>
    <t>REMODEL OFFICES/CODE UPGRADE</t>
  </si>
  <si>
    <t>RE-SPRINKLER BUILDING</t>
  </si>
  <si>
    <t>RESTROOM REHABILITATION</t>
  </si>
  <si>
    <t>REVITALIZE EXTERIOR BUILDING AND BUILDING ENVELOPE</t>
  </si>
  <si>
    <t>McIntosh Hall</t>
  </si>
  <si>
    <t>RESTROOMS UPGRADE 4 @ $300K EA.</t>
  </si>
  <si>
    <t>Moore Hall</t>
  </si>
  <si>
    <t>SWITCH FOR AUTOMATIC POWER TRANSFER</t>
  </si>
  <si>
    <t>Nerland Hall</t>
  </si>
  <si>
    <t>CARPET, PAINT, WINDOWS, BATHROOM , MECH UPGRADE</t>
  </si>
  <si>
    <t>Nordic House</t>
  </si>
  <si>
    <t xml:space="preserve">ELECTRICAL SYSTEM CODE CORRECTIONS </t>
  </si>
  <si>
    <t>ADA  RESTROOMS AND BUILDING CODE CORRECTIONS</t>
  </si>
  <si>
    <t>LIGHTING UPGRADES</t>
  </si>
  <si>
    <t>REFINISH INTERIOR WALLS, FLOORS AND CEILINGS</t>
  </si>
  <si>
    <t>REPAIR FLOOR SOFFIT</t>
  </si>
  <si>
    <t>North Chandalar Drive 714</t>
  </si>
  <si>
    <t>REPLACE CERAMIC/QUARTER. TILE</t>
  </si>
  <si>
    <t>REPLACE ENTRY STAIRS</t>
  </si>
  <si>
    <t>North Chandalar Drive 716</t>
  </si>
  <si>
    <t>North Chandalar Drive 718</t>
  </si>
  <si>
    <t>North Chandalar Drive 720</t>
  </si>
  <si>
    <t>North Chandalar Drive 722</t>
  </si>
  <si>
    <t>North Chandalar Drive 724</t>
  </si>
  <si>
    <t>North Chandalar Drive 726</t>
  </si>
  <si>
    <t>North Chandalar Drive 727</t>
  </si>
  <si>
    <t>North Chandalar Drive 728</t>
  </si>
  <si>
    <t>Octagon-Koyukuk (Ski Hut)</t>
  </si>
  <si>
    <t>Office of Electronic Miniaturization</t>
  </si>
  <si>
    <t>MINOR ELECTRICAL REPAIRS AND UPGRADE TO THE BUILDING SYSTEM AND ENTRANCE</t>
  </si>
  <si>
    <t>BUILDING ENVELOPE REPAIR AND IMPROVEMENT</t>
  </si>
  <si>
    <t>DISPOSE OF UNUSED FUME HOODS AND LAB COUNTERS</t>
  </si>
  <si>
    <t>INSTALL BUILDING OCCUPANCY SENSORS FOR ENERGY EFFICIENCY</t>
  </si>
  <si>
    <t>INSTALL THE BUILDING EDGE FOUNDATION FOR ENERGY EFFICIENCY</t>
  </si>
  <si>
    <t>REPLACE THE 7 AHU IN THE BUILDING WITH ONE CENTRAL MECHANICAL SYSTEM</t>
  </si>
  <si>
    <t>UPGRADE BUILDING ENTRANCE TO COMMERCIAL STANDARD WITH DOOR SWING TO DIRECTION OF TRAVEL</t>
  </si>
  <si>
    <t>O'Neill Resources Building</t>
  </si>
  <si>
    <t>CHEMICAL STORAGE ROOM</t>
  </si>
  <si>
    <t>CONSTRUCT FIRE WALLS AND SEPARATE RETURN AIR PATHS</t>
  </si>
  <si>
    <t>DOORS AND HARDWARE</t>
  </si>
  <si>
    <t>ENCLOSE/ADD AIR SHAFT PERMANENT FALL PROTECTION</t>
  </si>
  <si>
    <t>ENERGY CONSERVATION LIGHTING UPGRADES</t>
  </si>
  <si>
    <t>FLOOR TRUSS TO COLUMN SEISMIC CORRECTIONS</t>
  </si>
  <si>
    <t>INFILL OFFICE AND SUPPORT SPACE</t>
  </si>
  <si>
    <t>INSTALL CONDENSATE VENT</t>
  </si>
  <si>
    <t>INSULATE / FINISH SERVICE TOWERS</t>
  </si>
  <si>
    <t>ISOLATE LABS FROM COMMON INTERSTITIAL SPACE AND ADJACENT OFFICES AND CORRIDORS FOR CODE AND AIR QUALITY COMPLIANCE.</t>
  </si>
  <si>
    <t>LAB ELECTRICAL CODE CORRECTIONS</t>
  </si>
  <si>
    <t>LAB PLUMBING UPGRADE</t>
  </si>
  <si>
    <t>RENOVATE ELECTRICAL SERVICE</t>
  </si>
  <si>
    <t>RENOVATE LAB CASEWORK AND FINISHES</t>
  </si>
  <si>
    <t>RENOVATE ROOM FINISHES</t>
  </si>
  <si>
    <t>REPLACE EXTERIOR EGRESS DOORS, INSULATED</t>
  </si>
  <si>
    <t>REPLACE HVAC SYSTEM-FANS, DUCTS, VAV'S</t>
  </si>
  <si>
    <t>REPLACE UNBRACED OLD CEILING SYSTEM</t>
  </si>
  <si>
    <t>RETROFIT HVAC CONTROLS WITH DDC CONTROLS</t>
  </si>
  <si>
    <t>REVITALIZATION DESIGN</t>
  </si>
  <si>
    <t>SITE REMEDIATION</t>
  </si>
  <si>
    <t>UPGRADE DATA AND ELECTRICAL UTILITY ACCESS</t>
  </si>
  <si>
    <t>REPLACE ELECTRICAL SWITCHES AND OUTLETS; ADD GFCA</t>
  </si>
  <si>
    <t>ABATE ACM ACOUSTIC SPRAYED CLASSROOM CEILINGS</t>
  </si>
  <si>
    <t>ABATE BURIED FUEL TANK-O'NEILL</t>
  </si>
  <si>
    <t>REPLACE HYDRONIC HEATING SYSTEM AND ADD PERIMETER HEATING</t>
  </si>
  <si>
    <t>SEISMIC UPGRADES AND BRACING</t>
  </si>
  <si>
    <t>STAIRWELL AND BUILDING ENTRANCE RENOVATIONS</t>
  </si>
  <si>
    <t>UPGRADE BUILDING COOLING SYSTEM</t>
  </si>
  <si>
    <t>Owen, Alfred A Bldg</t>
  </si>
  <si>
    <t>BUILDING MAIN ELECTRICAL SERVICE</t>
  </si>
  <si>
    <t>CONDITIONED POWER SUPPLY</t>
  </si>
  <si>
    <t>CONVERT LAB VENTILATION TO VAV</t>
  </si>
  <si>
    <t>CONVERT PNEUMATIC CONTROLS/UPGRADE DDC</t>
  </si>
  <si>
    <t>EMERGENCY GENERATOR UPGRADE</t>
  </si>
  <si>
    <t>KITCHEN RANGE UPGRADE</t>
  </si>
  <si>
    <t>R&amp;R ROOF AND FASCIA</t>
  </si>
  <si>
    <t>REPAIR AND REPLACE MECHANICAL EQUIPMENT AND BOILER</t>
  </si>
  <si>
    <t>REPAIR CORRODED STRUCTURAL ELEMENTS</t>
  </si>
  <si>
    <t>REPLACE CHAMBER REFRIGERATION PLANT</t>
  </si>
  <si>
    <t>REPLACE CHILLER</t>
  </si>
  <si>
    <t>REPLACE FLUID COOLER</t>
  </si>
  <si>
    <t>UPGRADE BUILDING ELECTRICAL DISTRIBUTION</t>
  </si>
  <si>
    <t>ADD ADA VAN PARKING AT THE REAR OF THE BUILDING</t>
  </si>
  <si>
    <t>MODIFY EMERGENCY EXIT DOOR LANDINGS &amp; PROVIDE PATH FROM BUILDING</t>
  </si>
  <si>
    <t>REPAIR COOLING FOR HUB ROOM</t>
  </si>
  <si>
    <t>REPAIR MAIN SIDEWALK IN FRONT OF BUILDING TO BE ADA COMPLIANT</t>
  </si>
  <si>
    <t>REPLACE BUILDING ROOM &amp; WAYFINDING SIGNAGE TO BE ADA COMPLIANT</t>
  </si>
  <si>
    <t>UPGRADE EXTERIOR LIGHTING INCLUDING PARKING LOT</t>
  </si>
  <si>
    <t>Patty Center</t>
  </si>
  <si>
    <t>ADA PUBLIC TOILET ADDITIONS</t>
  </si>
  <si>
    <t>ADD GYM VAPOR BARRIER AND FINISHES</t>
  </si>
  <si>
    <t>CONSTRUCT NEW CANOPY TO REDUCE SNOW ACCUMULATION, DECK LEAKS AND STAIR ICE ACCUMULATION</t>
  </si>
  <si>
    <t>CONSTRUCT NORTH PARKING LOT GRAVEL PAD AND DRIVE. PAVE &amp; SIGN 3 SPACES FOR ADA ACCESS</t>
  </si>
  <si>
    <t>CONSTRUCT RETAINING WALL TO PREVENT SOIL FAILURE BEHIND GYM</t>
  </si>
  <si>
    <t>FIRE SEAL WALL PENETRATIONS FOR RATED WALLS</t>
  </si>
  <si>
    <t>IMPROVE FIRE EGRESS FROM PATTY CENTER</t>
  </si>
  <si>
    <t>INSTALL CABLE TRAY, DATA/COMM SYSTEMS</t>
  </si>
  <si>
    <t>INSTALL EXTERIOR LIGHTING</t>
  </si>
  <si>
    <t>INSTALL IMPACT RESISTANT WAINSCOTING &amp; STAIR GUARDS</t>
  </si>
  <si>
    <t>RELOCATE FIRE HYDRANT TO FACILITATE TRUCK ACCESS</t>
  </si>
  <si>
    <t>RENOVATE ATHLETICS SCORE DISPLAYS</t>
  </si>
  <si>
    <t>RENOVATE ELECTRICAL DISTRIBUTION SYSTEMS</t>
  </si>
  <si>
    <t>RENOVATE EXTERIOR FINISH AND VAPOR BARRIER</t>
  </si>
  <si>
    <t>RENOVATE NCAA DIV.1 RIFLE RANGE AND EQUIPMENT</t>
  </si>
  <si>
    <t>RENOVATE OLD PLUMBING</t>
  </si>
  <si>
    <t>REPAIR GYPSUM SUSPENDED CEILINGS</t>
  </si>
  <si>
    <t xml:space="preserve">REPLACE DOORS AND HARDWARE  </t>
  </si>
  <si>
    <t>REPLACE GYM FLOOR</t>
  </si>
  <si>
    <t xml:space="preserve">REVITALIZE INTERIOR FINISHES </t>
  </si>
  <si>
    <t>SITE UPGRADES</t>
  </si>
  <si>
    <t>STORM WATER/ROOF RUN OFF SEPARATION FROM SEWER</t>
  </si>
  <si>
    <t>UPGRADE ATHLETIC LOCKER ROOM</t>
  </si>
  <si>
    <t>UPGRADE HYDRONICS</t>
  </si>
  <si>
    <t>UPGRADE SPRINKLER SYSTEM</t>
  </si>
  <si>
    <t>RENOVATE  WEIGHT ROOM - STRENGTH &amp; CONDITIONING</t>
  </si>
  <si>
    <t>UPGRADE FIRE ALARM SYSTEM</t>
  </si>
  <si>
    <t>Patty Ice Arena</t>
  </si>
  <si>
    <t>Physical Plant</t>
  </si>
  <si>
    <t>ARCHITECTURAL REPAIRS: INTERIOR FINISHES REFURB</t>
  </si>
  <si>
    <t>ELECTRICAL SYSTEM REPLACEMENT</t>
  </si>
  <si>
    <t>FIRE ALARM REPLACEMENT</t>
  </si>
  <si>
    <t>FIRE EGRESS CORRECTIONS/STAIRWELL REPLACEMENT</t>
  </si>
  <si>
    <t>HAZARDOUS MATERIALS ABATEMENT</t>
  </si>
  <si>
    <t>INSTALL EMERGENCY POWER</t>
  </si>
  <si>
    <t>MECHANICAL SYSTEM REPLACEMENT IN NORTHWEST OF BUILDING</t>
  </si>
  <si>
    <t>NW QUADRANT LIGHTING REPLACEMENT</t>
  </si>
  <si>
    <t>PHYSICAL PLANT PARKING LOT: RESURFACE/ASPHALT</t>
  </si>
  <si>
    <t>REPLACE APPROX.2478 SF OF BUR. ROOF APPROX. 48 YEARS OLD</t>
  </si>
  <si>
    <t>REPLACE LIFT STATION IN UTILIDOR</t>
  </si>
  <si>
    <t>STRUCTURAL IMPROVEMENTS</t>
  </si>
  <si>
    <t>NEW INSULATED SIDING</t>
  </si>
  <si>
    <t>MODERNIZE FIRE ALARM SYSTEM</t>
  </si>
  <si>
    <t>Paul B. Reichardt Building</t>
  </si>
  <si>
    <t>Signer's Hall</t>
  </si>
  <si>
    <t>UPGRADE LIGHTING SYSTEMS</t>
  </si>
  <si>
    <t>Skarland Cabin (Rainey)</t>
  </si>
  <si>
    <t>DOOR AND WINDOW REPLACEMENT</t>
  </si>
  <si>
    <t>KITCHEN REMODEL (TO PERIOD CONDITION)</t>
  </si>
  <si>
    <t>LOWER COURSE LOG REPLACEMENT</t>
  </si>
  <si>
    <t>UTILIDOR TIE-IN HYDRONIC HEAT</t>
  </si>
  <si>
    <t>Skarland Hall</t>
  </si>
  <si>
    <t>Stevens Hall</t>
  </si>
  <si>
    <t>Stuart Hall</t>
  </si>
  <si>
    <t>ENTRY STAIRS REPAIRS</t>
  </si>
  <si>
    <t>HANDRAIL REPAIRS</t>
  </si>
  <si>
    <t>KITCHEN EXHAUST FANS REPAIRS</t>
  </si>
  <si>
    <t>MECHANICAL ROOM VENTILATION</t>
  </si>
  <si>
    <t>REPLACE BASEBOARD HEATER COVER</t>
  </si>
  <si>
    <t>REPLACE FLOOR HEATERS</t>
  </si>
  <si>
    <t>REPLACE LIGHTS</t>
  </si>
  <si>
    <t>REPLACE SHOWER STALLS</t>
  </si>
  <si>
    <t>REPLACE TOILET FIXTURE</t>
  </si>
  <si>
    <t>Student Recreation Center</t>
  </si>
  <si>
    <t>Swine Facility</t>
  </si>
  <si>
    <t>Tanana Loop 701</t>
  </si>
  <si>
    <t>REPAIR SPALLING SIDEWALK</t>
  </si>
  <si>
    <t>PLUMBING REPLACEMENT</t>
  </si>
  <si>
    <t>REPAIR ACOUSTIC CEILING</t>
  </si>
  <si>
    <t xml:space="preserve">REPLACE CARPET </t>
  </si>
  <si>
    <t>REPLACE ROOF FLASHING</t>
  </si>
  <si>
    <t>Tanana Loop 702</t>
  </si>
  <si>
    <t>Tanana Loop 705</t>
  </si>
  <si>
    <t>Tilly, Lola Commons</t>
  </si>
  <si>
    <t xml:space="preserve">EXPAND SPRINKLER SYSTEM COVERAGE </t>
  </si>
  <si>
    <t xml:space="preserve">REPAIR EXTERIOR BRIDGE RAILINGS </t>
  </si>
  <si>
    <t xml:space="preserve">REPAIR PLUMBING SYSTEMS </t>
  </si>
  <si>
    <t xml:space="preserve">REPLACE UNRATED SHAFT DOOR </t>
  </si>
  <si>
    <t>MUSEUM ORIGINAL EXHIBIT SPACE REFURBISH AND RENOVATION</t>
  </si>
  <si>
    <t>University Park Building</t>
  </si>
  <si>
    <t>ELECTRICAL CODE COMPLIANCE WORK</t>
  </si>
  <si>
    <t>ADD CABLE TRAY SOUTH WING</t>
  </si>
  <si>
    <t>AIR CONDITIONING</t>
  </si>
  <si>
    <t>HVAC CODE COMPLIANCE</t>
  </si>
  <si>
    <t>RENOVATE SCHOOL GYM FOR UAF PROGRAMS</t>
  </si>
  <si>
    <t>REPLACE ENTRY CANOPIES</t>
  </si>
  <si>
    <t>REPLACE OLD MAIN MDP</t>
  </si>
  <si>
    <t>REPLACE SOUTH SIDE WINDOWS</t>
  </si>
  <si>
    <t>REPURPOSE SPACE TO STORAGE USE</t>
  </si>
  <si>
    <t>RESURFACE PARKING LOTS</t>
  </si>
  <si>
    <t>SEISMIC STRUCTURAL REVIEW</t>
  </si>
  <si>
    <t>SOUTH WING HYDRONIC HEATING SYSTEM</t>
  </si>
  <si>
    <t>UPDATE SITE IMPROVEMENTS</t>
  </si>
  <si>
    <t>UPGRADE  PLUMBING</t>
  </si>
  <si>
    <t>ACM ABATEMENT-STEAM AND CONDENSATE LATHROP TO AHRB</t>
  </si>
  <si>
    <t>ACM ABATEMENT-STEAM AND CONDENSATE LIBRARY TO HESS AND CHAPMAN</t>
  </si>
  <si>
    <t>ACM ABATEMENT-STEAM AND CONDENSATE POWER PLANT TO LIBRARY</t>
  </si>
  <si>
    <t>REPLACE BURIED CULVERT CONNECTIONS</t>
  </si>
  <si>
    <t>REPLACE DECAYED WOODEN  IN FILLS</t>
  </si>
  <si>
    <t>Visitor Center</t>
  </si>
  <si>
    <t>Walsh Hall</t>
  </si>
  <si>
    <t>REPLACE SIDEWALKS</t>
  </si>
  <si>
    <t>Whitaker Building</t>
  </si>
  <si>
    <t>ADA TOILET RENOVATION</t>
  </si>
  <si>
    <t>ABATE OLD ACM UTILITY PIPE INSULATION</t>
  </si>
  <si>
    <t>CODE REPAIRS FOR SEWER SYSTEM TO PREVENT BACKUPS</t>
  </si>
  <si>
    <t>EXPAND DATA NETWORK@ FS</t>
  </si>
  <si>
    <t>HVAC CODE CORRECTIONS</t>
  </si>
  <si>
    <t>INSTALL FIRE STATION APPARATUS BAY OWS</t>
  </si>
  <si>
    <t>RELOCATE AIR COMPRESSOR WB</t>
  </si>
  <si>
    <t>REPLACE ACM PIPING INSULATION</t>
  </si>
  <si>
    <t>REPLACE FIRE STATION PA SYSTEM</t>
  </si>
  <si>
    <t>REPLACE FS SECURITY SYSTEM</t>
  </si>
  <si>
    <t>REPLACE WOOD WINDOWS</t>
  </si>
  <si>
    <t>REVITALIZE EXTERIOR FINISHES</t>
  </si>
  <si>
    <t>SEISMIC REPAIRS OF CRITICAL FACILITY</t>
  </si>
  <si>
    <t>UPDATE FS DORM ROOMS TO UAF STANDARDS</t>
  </si>
  <si>
    <t>UPGRADE FA SYSTEM FS</t>
  </si>
  <si>
    <t>UPGRADE HYDRONIC HEATING</t>
  </si>
  <si>
    <t>UPGRADE SITE IMPROVEMENTS</t>
  </si>
  <si>
    <t>Wickersham Hall</t>
  </si>
  <si>
    <t>RENOVATE ENTIRE ELECTRICAL SYSTEM</t>
  </si>
  <si>
    <t>RENEW KITCHEN</t>
  </si>
  <si>
    <t>WICKERSHAM SECURITY--ADDITIONAL SAFETY MEASURES</t>
  </si>
  <si>
    <t>Wood Center</t>
  </si>
  <si>
    <t>Yellow Lab (Bldg B)</t>
  </si>
  <si>
    <t>100% REPLACEMENT OF VENTILATION SYSTEM</t>
  </si>
  <si>
    <t>BUILDING ENVELOPE AND EXTERIOR RENOVATIONS</t>
  </si>
  <si>
    <t>RESTROOM RENOVATION</t>
  </si>
  <si>
    <t>REFURBISH MECHANICAL SYSTEM</t>
  </si>
  <si>
    <t>REPAIR FRONT ENTRY DECK</t>
  </si>
  <si>
    <t>RE-ROOF</t>
  </si>
  <si>
    <t>ADD SERVER ROOM</t>
  </si>
  <si>
    <t>INTERIOR LIGHTING UPGRADE TO T8'S</t>
  </si>
  <si>
    <t>ADD  CAMPUS SIGN ON D STREET</t>
  </si>
  <si>
    <t>REFURBISH THE CAMPUS MAIN SIGN</t>
  </si>
  <si>
    <t>EXTERIOR REHABILITATION</t>
  </si>
  <si>
    <t>EXTERIOR ENVELOPE RENOVATIONS</t>
  </si>
  <si>
    <t>Bunnell House</t>
  </si>
  <si>
    <t>REPLACE HEATING SYSTEM</t>
  </si>
  <si>
    <t>ENERGY CONSERVATION--WINDOWS, LIGHTING, AND VENTILATION</t>
  </si>
  <si>
    <t>FIRE ALARM UPGRADE ALL FLOORS</t>
  </si>
  <si>
    <t>LEVEL AND REPAIR BOARDWALK</t>
  </si>
  <si>
    <t>REPLACE APPROX. 2307SF  METAL ROOF</t>
  </si>
  <si>
    <t>REPLACE BALLASTS W/ ELECT. BALLASTS</t>
  </si>
  <si>
    <t>ELECTRICAL REPAIR</t>
  </si>
  <si>
    <t>INTERIOR FINISHES UPGRADE, CARPET AND PAINTING</t>
  </si>
  <si>
    <t>REPLACE ENTRY PORCHES</t>
  </si>
  <si>
    <t>Lind, Maggie Building</t>
  </si>
  <si>
    <t>IN ROOM 131, INSTALL CO2 SENSORS IN RA DUCTS AND CONVERT SUPPLY FANS TO VFD CONTROL AND OUTSIDE AIR DAMPERS GOVERNED BY BUILDING CO2 LEVELS AND BUILDING OCCUPANCY.</t>
  </si>
  <si>
    <t>IN ROOM 131, REMOVE ALL OLDER ELECTRO-MECHANICAL CONTROLS ACTUATORS AND INSTALL NEW DIGITAL CONTROLS AND ACTUATORS FOR DAMPERS AND 2 HEATING WATER CONTROL VALVES.</t>
  </si>
  <si>
    <t>INSTALL CODE REQUIRED STRAPS OR SEISMIC BRACING TO SECURE ELECTRIC WATER HEATER IN ROOM 126 TO STRUCTURE</t>
  </si>
  <si>
    <t>RELOCATE MECHANICAL DUCTWORK TO ELIMINATE PATHWAY OBSTRUCTION (WEST EXTERIOR)</t>
  </si>
  <si>
    <t>Nagozruk Building</t>
  </si>
  <si>
    <t>REMOVE ABANDONED CAT3 TELEPHONE WIRING AND RECEPTACLES TO COMPLY WITH CODE.</t>
  </si>
  <si>
    <t>REPLACE DOORS AND  PROVIDE ADA COMPLIANT HARDWARE</t>
  </si>
  <si>
    <t>REPLACE PANELS NL-002 AND NL-005.</t>
  </si>
  <si>
    <t>Phase 1 Building</t>
  </si>
  <si>
    <t>CONSTRUCT FENCE ENCLOSURE SURROUNDING CRAWLSPACE</t>
  </si>
  <si>
    <t>INSTALL IP DOME CAMERA IN TESTING CENTER</t>
  </si>
  <si>
    <t>RAISE AND RE-SECURE FRAMED ENCLOSURE IN CRAWLSPACE.  RESEAL AT FLOOR</t>
  </si>
  <si>
    <t>REPLACE GLAZING WITH FIRE RESISTANT GLAZING IN ROOM 110B</t>
  </si>
  <si>
    <t>Rural Ed Ctr-Ft Yukon</t>
  </si>
  <si>
    <t>CODE CORRECTION POWER AND PHONE LINES</t>
  </si>
  <si>
    <t>Rural Ed Ctr-Tok</t>
  </si>
  <si>
    <t>CONVERT EXTERIOR LIGHTS FROM INCANDESCENT TO LED</t>
  </si>
  <si>
    <t>ELECTRICAL AND PHONE REWIRING</t>
  </si>
  <si>
    <t>PROVIDE CRAWL SPACE VENTILATION</t>
  </si>
  <si>
    <t>REPAIR AND ADD HEADBOLT OUTLETS &amp; ADA COMPLIANT HB'S</t>
  </si>
  <si>
    <t>REPLACE SEPTIC TANK AND SYSTEM TO LARGER APPROPRIATE SIZE</t>
  </si>
  <si>
    <t>REPLACE STAIR TO MECHANICAL ROOM W/ METAL GALVANIZED STAIR</t>
  </si>
  <si>
    <t>INSTALL AN NEW CENTER SIGN THAT IS CONSISTENT WITH NEW UAF SIGNS AND BRANDING</t>
  </si>
  <si>
    <t>INTERIOR FINISHES UPGRADE</t>
  </si>
  <si>
    <t xml:space="preserve">LANDSCAPING IMPROVEMENT </t>
  </si>
  <si>
    <t>PROVIDE 1 HOUR SEPARATION AT STORAGE ROOM AND LAUNDRY ROOM</t>
  </si>
  <si>
    <t>Sackett Hall</t>
  </si>
  <si>
    <t>RENOVATE AND EXPAND KITCHEN AND DINING</t>
  </si>
  <si>
    <t>SITE RENEWAL AND UPGRADE</t>
  </si>
  <si>
    <t>CONSTRUCT ELEVATED WALKWAY CONNECTING TO WALKWAY TO KU101 AND KU103. REQUIRES RAMP TO PARKING LOT GRADE</t>
  </si>
  <si>
    <t>IN CRAWLSPACE, REPLACE DAMAGED AND MISSING GROUND INSULATION. REGRADE SURFACE AND WASTE LINES, AND INSTALL GRAVEL BALLAST.</t>
  </si>
  <si>
    <t>IN MECH ROOM 110 AND MEZZANINE FAR ROOM, CONVERT ALL CONTROLS TO DIGITAL FOR IMPROVED TROUBLESHOOTING AND AUTOMATED OPERATION</t>
  </si>
  <si>
    <t>INSTALL CO2 SESORS IN RA DUCTS AND CONVERT SUPPLY FANS TO VFD CONTROL AND OUTSIDE ARE DAMPERS GOVERNED BY BUILDING CO2 LEVELS AND BUILDING OCCUPANCY. NEW SF MOTORS</t>
  </si>
  <si>
    <t>INSTALL IP DOME CAMERA AT THREE UNSUPERVISED ENTRANCES TO BUILDING</t>
  </si>
  <si>
    <t>INSTALL PERIMETER FENCE AROUND CRAWLSPACE</t>
  </si>
  <si>
    <t>INSTALL PIPE BOLLARDS TO PROTECT FUEL TANK FROM VEHICLE MISHAP</t>
  </si>
  <si>
    <t>RELOCATE PANEL PK OR REMOVE OBSTACLES PREVENTING PROPER CLEARANCE</t>
  </si>
  <si>
    <t>REPAINT EXTERIOR BUILDING SIDING AND TRIM</t>
  </si>
  <si>
    <t>REPLACE / ADD EMERGENCY AND EGRESS LIGHTING BUILDING WIDE</t>
  </si>
  <si>
    <t>REPLACE BUILDING LIGHTING WITH HIGH EFFICIENCY LIGHTING, OCCUPANCY SENSORS IN CORE AREA</t>
  </si>
  <si>
    <t>WEST SPORTS DECK: CONSTRUCT NEW DECK WITH FOUNDATION SYSTEM APPROPRIATE FOR EXTENSIVE FROST MOVEMENT.</t>
  </si>
  <si>
    <t xml:space="preserve">RE-ROOF </t>
  </si>
  <si>
    <t>Seppula, Leonard Alternate Edu Bldg</t>
  </si>
  <si>
    <t>REPLACE T12 FLUORESCENT LUMINAIRES WITH T5,T8 FLUORESCENT OR LED LUMINAIRES</t>
  </si>
  <si>
    <t>Tok Center Garage</t>
  </si>
  <si>
    <t>Voc-Tech Building</t>
  </si>
  <si>
    <t>SITE WORK RENOVATION</t>
  </si>
  <si>
    <t>BOILER ROOM 144: ADD DIGITAL CONTROLS TO ENABLE BOILER HEATING IN THE EVENT OF WASTE HEAT NOT AVAILABLE</t>
  </si>
  <si>
    <t>IN GYM, REPLACE EXISTING T12 LIGHTING WITH HIGH EFFICIENCY HIGH-BAY LED LIGHTING WITH WIRE GUARDS (9 FIXTURES)</t>
  </si>
  <si>
    <t>IN ROOM 144, DEMO THE EXISTING MDP AND INSTALL A NEW MDP IN THE SHOP AREA</t>
  </si>
  <si>
    <t>REPAIR COMBUSTION AIR OPENINGS IN BOILER ROOM 144</t>
  </si>
  <si>
    <t>REPAIR CONDUITS AND INSTALL GFCI OUTLETS AS NEEDED ALONG EXTERIOR UNDERSIDE OF BUILDING COMPLEX</t>
  </si>
  <si>
    <t>REPLACE MAIN ELECTRICAL DISTRIBUTION CENTER</t>
  </si>
  <si>
    <t>Yup'ik Language Center</t>
  </si>
  <si>
    <t>ELECTRICAL RENOVATION AND RENEWAL</t>
  </si>
  <si>
    <t>INSTALL 3 PIPE BOLLARDS TO PROTECT FUEL TANK FROM VEHICLES</t>
  </si>
  <si>
    <t>INSTALL FENCED ENCLOSURE SURROUNDING CRAWL SPACE</t>
  </si>
  <si>
    <t>INSTALL STRUCTURAL CONNECTION BETWEEN BEAMS AND PILES</t>
  </si>
  <si>
    <t>PROVIDE NEW BURIED CIRCUIT FROM KU101 WITH NEW RISERS AND GROUNDING AT TWO EXISTING LMINAIRE POLES</t>
  </si>
  <si>
    <t>REPLACE ALL HEATING HOT WATER PIPE INSULATION IN BOILERS ROOM 107. ADD INSLATION TO HEATING WATER PIPING NEAR NIT HEATERS. ADD NEW LABELS AND ARROWS.</t>
  </si>
  <si>
    <t>REPLACE EXISTING T12 LIGHTING AND MANUAL SWITCHING WITH HIGH EFFICIENCY LIGHTING AND OCCUPANCY SENSORS</t>
  </si>
  <si>
    <t>UPGRADE FIRE ALARM TO INCLUDE SMOKE DETECTION, PULL STATIONS, AND NOTIFICATION. ADD TO KU103 SYSTEM.</t>
  </si>
  <si>
    <t>Yup'ik Museum, Library &amp; Cultural Ctr</t>
  </si>
  <si>
    <t>MUSEUM STORAGE AND DISPLAY CASEWORK</t>
  </si>
  <si>
    <t>PATCH AND FINISH WALLS AND CEILING</t>
  </si>
  <si>
    <t>REFINISH EXTERIOR WOOD SIDING AND METAL RAILINGS</t>
  </si>
  <si>
    <t>DEMOLISH ABANDONED STEAM BOILER IN ROOM 130</t>
  </si>
  <si>
    <t>EVALUATE FACILITY LOADS AND REDUCE ENERGY USE TO MINIMIZE STEP-DOWN TRANSFORMERS</t>
  </si>
  <si>
    <t>IN 2ND FLOOR COMM ROOM, REPLACE ABS CONDUIT WITH WIREBASKET CABLE TRAY</t>
  </si>
  <si>
    <t>PERFORM MAJOR MAINTENANCE ON AIR HANDLERS IN MEZZANINE. REPLACE BEARINGS AND CLEAN WITH SOLVENT</t>
  </si>
  <si>
    <t>PROVIDE NEW BURIED CIRCUITS FROM KU106 WITH NEW CONDUIT RISERS AND GROUNDING AT FIVE EXISTING LUMINAIRE POLES</t>
  </si>
  <si>
    <t>RELOCATE TWO EXISTING OR INSTALL TWO NEW IP DOME CAMERAS NEAR MAIN ENTRANCES TO BUILDING</t>
  </si>
  <si>
    <t>REPLACE ALL HEATING HOT WATER PIPE INSULATION IN BOILER ROOM 130</t>
  </si>
  <si>
    <t>REPLACE BUILDING LIGHTING WITH LED OR T8</t>
  </si>
  <si>
    <t>REPLACE DAMAGED PEDESTRIAN LIGHTING POLES ON REAR BUILDING WALKWAY</t>
  </si>
  <si>
    <t>REPLACE EXTERIOR HPS FIXTURES WITH LED</t>
  </si>
  <si>
    <t>REPLACE MANUAL LIGHTING CONTROLS WITH OCCUPANCY SENSORS</t>
  </si>
  <si>
    <t>REPLACE PANELS LL AND MM</t>
  </si>
  <si>
    <t>University of Alaska Southeast</t>
  </si>
  <si>
    <t>Juneau Campus</t>
  </si>
  <si>
    <t>Hendrickson Annex</t>
  </si>
  <si>
    <t>Stover House</t>
  </si>
  <si>
    <t>Student Lodge</t>
  </si>
  <si>
    <t>% of Total DM Backlog</t>
  </si>
  <si>
    <t>Courtyard Concrete Surfaces Safety Repair</t>
  </si>
  <si>
    <t>The concrete walking surfaces in the inner courtyard are frost heaved and pose a major trip hazard to the residents.</t>
  </si>
  <si>
    <t>Concrete Sidewalks and Courtyards Safety Upgrades</t>
  </si>
  <si>
    <t>Replace the broken concrete sidewalks and courtyard concrete surfaces that pose a trip hazard to the residents and staff.</t>
  </si>
  <si>
    <t>Resident Room Heating Replacement</t>
  </si>
  <si>
    <t>Replace the outdated and inefficient finned tube radiant heaters in the resident rooms.</t>
  </si>
  <si>
    <t>North Building Boiler and Heat Pump Replacement</t>
  </si>
  <si>
    <t>North Building Roof Membrane Replacement</t>
  </si>
  <si>
    <t>North Generator Automatic Transfer Switch Replacement</t>
  </si>
  <si>
    <t>Fire Alarm Systems Replacement</t>
  </si>
  <si>
    <t>South Building Terrace Membrane Roof Replacement</t>
  </si>
  <si>
    <t>Door Actuator Replacement</t>
  </si>
  <si>
    <t>Fuel Tank Supply Lines Replacement</t>
  </si>
  <si>
    <t>Wood Floor Refinishing at Manager's Quarters</t>
  </si>
  <si>
    <t>The damaged hardwood flooring is in need of refinishing to restore its condition and provide a smooth walking surface for the residents.</t>
  </si>
  <si>
    <t>Replace aged electrical breaker panels and failing breakers throughout the facility.</t>
  </si>
  <si>
    <t>Drive Through Safety Entrance Canopy</t>
  </si>
  <si>
    <t>Repaving and restriping, along with localized work where failure of subgrade material is evident.</t>
  </si>
  <si>
    <t>Replace the two outdated dining room lights with new fan/light combination units for better lighting and improved air movement.</t>
  </si>
  <si>
    <t>Install a protective wainscoting at the utility corridor where carts and dollies are causing excessive damage to the wall.</t>
  </si>
  <si>
    <t>Laundry Room Flooring Replacement</t>
  </si>
  <si>
    <t>Replace the aging laundry room resilient sheet flooring.</t>
  </si>
  <si>
    <t>Sanitary waste lines throughout the facility are in need of scoping and cleaning.</t>
  </si>
  <si>
    <t>Balcony Retaining Wall Repair at Nurses Quarters</t>
  </si>
  <si>
    <t>Rain Gutter and Downspout Installation</t>
  </si>
  <si>
    <t>Shipping and Receiving Entrance Expansion</t>
  </si>
  <si>
    <t>Rear Wings Grounds Safety Improvements</t>
  </si>
  <si>
    <t>Design and construction improvements are needed to provide a level recreation and gathering area.</t>
  </si>
  <si>
    <t>Remove old deteriorated fabric at the nurses station, patch and re-paint.</t>
  </si>
  <si>
    <t>The interior paint finishes are required to be re-painted and restored throughout the building.</t>
  </si>
  <si>
    <t>Resident Bathroom Exhaust Fan Replacement</t>
  </si>
  <si>
    <t>Install new through-wall, power-louvered exhaust fans in thirty resident bathrooms.</t>
  </si>
  <si>
    <t>Wall Covering Repair for Raven and Fireweed Resident Areas</t>
  </si>
  <si>
    <t>Replace the aged exterior windows with a more energy efficient window system.</t>
  </si>
  <si>
    <t>Tile Floor Finishes Replacement</t>
  </si>
  <si>
    <t>Remove original damaged and asbestos containing vinyl composite tiles and install new resilient flooring.</t>
  </si>
  <si>
    <t>Metal Roof Flashing Repair</t>
  </si>
  <si>
    <t>Emergency Generator Replacement</t>
  </si>
  <si>
    <t>Site Lighting Efficiency Upgrade</t>
  </si>
  <si>
    <t>Replace the facilities parking lot and site lighting with a more energy efficient LED lighting system.</t>
  </si>
  <si>
    <t>Wood Flooring Refinish in Nurses Quarters</t>
  </si>
  <si>
    <t>The degraded hardwood floors are in need of refinishing to restore their overall condition.</t>
  </si>
  <si>
    <t>The parking area surface is exhibiting cracking and uneven surface issues. Patching and resealing the lot is required.</t>
  </si>
  <si>
    <t>Drive Through Safety Entrance</t>
  </si>
  <si>
    <t>A covered drive-through entryway is required to allow for a safe and weather resistant area to load and unload residents into transportation vehicles.</t>
  </si>
  <si>
    <t>Replace the old outdated battery powered emergency lighting wall packs.</t>
  </si>
  <si>
    <t>Carpeting Replacement in Main Hallway</t>
  </si>
  <si>
    <t>Homestead Kitchen Upgrade</t>
  </si>
  <si>
    <t>Install new cabinets and appliances in the Homestead kitchen.</t>
  </si>
  <si>
    <t>Exterior Walls Repainting</t>
  </si>
  <si>
    <t>The exterior paint is showing signs of age and is in need of repainting.</t>
  </si>
  <si>
    <t>Exterior Aluminum Windows Replacement</t>
  </si>
  <si>
    <t>Replace the original exterior windows facility wide with a more energy efficient system.</t>
  </si>
  <si>
    <t>Casework Replacement</t>
  </si>
  <si>
    <t>Remove asbestos containing vinyl composite tiles throughout facility and replace with new.</t>
  </si>
  <si>
    <t>Exterior Doors Replacement</t>
  </si>
  <si>
    <t>Loading Dock Concrete Repairs</t>
  </si>
  <si>
    <t>Replace the broken and settled loading dock slab.</t>
  </si>
  <si>
    <t>Automotive Heater Plug-in Stations</t>
  </si>
  <si>
    <t>Emergency Power to Kitchen</t>
  </si>
  <si>
    <t>Integrate the kitchen onto the emergency generator power distribution system.</t>
  </si>
  <si>
    <t>Janitors Mop Sinks Replacement</t>
  </si>
  <si>
    <t>Kitchen Hood Exhaust Systems Replacement</t>
  </si>
  <si>
    <t>Garage Furnaces Replacement</t>
  </si>
  <si>
    <t>Replace the garage furnaces as they are approaching the end of their useful life.</t>
  </si>
  <si>
    <t>1st Floor North Building Carpeting Replacement</t>
  </si>
  <si>
    <t>Remove existing carpeting in north building 1st floor and replace with resilient vinyl.</t>
  </si>
  <si>
    <t>Front Entrance Asphalt Replacement</t>
  </si>
  <si>
    <t>Replace the asphalt on the main entrance passenger drop off area.</t>
  </si>
  <si>
    <t>North Building Direct Digital Control Thermostats.</t>
  </si>
  <si>
    <t>Terrace Perimeter Rock Wall Repairs</t>
  </si>
  <si>
    <t>Stone-and-mortar rock walls are in need of repair to restore their condition.</t>
  </si>
  <si>
    <t>North Building Interior Doors Replacement</t>
  </si>
  <si>
    <t>Interior resident room doors and frames in the north and south buildings are in need of replacement.</t>
  </si>
  <si>
    <t>Exterior Stucco Repair</t>
  </si>
  <si>
    <t>Wood Flooring Refinish in Chapel</t>
  </si>
  <si>
    <t>Wall Fabric Removal in North Wing</t>
  </si>
  <si>
    <t>The faulty fire alarm control panel and associated equipment needs to be replaced.</t>
  </si>
  <si>
    <t>Bio-Hazard Safety Level 3 Wall Repair</t>
  </si>
  <si>
    <t>Restore the integrity of the Bio-Hazard Safety Level -3 Laboratory walls and install new Active Pressure Monitors which are malfunctioning and obsolete.  Positive air pressure must be maintained in the Lab to prevent the spread of contagious disease and contaminates.</t>
  </si>
  <si>
    <t>Refurbish Rooftop Air Cooled Chiller</t>
  </si>
  <si>
    <t>Exterior Doors Upgrade</t>
  </si>
  <si>
    <t>To prevent resident escapes, install additional no-climb fencing in the recreation yard and provide full coverage on the perimeter fence.</t>
  </si>
  <si>
    <t>McLaughlin Youth Center - Cottage #1</t>
  </si>
  <si>
    <t>Exterior Siding Replacement</t>
  </si>
  <si>
    <t>Building Carpet Replacement</t>
  </si>
  <si>
    <t>Replace aged and deficient carpet throughout the facility  which poses a tripping hazard.</t>
  </si>
  <si>
    <t>Heating and Ventilation Upgrade for Cottages 1-5</t>
  </si>
  <si>
    <t>Site Lighting Upgrade</t>
  </si>
  <si>
    <t>Replace the high energy metal halide light fixtures and lamp standards in lots A, B, C and D with high efficiency LED lighting.</t>
  </si>
  <si>
    <t>Kitchen Air Handler</t>
  </si>
  <si>
    <t>Main Hallway Exhaust Fan Installation</t>
  </si>
  <si>
    <t>Cafeteria and Kitchen Restroom Renovation</t>
  </si>
  <si>
    <t>Plumbing fixtures and finishes in four washrooms for the cafeteria and kitchen are severely degraded and must be replaced.</t>
  </si>
  <si>
    <t>Boiler Room Make-up Air</t>
  </si>
  <si>
    <t>Paint Interior Walls</t>
  </si>
  <si>
    <t>Repaint the degraded interior wall surfaces throughout the original building.</t>
  </si>
  <si>
    <t>Generator Control Center Replacement</t>
  </si>
  <si>
    <t>Remove existing obsolete control system and replace with a circuit breaker panel.</t>
  </si>
  <si>
    <t>Pipe and Insulation Replacement</t>
  </si>
  <si>
    <t>Some piping and valves in the boiler room are close to failure and need to be replaced and others need to be insulated.</t>
  </si>
  <si>
    <t>Exterior siding is degraded and in need of repair to minimize the risk of moisture infiltration into the building envelope.</t>
  </si>
  <si>
    <t>Paint Exterior Walls</t>
  </si>
  <si>
    <t>Re-painting of exterior walls on each building wing is needed to minimize potential deterioration of wood siding.</t>
  </si>
  <si>
    <t>Repair or replacement of the plumbing system is needed according to the past results and study.</t>
  </si>
  <si>
    <t>Stop dangerous icing conditions by Installing underground drain pipes to connect the Annex downspouts to the main storm drain system.</t>
  </si>
  <si>
    <t>McLaughlin Youth Center - Cottage #5</t>
  </si>
  <si>
    <t>Kitchen Exhaust Fan Installation</t>
  </si>
  <si>
    <t>Electronic Door Hardware</t>
  </si>
  <si>
    <t>Replace the weathered and degraded sealant and flashing around windows.</t>
  </si>
  <si>
    <t>The Heat Coil Units are showing signs of degradation and are in need of replacement.</t>
  </si>
  <si>
    <t>Dillingham Health Center</t>
  </si>
  <si>
    <t>Radiant Panel Fin Tube Replacement</t>
  </si>
  <si>
    <t>Install additional radiant heat ceiling panels to offset excessive cold in under heated areas.</t>
  </si>
  <si>
    <t>Fuel Storage Tank Monitoring System Installation</t>
  </si>
  <si>
    <t>Install a fuel storage tank and monitoring system to prevent future leakage.</t>
  </si>
  <si>
    <t>The casework in examination rooms is in need of replacement to maintain functionality.</t>
  </si>
  <si>
    <t>Interior Doors Upgrades</t>
  </si>
  <si>
    <t>Interior door frames with electronic controls throughout the facility are in need of replacement to ensure the safety and security of residents and staff.</t>
  </si>
  <si>
    <t>Air Handler Heating Coils Replacement</t>
  </si>
  <si>
    <t>The heating coil units are severely degraded and in need of replacement.</t>
  </si>
  <si>
    <t>Sidewalk and Curbing Replacement</t>
  </si>
  <si>
    <t>The curbs and sidewalks in the delivery area are frost heaved,  cracked and need repair to alleviate tripping hazard.</t>
  </si>
  <si>
    <t>Upgrade Humidification System in Server Room</t>
  </si>
  <si>
    <t>Upgrade humidification system in server room to offset hot conditions, which damage the electronics.</t>
  </si>
  <si>
    <t>Cottage Walk Canopies Repair</t>
  </si>
  <si>
    <t>Interior Lighting Upgrade</t>
  </si>
  <si>
    <t>Install energy efficient lighting fixtures throughout the building.</t>
  </si>
  <si>
    <t>Wall Coverings Replacement</t>
  </si>
  <si>
    <t>Resilient Floor Finishes Replacement</t>
  </si>
  <si>
    <t>Painting of interior wall surfaces is needed throughout the building.</t>
  </si>
  <si>
    <t>Perimeter Gravel Regrading</t>
  </si>
  <si>
    <t>Re-painting of the Main Building and Workshop exterior walls is required to prevent further deterioration.</t>
  </si>
  <si>
    <t>Food Service Equipment Replacement</t>
  </si>
  <si>
    <t>Replace hot food well, walk in refrigerator and other kitchen appliances in need of upgrade.</t>
  </si>
  <si>
    <t>Interior Door Viewing Windows</t>
  </si>
  <si>
    <t>Treatment Laundry Room Expansion</t>
  </si>
  <si>
    <t>The Treatment area laundry room is very confining. The laundry room and an adjacent room need to be professionally reviewed to allow for a design and renovation that would combine the two rooms.</t>
  </si>
  <si>
    <t>Nurses Suite Expansion</t>
  </si>
  <si>
    <t>The nurses suite is in need of professional design to expand the outdated and cramped space.</t>
  </si>
  <si>
    <t>Replacement of the exterior wood deck is needed to maintain safe and structurally sound walking surfaces.</t>
  </si>
  <si>
    <t>Kitchen Casework upgrade</t>
  </si>
  <si>
    <t>Replace the kitchen casework based on age and condition, to restore its functionality.</t>
  </si>
  <si>
    <t>The metal roof, gutters and downspouts need to be cleaned of moss and reviewed for any deficiencies.</t>
  </si>
  <si>
    <t>Replace lighting with energy efficient fixtures.</t>
  </si>
  <si>
    <t>Based on age and condition, replacement of the exterior wood deck is required to maintain safe and structurally sound walking surfaces.</t>
  </si>
  <si>
    <t>Carpet in Cottage 4 is worn and must be replaced.</t>
  </si>
  <si>
    <t>Roof Rubber Membrane Replacement</t>
  </si>
  <si>
    <t>Complete the asphalt at the fire lane at the rear of facility and replace portions of the sidewalk.</t>
  </si>
  <si>
    <t>Hot Water Piping Replacement</t>
  </si>
  <si>
    <t>Replace in it's entirety, the hot water heating distribution piping.</t>
  </si>
  <si>
    <t>Washroom partitions are degraded and need to be replaced.</t>
  </si>
  <si>
    <t>The replacement of carpet flooring throughout the cottage is needed.</t>
  </si>
  <si>
    <t>Install a protection canopy over the treacherous, icy and slippery walkway between buildings.</t>
  </si>
  <si>
    <t>Kitchen Casework Upgrade</t>
  </si>
  <si>
    <t>Kitchen casework is in need of replacement.</t>
  </si>
  <si>
    <t>The replacement of old wood windows is needed.</t>
  </si>
  <si>
    <t>Electrical Panels Replacement</t>
  </si>
  <si>
    <t>Replace the existing branch circuit panel boards with new units.</t>
  </si>
  <si>
    <t>Tile floor finishes in washrooms exhibited worn/stained surfaces and missing sections of grout. Replacement is needed to restore their condition.</t>
  </si>
  <si>
    <t>Exterior Window Replacement in Admin/Prob.</t>
  </si>
  <si>
    <t>Pavement in disrepair. Patch, repair, sealcoat and stripe all the parking areas. Especially the area outside of the Annex gym building.</t>
  </si>
  <si>
    <t>Resilient Floor Finishes</t>
  </si>
  <si>
    <t>Kitchen Plumbing and Grease Trap Installation</t>
  </si>
  <si>
    <t>Heating and Ventilation Analysis and Balancing</t>
  </si>
  <si>
    <t>Perform an analysis of the heating and ventilation system.</t>
  </si>
  <si>
    <t>Domestic Plumbing Supply Repair</t>
  </si>
  <si>
    <t>Direct Digital Controls Upgrade</t>
  </si>
  <si>
    <t>Direct Digital Control Panel Replacement</t>
  </si>
  <si>
    <t>Perimeter Fence Repair</t>
  </si>
  <si>
    <t>The exercise yard fence is in disrepair and should be repaired to maintain a sound perimeter.</t>
  </si>
  <si>
    <t>Install new energy efficient lighting throughout building.</t>
  </si>
  <si>
    <t>Electrical Room Fire Code</t>
  </si>
  <si>
    <t>Modifications to drainage slopes on all low-slope roof surfaces is needed to minimize the storm water build-up and roof leakage.</t>
  </si>
  <si>
    <t>Detention Cell Water Control Valve</t>
  </si>
  <si>
    <t>Seal coat and stripping of aged asphalt pavement on the property needed.</t>
  </si>
  <si>
    <t>Ice Melt Loop Repair at Front Entrance Sidewalk</t>
  </si>
  <si>
    <t>The ice melt loop at the front entrance sidewalk has failed and is in need of replacement.</t>
  </si>
  <si>
    <t>The existing metal halide interior lighting should be replaced with up-to-date, energy efficient fixtures.</t>
  </si>
  <si>
    <t>Exterior Windows in Common/Detention Room</t>
  </si>
  <si>
    <t>The replacement of wood windows is needed to maintain a proper weather barrier from exterior elements.</t>
  </si>
  <si>
    <t>Reconstruction of the outdoor wood patio, based on age and overall condition, is required to maintain walking surfaces.</t>
  </si>
  <si>
    <t>Replacement of original building washroom accessories, based on age, is needed to maintain functionality.</t>
  </si>
  <si>
    <t>Vinyl Composite Tile Replacement</t>
  </si>
  <si>
    <t>Replacement of window blinds is needed.</t>
  </si>
  <si>
    <t>Exterior Walls Sealant Replacement</t>
  </si>
  <si>
    <t>The sealant has deteriorated due to time and weather and needs to be replaced to prevent moisture infiltration.</t>
  </si>
  <si>
    <t>Casework and Countertop Replacement</t>
  </si>
  <si>
    <t>Replace aged and damaged casework and countertops through out the facility.</t>
  </si>
  <si>
    <t>Administration Area Carpeting Replacement</t>
  </si>
  <si>
    <t>Parking Lot Repair</t>
  </si>
  <si>
    <t>Repair cracks, re-seal and re-stripe parking lot.</t>
  </si>
  <si>
    <t>Lighting Fixture Upgrade</t>
  </si>
  <si>
    <t>Install new energy efficient lighting.</t>
  </si>
  <si>
    <t>Spectator Bleachers</t>
  </si>
  <si>
    <t>Replacement of the wood spectator bleachers, based on age and observed condition, is required to maintain their functionality.</t>
  </si>
  <si>
    <t>Detention Court Plumbing Fixture Replacement</t>
  </si>
  <si>
    <t>Exterior Walls Sealant Renewal</t>
  </si>
  <si>
    <t>Replace the cracked and weather worn sealant on the buildings exterior metal panels and flashing.</t>
  </si>
  <si>
    <t>Air Handling Units on Roof-Top</t>
  </si>
  <si>
    <t>Repaint the interior walls facility wide.</t>
  </si>
  <si>
    <t>Replace the aging and worn carpet facility wide.</t>
  </si>
  <si>
    <t xml:space="preserve">Palmer </t>
  </si>
  <si>
    <t>37-H</t>
  </si>
  <si>
    <t>Design broken down into the following:  1.Building Envelope upgrade/repair 2. Mechanical Upgrades  3. Arctic Entryway addition  4. Replace Stairs to mezzanine 5. Add lighting</t>
  </si>
  <si>
    <t>Repair Tok Well House Mechanical Room in Operations Building</t>
  </si>
  <si>
    <t>Tok well house is poorly insulated and constructed and possible risks could include damage to equipment.</t>
  </si>
  <si>
    <t>Brush Roads in Haines</t>
  </si>
  <si>
    <t>Brush 3 miles of existing roads.</t>
  </si>
  <si>
    <t>Copper Center Repair Shop Exterior Repairs</t>
  </si>
  <si>
    <t>Provide new exterior insulated envelope. Upgrade to energy efficient doors &amp; windows, level bay floor, and insulate foundation.</t>
  </si>
  <si>
    <t>Install Overhead Vehicle Doors at the Copper Center Warehouse</t>
  </si>
  <si>
    <t>Warehouse has space for 3-6 vehicles for winter storage.  All vehicles come in and out through one door and exhaust is needed for this process.</t>
  </si>
  <si>
    <t>The building is being heated with a forced air furnace installed in 1959.  The furnace is poorly installed and has had numerous repairs.  The furnace has long passed its useful life.</t>
  </si>
  <si>
    <t>Soldotna Operations Addition Replacement</t>
  </si>
  <si>
    <t>Remove and replace existing deteriorated storage with updated structure (960 SF).</t>
  </si>
  <si>
    <t>Energy Audit on Buildings in Delta</t>
  </si>
  <si>
    <t>All buildings in Delta will receive an energy audit to plan on future deferred maintenance projects.</t>
  </si>
  <si>
    <t>Evaluate and Repair Building Envelope of Tok Main Office</t>
  </si>
  <si>
    <t>Conduct an energy audit and provide repairs for the main office in Tok.</t>
  </si>
  <si>
    <t xml:space="preserve">Repair Fairbanks Seismic Bracing </t>
  </si>
  <si>
    <t>Provide adequate building foundations and tie downs to eliminate what USKH Inc. (Architecture and Engineering firm) called "rickety foundations" in Fairbanks.</t>
  </si>
  <si>
    <t>Repair Roof at Copper River Brown Warehouse</t>
  </si>
  <si>
    <t>Re-roof the Brown Warehouse building with pre-finished metal roofing, and  install metal fascia and rain gutters.</t>
  </si>
  <si>
    <t xml:space="preserve">Copper River Fuel Shed Building </t>
  </si>
  <si>
    <t>Resurface exterior walls, soffits, and fascias with pre-finished metal siding, and provide rain gutters.</t>
  </si>
  <si>
    <t>Reduce Heat Cost in Fairbanks Buildings</t>
  </si>
  <si>
    <t>Repair Exterior Finishes at Palmer Administration Building</t>
  </si>
  <si>
    <t>Repaint weathered wood siding and trim on Admininistration Building.</t>
  </si>
  <si>
    <t>Palmer Office Interior Updates</t>
  </si>
  <si>
    <t>Carpet and interior painting.</t>
  </si>
  <si>
    <t>Delta Main Office and Warehouse Window Repair</t>
  </si>
  <si>
    <t>Repair and replace windows at Delta office and warehouse.</t>
  </si>
  <si>
    <t>Install Vehicle Bay Mezzanine in  Palmer Warehouse</t>
  </si>
  <si>
    <t xml:space="preserve">Mezzanine would utilize high bay environment to add storage capacity. </t>
  </si>
  <si>
    <t>Delta Helitack Building Plumbing Maintenance and Storage Yard Forklift Safety</t>
  </si>
  <si>
    <t>Helitack building insulation/vapor barrier replacement and squirrel proofing; install backflow preventers, pressure relief valves and caps per code for the domestic water system; and replace muddy surfaces of the storage yard with D-1 gravel or asphalt and/or poured concrete.</t>
  </si>
  <si>
    <t>Palmer Aviation Ramp Resealing</t>
  </si>
  <si>
    <t>Fill cracks and reseal the Aviation Ramp at the Palmer Forestry Facility.</t>
  </si>
  <si>
    <t>Provide Valdez/Copper River Facility Standby Power</t>
  </si>
  <si>
    <t>Weatherproof emergency power backup system and provide suitable cold start capability to the compound.</t>
  </si>
  <si>
    <t>Add 2 condenser/evaporator cooling packages.</t>
  </si>
  <si>
    <t>Replace Equipment Storage Warehouse and Fire Cache</t>
  </si>
  <si>
    <t>Project replaces Brown Warehouse used for seasonal equipment storage and the White Warehouse used as a fire cache.  Total Square Footage = 860sf.  Project would also demolish old facilities and can be combined with the "Provide Valdez/Copper River Facility Standby Power" and "Repair Roof at Copper River Brown Warehouse" projects.</t>
  </si>
  <si>
    <t>Copper River Facilities, Stairs, Landings, and Handrails</t>
  </si>
  <si>
    <t>Complete stairs, landings, and handrails per the USKH study throughout the Copper River facility to come into compliance. 
Fuel shed -exterior steps repair handrails with proper grip and reseal landings and steps.  
Shop- Interior stairs to the mezzanine are not provided with intermediate rails or handrails of proper grip.  
Office- northwest stairs and landing:  Stairs are too steep, handrails need to be installed, and threshold needs repair due to being too abrupt.  
Office-Ramp:  Handrails not of proper grip section, reseal landing, ramp, and steps.
Employee parking - Two stair cases out of compliance and need replacement. 
White Warehouse - Needs handrails and thresholds are too abrupt.</t>
  </si>
  <si>
    <t>Reinforce foundations to meet siesmic requirements and repair electrical per USKH study.</t>
  </si>
  <si>
    <t>New Heat Source for Delta Office</t>
  </si>
  <si>
    <t>Replace orientation kiosk.</t>
  </si>
  <si>
    <t>Replace parking barriers, wind barriers, and benches.</t>
  </si>
  <si>
    <t>Bird Creek Campground</t>
  </si>
  <si>
    <t>Repair pavement and restripe.</t>
  </si>
  <si>
    <t>Repair and rehabilitate trail.</t>
  </si>
  <si>
    <t>Replace site signage.</t>
  </si>
  <si>
    <t>Replace Icicle Creek crossing.</t>
  </si>
  <si>
    <t>Repair and rehabilitate Iditarod/Crow Pass Trail.</t>
  </si>
  <si>
    <t>Repair and rehabilitate Mile Hi Saddle Trail.</t>
  </si>
  <si>
    <t>Rehabilitate riverbank trail.</t>
  </si>
  <si>
    <t>Stabilize slope, improve road and parking drainage, and resurface parking area.</t>
  </si>
  <si>
    <t>Replace kiosk.</t>
  </si>
  <si>
    <t>Resurface upper and lower parking areas.</t>
  </si>
  <si>
    <t>Replace area signage and 8 interpretive displays.</t>
  </si>
  <si>
    <t>Replace interpretive displays.</t>
  </si>
  <si>
    <t>Improve lakeside road grading and drainage. Rehabilitate and repair paved roads.</t>
  </si>
  <si>
    <t>Improve hand launch/recovery lake access.</t>
  </si>
  <si>
    <t>Replace/relocate volunteer cabins and maintenance yard.</t>
  </si>
  <si>
    <t>Indian Trail</t>
  </si>
  <si>
    <t>Rehabilitate trail.</t>
  </si>
  <si>
    <t>McHugh Creek Picnic Area/Trailhead</t>
  </si>
  <si>
    <t>Resurface access road and parking area.</t>
  </si>
  <si>
    <t>Replace toilet with single concrete vaulted toilet</t>
  </si>
  <si>
    <t>Regrade and resurface parking area.</t>
  </si>
  <si>
    <t>Replace site signage and interpretive signs.</t>
  </si>
  <si>
    <t>Rabbit Lake Trailhead</t>
  </si>
  <si>
    <t>Replace kiosk and fee station.</t>
  </si>
  <si>
    <t>Upper Huffman</t>
  </si>
  <si>
    <t>Refurbish group site.</t>
  </si>
  <si>
    <t>Replace worn parking bumper logs, fire pits, 40 barrier posts, and picnic tables in entire facility. Replace two gates.</t>
  </si>
  <si>
    <t>Recondition roads and parking areas.</t>
  </si>
  <si>
    <t>Replace 50 worn parking bumper logs, fire pits, and picnic tables in entire facility.</t>
  </si>
  <si>
    <t>Rehabilitate trails to Slidehole fishing from day‐use area and install interpretive signs to encourage bank protection, catch and release, etc.</t>
  </si>
  <si>
    <t>Anchor River State Recreation Area</t>
  </si>
  <si>
    <t>Replace 5 toilets with concrete vaulted toilets.</t>
  </si>
  <si>
    <t>Resurface access roads with asphalt pavement.</t>
  </si>
  <si>
    <t>Recondition trails to provide adequate drainage.</t>
  </si>
  <si>
    <t>Reroute trail from Derby Cove to North Beach.</t>
  </si>
  <si>
    <t>Repair trail leading from North Beach to South Beach and the Fort.</t>
  </si>
  <si>
    <t>Relocate Callisto Canyon public use cabin away from creek.</t>
  </si>
  <si>
    <t>Replace Derby and Callisto public use cabin roofs and stoves.</t>
  </si>
  <si>
    <t>Stain four public use cabins.</t>
  </si>
  <si>
    <t>Replace Loop Trail bridge.</t>
  </si>
  <si>
    <t>Recondition and resurface trails.</t>
  </si>
  <si>
    <t>Improve surface and drainage of trail to beach.</t>
  </si>
  <si>
    <t>Resurface access, parking area, and campground roads.</t>
  </si>
  <si>
    <t>Rehabilitate swim beach area into a group use area.</t>
  </si>
  <si>
    <t>Resurface roads and parking areas. Modify turn around for larger vehicles.</t>
  </si>
  <si>
    <t>Replace selected parking bumpers.</t>
  </si>
  <si>
    <t>Resurface parking area. Expand camping gravel pads.</t>
  </si>
  <si>
    <t>Replace picnic tables and fire rings.</t>
  </si>
  <si>
    <t>Replace three fee stations.</t>
  </si>
  <si>
    <t>Realign curve on access road, repave purchased right‐of‐way.</t>
  </si>
  <si>
    <t>Resurface parking area, campground, and tractor launch area.</t>
  </si>
  <si>
    <t>Eshamy Bay</t>
  </si>
  <si>
    <t>Replace Baker Cabin.</t>
  </si>
  <si>
    <t>Clear vegetation along trail and replace 50 trail markers.</t>
  </si>
  <si>
    <t>Replace park entrance sign and replace bulletin board.</t>
  </si>
  <si>
    <t>Replace Moose Valley public use cabin.</t>
  </si>
  <si>
    <t>Repair and reroute trails bridge crossing at Halibut Creek.</t>
  </si>
  <si>
    <t>Replace bearproof food storage boxes at all remote sites (appx 20 units).</t>
  </si>
  <si>
    <t>Replace Halibut Cove tool maintenance shed.</t>
  </si>
  <si>
    <t>Replace walkway with elevated light-penetrating and jack resistant foundation.</t>
  </si>
  <si>
    <t>Resurface parking area.</t>
  </si>
  <si>
    <t>Replace parking bumpers.</t>
  </si>
  <si>
    <t>Resurface roads and parking areas.</t>
  </si>
  <si>
    <t>Replace 10 old picnic tables.</t>
  </si>
  <si>
    <t>Rehabilitate and reroute trails.</t>
  </si>
  <si>
    <t>Replace floating dock.</t>
  </si>
  <si>
    <t>Refinish exterior of volunteer cabin.</t>
  </si>
  <si>
    <t>Crack seal asphalt pavement.</t>
  </si>
  <si>
    <t>Replace wooden rail caps on walkway with material such as Trex. Replace bulletin board.</t>
  </si>
  <si>
    <t>Replace toilet with double concrete vaulted toilet.</t>
  </si>
  <si>
    <t>Replace septic holding tank at host site.</t>
  </si>
  <si>
    <t>Replace picnic tables and parking bumpers.</t>
  </si>
  <si>
    <t>Reshingle roof on shop building.</t>
  </si>
  <si>
    <t>Stabilize riverbank for fish habitat protection.</t>
  </si>
  <si>
    <t>Replace picnic tables.</t>
  </si>
  <si>
    <t>Replace interpretive displays and site signage.</t>
  </si>
  <si>
    <t>Resurface road and parking areas.</t>
  </si>
  <si>
    <t>Replace septic system.</t>
  </si>
  <si>
    <t>Replace parking bumpers at overflow area.</t>
  </si>
  <si>
    <t>Resurface roads and parking area.</t>
  </si>
  <si>
    <t>Rehabilitate bluff trail.</t>
  </si>
  <si>
    <t>Replace stairs and damaged walkways with elevated light-penetrating walkways and jack resistant foundation.</t>
  </si>
  <si>
    <t>Rehabilitate trail at lower end of Slikok.</t>
  </si>
  <si>
    <t>Pave road and parking area.</t>
  </si>
  <si>
    <t>Replace 2 old toilets with 2 double concrete vaulted toilets.</t>
  </si>
  <si>
    <t>Replace shop.</t>
  </si>
  <si>
    <t>Replace 1 toilet with a double concrete vaulted toilet. Remove second toilet.</t>
  </si>
  <si>
    <t>Improve trails from parking area to river.</t>
  </si>
  <si>
    <t>Repair kiosks.</t>
  </si>
  <si>
    <t>Resurface access roads and parking areas.</t>
  </si>
  <si>
    <t>Convert shelter and walk‐in sites into a group camping area with expanded parking for up to 10 vehicles.</t>
  </si>
  <si>
    <t>Improve trails to river.</t>
  </si>
  <si>
    <t>Resurface campsites.</t>
  </si>
  <si>
    <t>Repair fence at the bluff.</t>
  </si>
  <si>
    <t>Resurface access road.</t>
  </si>
  <si>
    <t>Resurface trail.</t>
  </si>
  <si>
    <t>Replace roof and rehabilitate picnic shelter.</t>
  </si>
  <si>
    <t>Replace one old toilet with a double concrete vaulted toilet.</t>
  </si>
  <si>
    <t>Resurface campground road.</t>
  </si>
  <si>
    <t>Relocate Gold Creek bridge to stable ground.</t>
  </si>
  <si>
    <t>Improve drainage, construct drainage crossing, and clear vegetation.</t>
  </si>
  <si>
    <t>Paint metal shelter and kiosks.</t>
  </si>
  <si>
    <t>Replace outhouses at Laura Lake and at Pillar Lake Cabin.</t>
  </si>
  <si>
    <t>Replace entrance sign at park boundaries along old logging roads.</t>
  </si>
  <si>
    <t>Improve ADA accessibility at the Pillar Lake public use cabin.</t>
  </si>
  <si>
    <t>Rehabilitate roads, campsites, and tent pads at campground. Improve trailhead at Boy Scout Lake.</t>
  </si>
  <si>
    <t>Replace fire rings and picnic tables at campground and day-use area. Replace entrance gate.</t>
  </si>
  <si>
    <t>Repair Boy Scout Lake trail and realign portion on private lands. Widen and stabilize riverbank trail.</t>
  </si>
  <si>
    <t>Replace 2 old bulletin boards with information kiosk. Replace campground bulletin and fee station with orientation kiosk.</t>
  </si>
  <si>
    <t>Improve site water system ‐ well is pumping air and sediment and is overburdened serving office, apartment, and host site.</t>
  </si>
  <si>
    <t>Stabilization, preservation, and maintenance of historic WWII structures.</t>
  </si>
  <si>
    <t>Replace rotten, sagging deck on resident apartment.</t>
  </si>
  <si>
    <t>Improve headquarters and resident apartment building to meet current standards.</t>
  </si>
  <si>
    <t>Raise road surface on Miller Point road and resurface Ram site road, Group site road, and main entrance parking lot.</t>
  </si>
  <si>
    <t>Replace older double outhouse at Miller Point with double concrete vaulted toilet.</t>
  </si>
  <si>
    <t>Replace old bulletin boards with new information kiosks.</t>
  </si>
  <si>
    <t>Repair, re‐level and re‐stabilize floors and structural systems on 4 public use cabins.</t>
  </si>
  <si>
    <t>Repair and improve trails.</t>
  </si>
  <si>
    <t>Replace 4 outhouses at public use cabins.</t>
  </si>
  <si>
    <t>Areawide</t>
  </si>
  <si>
    <t>Replace 10 picnic tables and
anchor 33 tables.</t>
  </si>
  <si>
    <t>Add sand to improve exising public beach.</t>
  </si>
  <si>
    <t>Replace 7 picnic tables and anchor 15 tables.</t>
  </si>
  <si>
    <t>Replace bunkhouse.</t>
  </si>
  <si>
    <t>Replace Byers Creek station generator/electric system.</t>
  </si>
  <si>
    <t>Install gravity water hold tank for sanitary dump station to reduce generator load.</t>
  </si>
  <si>
    <t>Repair Byers Lake Loop Trail outlet bridge.</t>
  </si>
  <si>
    <t>Repair Byers Lake Loop Trail.</t>
  </si>
  <si>
    <t>Resurface campground roads, and overflow parking area.</t>
  </si>
  <si>
    <t>Replace roof eaves supports.  Replace windows.</t>
  </si>
  <si>
    <t>Repair trail to division standards.</t>
  </si>
  <si>
    <t>Replace old pit toilet with single concrete vaulted toilet.</t>
  </si>
  <si>
    <t>Repair Lower Troublesome creek trail.</t>
  </si>
  <si>
    <t>Repair and restripe parking area.</t>
  </si>
  <si>
    <t>Replace old bulletin board.</t>
  </si>
  <si>
    <t>Replace 10 hazardous old barrel‐ type garbage cans with bear proof cans. Replace 30 old picnic tables.</t>
  </si>
  <si>
    <t>Resurface and extend campsites.</t>
  </si>
  <si>
    <t>Improve trails to current standards.</t>
  </si>
  <si>
    <t>Repair trails through park.</t>
  </si>
  <si>
    <t>Crack seal pavement and repair slumping. Pave day-use/boat launch area.</t>
  </si>
  <si>
    <t>Hatcher Pass - Archangel Trailhead</t>
  </si>
  <si>
    <t>Hatcher Pass ‐ Government Peak Campground</t>
  </si>
  <si>
    <t>Hatcher Pass - Mile 16 Bike Trail</t>
  </si>
  <si>
    <t>Hatcher Pass ‐ Reed Lakes</t>
  </si>
  <si>
    <t>Replace bulletin board and kiosk.</t>
  </si>
  <si>
    <t>Replace missing entrance sign near
Gateway/Little Su Bridge.</t>
  </si>
  <si>
    <t>Stabilization and/or reconstruction of failing portal trestle.</t>
  </si>
  <si>
    <t>Refinish wood flooring in Mess Hall.</t>
  </si>
  <si>
    <t>Remove stumps in pedestrian areas at the campground.</t>
  </si>
  <si>
    <t>Resurface and widen roadway and improve drainage.</t>
  </si>
  <si>
    <t>Resurface roads and parking areas. Resurface and level campsites.</t>
  </si>
  <si>
    <t>Recondition and repair damaged asphalt trails to division standards.</t>
  </si>
  <si>
    <t>Replace 15 bumper logs, picnic tables, and benches.</t>
  </si>
  <si>
    <t>Recondition campground to meet current standards. Rehabilitate access road to Matanuska Lake campground and day use.</t>
  </si>
  <si>
    <t>Refurbish caretaker cabin.</t>
  </si>
  <si>
    <t>Improve trails by widening and connecting existing trails. Improve east/west trail from Matanuska to Kepler Lake to ADA standards.</t>
  </si>
  <si>
    <t>Pave access road and resurface parking area.</t>
  </si>
  <si>
    <t>Replace damaged bumper logs and 20 picnic tables.</t>
  </si>
  <si>
    <t>Nancy Lake Office:  Repair volunteer housing.</t>
  </si>
  <si>
    <t>Replace Nancy Lake Cabin #4.</t>
  </si>
  <si>
    <t>Replace Nancy Lake Cabin #3.</t>
  </si>
  <si>
    <t>Repair Nordic ski trails to division standards.</t>
  </si>
  <si>
    <t>Upgrading 30 campsites and 15 picnic sites.</t>
  </si>
  <si>
    <t>Replace well in camping area.</t>
  </si>
  <si>
    <t>Replace picnic tables, fireplaces, and parking bumpers.</t>
  </si>
  <si>
    <t>Resurface access road, parking areas, and campsites.</t>
  </si>
  <si>
    <t>Rebuild access road. Resurface campground road and campsites.</t>
  </si>
  <si>
    <t>Resurface road and campsites.</t>
  </si>
  <si>
    <t>Resurface campsites and campground loop road.</t>
  </si>
  <si>
    <t>Resurface existing parking area.</t>
  </si>
  <si>
    <t>Recondition fishing access trails and raft take-out.</t>
  </si>
  <si>
    <t>Repair roof, restore foundation, replace furnace, hot water heater, and all other mechanical system components, replace floor, and repair interior walls and ceilings in restaurant kitchen and restrooms.</t>
  </si>
  <si>
    <t>Improve campsites near entrance.</t>
  </si>
  <si>
    <t>Relocate entrance sign to first, more visible entrance.</t>
  </si>
  <si>
    <t>Make well ADA accessible and replace parts.</t>
  </si>
  <si>
    <t>Rehabilitate Colorado Creek Trail bridges. Replace bulletin boards.</t>
  </si>
  <si>
    <t>Reroute trail to sustainable alignment.</t>
  </si>
  <si>
    <t>Replace water well.</t>
  </si>
  <si>
    <t>Replace entrance sign.</t>
  </si>
  <si>
    <t>Replace cabin.</t>
  </si>
  <si>
    <t>Clear and widen South Fork Trail.</t>
  </si>
  <si>
    <t>Replace tables and fire rings.</t>
  </si>
  <si>
    <t>Replace 10 fire pits, 20 picnic tables, 50 sign posts, and 5 benches.</t>
  </si>
  <si>
    <t>Replace holding tank at host site.</t>
  </si>
  <si>
    <t>Replace concrete boat ramp.</t>
  </si>
  <si>
    <t>Repair heating system in host cabin.</t>
  </si>
  <si>
    <t>Replace parking bumpers, tables, and fire rings. Replace barrier rails with barrier rocks.</t>
  </si>
  <si>
    <t>Replace highway signs and site signage.</t>
  </si>
  <si>
    <t xml:space="preserve">Resurface access and campground roads. </t>
  </si>
  <si>
    <t>Resurface trailhead parking.</t>
  </si>
  <si>
    <t>Replace bulletin board and shelter roof.</t>
  </si>
  <si>
    <t>Resurface roads, parking, and campsites.</t>
  </si>
  <si>
    <t>Replace existing toilet with concrete vaulted toilets.</t>
  </si>
  <si>
    <t>Rehabilitate roads and walk-in sites.</t>
  </si>
  <si>
    <t>Replace 35 tables.</t>
  </si>
  <si>
    <t>Lower Chatanika River State Recreation Area ‐ Whitefish Campground</t>
  </si>
  <si>
    <t>Pave entrance road.</t>
  </si>
  <si>
    <t>Chip seal access road and campground.</t>
  </si>
  <si>
    <t>Chip seal road and parking sites.</t>
  </si>
  <si>
    <t>Replace barrier rails and posts with barrier rocks.</t>
  </si>
  <si>
    <t>Resurface roads, parking areas, and campsites. Pave main roadway.</t>
  </si>
  <si>
    <t>Resurface roads, parking areas, and campsites.</t>
  </si>
  <si>
    <t>Stabilize riverbank.</t>
  </si>
  <si>
    <t>Repair paved trail adjacent to river and boardwalk/view platform.</t>
  </si>
  <si>
    <t>Replace current bear resistant dumpster and entrance sign.</t>
  </si>
  <si>
    <t>Resurface roadway and campsites.</t>
  </si>
  <si>
    <t>Pave north parking area.</t>
  </si>
  <si>
    <t>Resurface interpretive trail to meet ADA guidelines.</t>
  </si>
  <si>
    <t>Replace 10 fire rings, bear-resistant storages, and entrance sign.</t>
  </si>
  <si>
    <t>Resurface parking area and stabilize with rip rap.</t>
  </si>
  <si>
    <t>Repair/replace boardwalk.</t>
  </si>
  <si>
    <t>Replace beach picnic shelter.</t>
  </si>
  <si>
    <t>Replace visitor information center.</t>
  </si>
  <si>
    <t>Improve volunteer caretaker site.</t>
  </si>
  <si>
    <t>Move radiators to replace broken historic radiators. Finish floor on 2nd floor.</t>
  </si>
  <si>
    <t>Equipment Repair or Replacement</t>
  </si>
  <si>
    <t>Klamath V-Bow Skiff w/ 70 hp Merc Outboard</t>
  </si>
  <si>
    <t>Tractor, Kubota B7100HSTD diesel 4 wheel drive</t>
  </si>
  <si>
    <t>NSOB 011</t>
  </si>
  <si>
    <t>VD 005</t>
  </si>
  <si>
    <t>GMC 013</t>
  </si>
  <si>
    <t>VD 006</t>
  </si>
  <si>
    <t>GMC 012</t>
  </si>
  <si>
    <t>SUBTOTAL NON PBF GF UNALLOCATED (DEFERRED)</t>
  </si>
  <si>
    <t>TOTAL PBF &amp; NON PBF GF UNALLOCATED (DEFERRED)</t>
  </si>
  <si>
    <t xml:space="preserve">Replace Segregation Showers </t>
  </si>
  <si>
    <t>Unserviceable Window Replacement In HS I,2,3,4</t>
  </si>
  <si>
    <t xml:space="preserve">Security Locking Devices Bldg. 5/6  </t>
  </si>
  <si>
    <t xml:space="preserve">Roads &amp; Drainage  </t>
  </si>
  <si>
    <t xml:space="preserve">Bldg. Envelope (Siding &amp; Windows) - Bldg. #10  </t>
  </si>
  <si>
    <t>Anchorage Correctional Center West</t>
  </si>
  <si>
    <t>ACCW-Security Locking Devices</t>
  </si>
  <si>
    <t>Replace Obsolete Doors and Locks</t>
  </si>
  <si>
    <t>PCC-Master Control Room Renovation &amp; Upgrade</t>
  </si>
  <si>
    <t>Design and Construct Master Control Room</t>
  </si>
  <si>
    <t>Existing electrical system is unsafe in its current configuration.  Failure of the transformer could lead to an explosion within the facility.  Transformers need to be relocated to outside of building for the safety of its occupants.  Configuration does not comply with current electric code.</t>
  </si>
  <si>
    <t>Dillingham SEF Maintenance Shop - Replace Roof</t>
  </si>
  <si>
    <t>Existing roof leaks and lacks adequate insulation. Needs to be replaced to prevent further damage to structure and save heating costs.</t>
  </si>
  <si>
    <t>Kodiak Court Building Roofing Replacement</t>
  </si>
  <si>
    <t>Roofing has exceeded it's life expectancy and needs replacing</t>
  </si>
  <si>
    <t>Bethel SEF Maintenance Garage - Replace Roof</t>
  </si>
  <si>
    <t>Existing siding is deteriorated and leaks, windows are inefficient and allow tremendous heat loss.  Upgrade to new thermopane windows and insulated siding to save on utility costs</t>
  </si>
  <si>
    <t>Existing roof and siding is deteriorated and leaks, Doors are inefficient and allow tremendous heat loss.  Upgrade to new insulated doors and insulated siding to save on utility costs</t>
  </si>
  <si>
    <t>The average age of NR buildings is 35 years old.  Any building constructed prior to 1981 has Asbestos materials throughout.  Mastic was used to secure vinyl flooring and carpeting.  Asbestos was prevalent in ceiling tiles drywall board, roofing materials and cement board siding.  Testing and abatement need to be prioritized in all older buildings.</t>
  </si>
  <si>
    <t>Central Region - Hazardous Materials Assessment/Abatement</t>
  </si>
  <si>
    <t>OSHA is requiring assessments of Hazardous Materials in all occupied State facilities constructed prior to 1980.</t>
  </si>
  <si>
    <t>Yakutat Maintenance Station - Roof Access, Safety Tie-off, and Exterior Siding Repairs</t>
  </si>
  <si>
    <t>Roof edge access is too high to be utilized and there are no safety tie-offs to permit access.  Clerestory windows have leaked since the building was commissioned.  Exhaust stack cap blew off and cannot be replaced without safe access.  Work would require installation of ladder ways and pathways.</t>
  </si>
  <si>
    <t>Many maintenance issues have been deferred over the years due to lack of district resources and onsite maintenance personnel.  Logistics and budget prevented frequent maintenance.  Need to replace all t12 lighting in all buildings with LED/ t5/t8 fixtures to improve lighting efficiencies (a total of 33 t12 fixtures).  Install lighted exit signs on all required exits, relocate and wire in new fuel tanks, install electric heater in generator module, install new electrical mast at the Town shop, repair leaking SREB roof, clean water holding tank (black inside), fix sewage lagoon fencing, realign sewer drain to lagoon, replace two Plexiglas windows in SEF shop, demolish and dispose of old sand storage shed, general cleanup of complex and in town shop.  The SREB bathroom needs to be refurbished.  The SEF shop will have water supplied to the shop for a sink and bathroom, and to replace a man-door and the windows.  About 2 dozen old fuel tanks ranging in size from 500gal to 10,000gal need to be disposed of too.  The NR Regional Roving Crew will be utilized to perform this work.  The PCNs on this crew are funded by 100% Capital Receipt Authority.</t>
  </si>
  <si>
    <t>Many rural airports in the Western District need to be scraped and repainted to preserve the buildings.  This is logistically intensive due to the fly-in only access to the facilities.</t>
  </si>
  <si>
    <t>Many rural airports in the Interior District need to be scraped and repainted to preserve the buildings.  This is logistically intensive due to the fly-in only access to the facilities.</t>
  </si>
  <si>
    <t>Skagway  Avalanche Shed - Sectional Door Replacement</t>
  </si>
  <si>
    <t>Install a new sectional door as the old door has become unserviceable.</t>
  </si>
  <si>
    <t>Palmer Highways/SEF Maintenance Station Seal Roof</t>
  </si>
  <si>
    <t>Roof has some leaks and needs to be resealed.</t>
  </si>
  <si>
    <t>Kenai Combined Facility Boiler Replacement</t>
  </si>
  <si>
    <t xml:space="preserve">Existing Boiler has exceeded its life expectancy and needs to be replaced.  </t>
  </si>
  <si>
    <t>Region Wide (SouthCoast) Lighting Upgrade</t>
  </si>
  <si>
    <t>The project will wrap the building with 2 inches of rigid foam (R-Value=10) and install metal siding for a cost efficiency upgrade.  This will eliminate future sand blasting and painting by installing a maintenance free exterior with significant fuel oil savings.</t>
  </si>
  <si>
    <t>Soldotna Highway Maintenance Station - Install Back-up Generator</t>
  </si>
  <si>
    <t>Critical Highway Maintenance Station has no back-up power.  This generator will provide the needed redundancy in case of emergency power outage.</t>
  </si>
  <si>
    <t>Region Wide M&amp;O Maintenance Bldg Office Floor Covering Replacement</t>
  </si>
  <si>
    <t>Anchorage Communications Building - DDC Upgrades</t>
  </si>
  <si>
    <t xml:space="preserve">HVAC systems controls needs upgrade to better heat and cool the facility.  Many critical communications system depend on proper cooling in this facility.  </t>
  </si>
  <si>
    <t xml:space="preserve">Glenn, Potter,  Silvertip.  </t>
  </si>
  <si>
    <t>Kenai Combined Facility - Remove Asbestos in 2 Restrooms</t>
  </si>
  <si>
    <t xml:space="preserve">Kodiak Griffin Building - HVAC System Control Upgrade </t>
  </si>
  <si>
    <t>HVAC system controls needs upgrade to better heat and cool the facility.  Many critical communication systems depend on proper cooling in this facility.</t>
  </si>
  <si>
    <t xml:space="preserve">Replace poor quality ceiling tile for acoustical and lighting improvement.  This will increase occupant productivity. </t>
  </si>
  <si>
    <t xml:space="preserve">Existing pavement has deteriorated and become irreparable.  Hugh potholes, cracks and crumble asphalt litter the complex.    </t>
  </si>
  <si>
    <t>Glenn Hwy Highways Vegetation Management</t>
  </si>
  <si>
    <t>Dalton Highway Dust Control</t>
  </si>
  <si>
    <t>Dalton Hwy  Frost Heave Repair</t>
  </si>
  <si>
    <t>Nome Area - Road Surface Repairs</t>
  </si>
  <si>
    <t>Fairbanks Creek Resurface (mining road)</t>
  </si>
  <si>
    <t>Tok District Highways Asphalt Surface Repairs</t>
  </si>
  <si>
    <t>Denali  District Highways Asphalt Surface Repairs</t>
  </si>
  <si>
    <t xml:space="preserve">Repair and level areas of rutted and alligatored pavement on the within the Denali District. </t>
  </si>
  <si>
    <t>Western District Pavement Spot Repairs</t>
  </si>
  <si>
    <t>Dalton Hwy Crack Seal</t>
  </si>
  <si>
    <t>Old Badger Road Resurface</t>
  </si>
  <si>
    <t>Tok Local Roads Hi Float</t>
  </si>
  <si>
    <t>Elliott Hwy Resurface</t>
  </si>
  <si>
    <t>Dalton Hwy  Highfloat</t>
  </si>
  <si>
    <t>Dalton Hwy Highfloat</t>
  </si>
  <si>
    <t>Denali Hwy Hard Surface Repairs</t>
  </si>
  <si>
    <t xml:space="preserve">Repair deteriorated asphalt MP 0-22 of the Denali hwy. </t>
  </si>
  <si>
    <t>Old Rich Hwy Bike Path Rehab</t>
  </si>
  <si>
    <t>Balch Way Road Resurfacing</t>
  </si>
  <si>
    <t>Reclaim and Double Chip.  Bad road conditions are due to years of minimal maintenance as a result of minimal funding.</t>
  </si>
  <si>
    <t>Healy Road Repairs</t>
  </si>
  <si>
    <t>Lignite Road Repairs and Chip Seal</t>
  </si>
  <si>
    <t>Nebesna Road Hard Surfacing</t>
  </si>
  <si>
    <t>Copper Center Bike Path Repairs</t>
  </si>
  <si>
    <t>Southwest District</t>
  </si>
  <si>
    <t>Upgrade to new style delineators for ease of clearing snow in problem areas approx. 6800 delineators (every 50 feet) MP 355-379</t>
  </si>
  <si>
    <t>Western District Highways Culvert Repairs</t>
  </si>
  <si>
    <t>Dalton Hwy Install and Replace</t>
  </si>
  <si>
    <t xml:space="preserve">Install and replace at multiple locations from MP 0 to MP 9 </t>
  </si>
  <si>
    <t xml:space="preserve">Install and replace at multiple locations from MP 9 to MP 20 </t>
  </si>
  <si>
    <t xml:space="preserve">Install and replace at multiple locations from MP 20 to MP 28 </t>
  </si>
  <si>
    <t>Zimovia Highway Ditch Cleaning</t>
  </si>
  <si>
    <t>MP 1 - 5</t>
  </si>
  <si>
    <t>Purchase and install culverts, clean and establish ditches along the McCarthy road to give needed drainage to help preserve the road surfacing that was recently applied while we still have the environmental permits in place.</t>
  </si>
  <si>
    <t>Western District Subsidence Damage to Shoulder &amp; In slope Repair</t>
  </si>
  <si>
    <t>Egan Drive Security Fence Replacement/Repair</t>
  </si>
  <si>
    <t>Nome Erosion Control</t>
  </si>
  <si>
    <t>As a result of yearly coastal storm erosion of both the beach line and roadway along the Nome Council Roadway this project would install cost efficient sacrificial sand berms which will help control this erosion. Once these berms have been installed and documented they will be eligible for replacement under FHWA Rules.</t>
  </si>
  <si>
    <t>Replace detreating sidewalks on Lake Ave in Cordova and bring them in to ADA compliance.</t>
  </si>
  <si>
    <t xml:space="preserve">Peger Rd Privacy fence is in need of maintenance  due to many years in service and no maintenance efforts. Vehicle strikes and vandalization have left the facility in disrepair. </t>
  </si>
  <si>
    <t>AMHS-Tustumena</t>
  </si>
  <si>
    <t>Stabilizer Fin Maintenance</t>
  </si>
  <si>
    <t>Perform Vendor recommended service for 30,000 hours.</t>
  </si>
  <si>
    <t>AMHS-Kennicott</t>
  </si>
  <si>
    <t>Painting and Structure/Car Deck/Structural Fire Protection/Main Deck,, P&amp;S 5/19/2010 --</t>
  </si>
  <si>
    <t>In practice, the lower extents of the curtainplate insulation frequently becomes saturated by water.</t>
  </si>
  <si>
    <t>AMHS - Leconte</t>
  </si>
  <si>
    <t xml:space="preserve"> Leconte</t>
  </si>
  <si>
    <t>GAUGE REEFER AREA ON CAR DECK</t>
  </si>
  <si>
    <t>GAUGE AND REPLACE STEEL AS NEEDED BELOW  REEFER COMPRESSORS</t>
  </si>
  <si>
    <t>AMHS-Fairweather</t>
  </si>
  <si>
    <t>Mechanical and Electrical Systems/Piping/Salt Water - Corrosion Repairs/Hulls</t>
  </si>
  <si>
    <t>This section of the Specification describes modifications to the sea water cooling system, bilge system,and sea chests based on the results of the corrosion survey provided. The bi-metallic joints (isolationvalves and flanges) for the fire and deluge pump suctions and for the ship's service diesel generator(SSDG) cooling water suctions on the sea chests are subject to corrosion and erosion. The current overboard check valves for the main engine and SSDG sea water cooling have cast iron bodies whichcorrode and need frequent replacement. Sea chest butterfly valves have corrosion products and evidence of damaged isolation kits.</t>
  </si>
  <si>
    <t>Fairweather</t>
  </si>
  <si>
    <t>AMHS-Lituya</t>
  </si>
  <si>
    <t>Mechanical and Electrical Systems/Ancillary Machinery/Boiler Return Line Valve/Hold, Fr. 54, Port</t>
  </si>
  <si>
    <t>Boiler has two return lines but only one has a valve on it. The other return line cannot be isolated so when hydro testing the boiler, the lines are pressurized also.</t>
  </si>
  <si>
    <t>WINDLASS AND CAPSTAN SURVEY</t>
  </si>
  <si>
    <t>REMOVE WINDLASS AND CAPSTAN FROM VESSEL, INSPECT FOUNDATIONS, REBUILD MACHINERY AS NEEDED.</t>
  </si>
  <si>
    <t>Painting and Structure/Windows and Doors/Weathertight Door Replacement</t>
  </si>
  <si>
    <t>Several exterior doors aboard the ship have been identified as in need of replacement. [The attached list prioritizes the doors needing to be renewed .] [Refer to AMOS Work Item No. 06/014256] Updated 10-14-07 by B. Flory; Bridge wing doors have deteriorated to the extent that there is no longer any bottom to the doors, as it has rusted out. Should add door to the line locker on Foredeck as well. This forward door takes a great deal of salt spray and should be a WT door with a combing and wheel for dogging, or a very well constructed and designed weathertight door with dogs.</t>
  </si>
  <si>
    <t>Sidedoors &amp; Deck Prep &amp; Paint</t>
  </si>
  <si>
    <t xml:space="preserve">The Stbd doors &amp; framing as well as the deck need to be prepped and Painted due to heavy rust and no way to get done by the crew, The Port side doors &amp; framing as well as the deck need to be prepped and painted due to rust and no way to get done by the crew.  Paint the bulkhead aft of the doors 2 frames back, as well as the King Posts Up to the cabin deck level.   The Car deck indicated in the drawing (attached) need to be done as there is no way for the crew to get them done because of water that leaks in from the hinge decks and the doors being used in and out of ports and the shipyard work.  </t>
  </si>
  <si>
    <t xml:space="preserve"> Kennicott</t>
  </si>
  <si>
    <t>AMHS-Matanuska</t>
  </si>
  <si>
    <t>Painting and Structure/Windows and Doors/Cracks in Blkhd near Windows/Boat Deck, Fr. 55, Starboard</t>
  </si>
  <si>
    <t>There are several areas of cracks in the bulkhead near windows. These cracks are in the corner of the bulkhead cut out for the windows. These are located primarily on the starboard side and are on the cabin, boat and bridge deck.</t>
  </si>
  <si>
    <t>AMHS-Malaspina</t>
  </si>
  <si>
    <t>Mechanical and Electrical Systems/ Ancillary Machinery/Waste Heat Boilers</t>
  </si>
  <si>
    <t>System is set up to vent the steam to the bilge, whenever a safety valve is activated, which steams up the engine room. Safetys have been tripped in critical areas which steams up the engine room. ****FY12 data collection team recommend change to priority 2*****</t>
  </si>
  <si>
    <t>AMHS Kennicott</t>
  </si>
  <si>
    <t>Painting and Structure/Tanks and Voids/ECC False Deck Failure/Second Deck, 3-91-2,</t>
  </si>
  <si>
    <t>Floor of ECC is reported to be failing; hole found under rubberized floor covering, in steel plate.</t>
  </si>
  <si>
    <t>AMHS-Columbia</t>
  </si>
  <si>
    <t>AMHS-Aurora</t>
  </si>
  <si>
    <t>Public Spaces /Purser/wheel chair lift</t>
  </si>
  <si>
    <t>Reverse Door on Wheel chair lift. Need C/E to ensure we get a quote from TK on next visit -- quote</t>
  </si>
  <si>
    <t>Deck Drains</t>
  </si>
  <si>
    <t xml:space="preserve">Add two deck drains to the forward end of the fly bridge.  One port outboard forward and the other starboard outboard forward.  A signficant amount of water stands on this fly bridge forward during heavy rains and normal trim conditions.  </t>
  </si>
  <si>
    <t xml:space="preserve"> Aurora</t>
  </si>
  <si>
    <t>Deck and Safety/Deck Machinery/Bridge Windows Icing</t>
  </si>
  <si>
    <t>Unable to comply with 33 CFR 164.15 under routine Alaska freezing and below zero weather conditions.  Under icing &amp; heavy snow conditions we are unable to provide the conning officer with a sufficient field Extensive icing inside and outside the wheelhouse during recent operations in winter weather. This has been a lifetime of the ship issue and should be addressed in the upcoming CIP. Internal issue could beaddressed with a combination of separating wheelhouse controls from all the staterooms below, and perhaps a system to provide dry supply air to window surfaces. Exterior issue will require addressing with Wynn washer, wiper systems. The washer system freezes in cold weather and perhaps the issue
could be resolved by adjustment of the purge cycle? The wiper system is aging- after 10 years usage</t>
  </si>
  <si>
    <t>Mechanical and Electrical Systems/HVAC/Vent Damper/Foc's'le Deck, Fr. 20, Aft side of House</t>
  </si>
  <si>
    <t>Repair Supply Fan Exterior Louvers</t>
  </si>
  <si>
    <t>Remove and replace in kind corroded exterior supply vent louvers.</t>
  </si>
  <si>
    <t xml:space="preserve"> Columbia</t>
  </si>
  <si>
    <t>New Brow Construction</t>
  </si>
  <si>
    <t>Design and construct new brow for access on and off the ship during low tides when regular passenger gangway is not usable.</t>
  </si>
  <si>
    <t>Mechanical and Electrical Systems/Ancillary Machinery/Refrigeration Receiver</t>
  </si>
  <si>
    <t>Refer to FY08 Engine Dept SMR No. 15 {work has been deferred; original was from FY07}] The current configuration of two receivers in the port shaft alley make it difficult to switch from one unit to the other. System needs a common receiver to facilitate switching from one compressor to the other. Currently to switch system receiver must be drained and then the coolant is low.</t>
  </si>
  <si>
    <t>Solarium Windows</t>
  </si>
  <si>
    <t>Remove both inboard rows of solarium overhead windows in both solariums.  Replace with steel plate.</t>
  </si>
  <si>
    <t>Sandblast Forward and AFT Masts</t>
  </si>
  <si>
    <t>Sand Blast, prime and paint both masts.  Renew any fittings or shackles that have been worn due to age or rust.</t>
  </si>
  <si>
    <t>Chock Replacement</t>
  </si>
  <si>
    <t>Replace remaining roller chocks on the ship with Stainless Steel Panama chocks</t>
  </si>
  <si>
    <t>BOW MOORING PROTECTION BOX</t>
  </si>
  <si>
    <t>DESIGN AND INSTALL A LINEHANDLER PROTECTION BOX SIMILAR TO THE AURORA</t>
  </si>
  <si>
    <t>Main Engine and Propulsion/Controls/Main Engine Monitoring/Main deck, 57, Starboard</t>
  </si>
  <si>
    <t>The vessels crew would like to have the engine monitoring system on the engineers computer which is located in the Engineers workshop. Currently this monitoring system is only on the bridge. This monitoring system is manufactured and installed by Prime Mover Controls of British Columbia.</t>
  </si>
  <si>
    <t>Deck and Safety/Communication (lntership)/lJV Circuit Between Wheelhouse &amp; BT</t>
  </si>
  <si>
    <t>Refer to FY07 Engine SMR No. 13 (dated 5.20.2006). Voice communication with Wheelhouse is by Sound Powered Phone. In an emergency clear voice contact will be vital to safety. The very noisy environment of the B/T space when operating requires an alternative to SP Phones; suggest headset and microphone as in Steering Compartment.</t>
  </si>
  <si>
    <t>Painting and Structure/Superstructure and Weather Decks/Bridge Weather Decks</t>
  </si>
  <si>
    <t>The Bridge deck non skid is due for renewal. During the CIP in Portland, Bay Decking put in a proposal to do the repair</t>
  </si>
  <si>
    <t xml:space="preserve">Passenger Staterooms/Joinery/Passenger Cabins /Promenade Deck, Deck 5, P&amp;S
 </t>
  </si>
  <si>
    <t xml:space="preserve">Several of the passenger cabin bathrooms have cracked bulkheads that either need to be repaired or </t>
  </si>
  <si>
    <t>Deck and Safety/Deck Machinery/Foredeck Chock Gratings/Boat Deck</t>
  </si>
  <si>
    <t>Steel gratings which enclose the bulkhead openings where line chocks penetrate are exposed to severest weather, and require CONSTANT maintenance to prevent rust bleeding onto foredeck. Due to location and route exposed nature, crew is unable to maintain these while on the run . Bleeding rust is an eyesore on the foredeck. Bow lookout platform is also problematic, and replacing grating would ease deck maintenance burden.</t>
  </si>
  <si>
    <t>Mechanical and Electrical Systems/Piping/ Fuel Oil Transfer Pump</t>
  </si>
  <si>
    <t>Cashier Station Phone Installation</t>
  </si>
  <si>
    <t>INSTALL PHONE IN GALLEY.</t>
  </si>
  <si>
    <t>E-Light Switch Installation</t>
  </si>
  <si>
    <t>Install switch outside of electrical panel for breakers 1, 2, and 22.</t>
  </si>
  <si>
    <t>AMHS- Malaspina</t>
  </si>
  <si>
    <t xml:space="preserve">Engineers Head Deck </t>
  </si>
  <si>
    <t>Tile on deck of engineers head has failed and has been removed. Need new PRC deck coating installed</t>
  </si>
  <si>
    <t xml:space="preserve"> Malaspina</t>
  </si>
  <si>
    <t>Mechanical and Electrical Systems/HVAC/Roomettes Air Supply/Sun Deck,</t>
  </si>
  <si>
    <t xml:space="preserve">Inadequate air supply to the roomettes. Refer to AMOS Work Item No. 06/013425. During CIP in 2004, the HVAC system was balanced and several structural deficiencies were found in this system. The ducting needs to be modified . (Portside frame #76 - Sundeck there is a section of the main duct run that has many elbows that is causing restrictions; Room 8-72-3 Branch line to box needs to be redone. </t>
  </si>
  <si>
    <t>TERMINAL PROJECTS</t>
  </si>
  <si>
    <t>Total Vessel DM</t>
  </si>
  <si>
    <t>AMHS-Haines Terminal</t>
  </si>
  <si>
    <t>Bathroom Rehab/door replacement</t>
  </si>
  <si>
    <t xml:space="preserve">AMHS-Sitka Terminal </t>
  </si>
  <si>
    <t>Replace Exterior Doors</t>
  </si>
  <si>
    <t>Ketchikan- Terminal</t>
  </si>
  <si>
    <t>Door Replacement</t>
  </si>
  <si>
    <t>Cordova-Terminal</t>
  </si>
  <si>
    <t>Cordova</t>
  </si>
  <si>
    <t>Homer- Terminal</t>
  </si>
  <si>
    <t>Repair Building Exterior</t>
  </si>
  <si>
    <t>Auke Bay- Terminal</t>
  </si>
  <si>
    <t>Ticket Window &amp; Bathrooms &amp; Roof Refurb.</t>
  </si>
  <si>
    <t>Renovate Ticket Window &amp; Bathrooms &amp; Roof Refurb.</t>
  </si>
  <si>
    <t>Ketchikan-Terminal</t>
  </si>
  <si>
    <t>Heating Central Upgrade</t>
  </si>
  <si>
    <t>Public Safety Academy Facility</t>
  </si>
  <si>
    <t>HVAC Replacement</t>
  </si>
  <si>
    <t>Replacement of the West side retaining wall</t>
  </si>
  <si>
    <t>Replace recessed can lighting fixtures with LEDs in the main</t>
  </si>
  <si>
    <t>Replace back canopy lighting fixtures with LEDs</t>
  </si>
  <si>
    <t>Reconstruct east parking lot, sidewalks, curb and gutter</t>
  </si>
  <si>
    <t>Replace building carpet @ $8 psf</t>
  </si>
  <si>
    <t>Refurbish Bulding entire restrooms (12) including Lighting</t>
  </si>
  <si>
    <t>Emergency egress lighting power supply - replace 2 oldest</t>
  </si>
  <si>
    <t>Student Union</t>
  </si>
  <si>
    <t>Arcade &amp; Bridge Lounge</t>
  </si>
  <si>
    <t>Alaska Airlines Center</t>
  </si>
  <si>
    <t>East Hall</t>
  </si>
  <si>
    <t>West Hall</t>
  </si>
  <si>
    <t>North Hall</t>
  </si>
  <si>
    <t>Bookstore</t>
  </si>
  <si>
    <t>Student Housing Unit No 1</t>
  </si>
  <si>
    <t>Student Housing Unit No 2</t>
  </si>
  <si>
    <t>Student Housing Unit No 3</t>
  </si>
  <si>
    <t>Student Housing Unit No 4</t>
  </si>
  <si>
    <t>Student Housing Unit No 5</t>
  </si>
  <si>
    <t>Student Housing Unit No 6</t>
  </si>
  <si>
    <t>Templewood Building A</t>
  </si>
  <si>
    <t>Templewood Building B</t>
  </si>
  <si>
    <t>Templewood Building C</t>
  </si>
  <si>
    <t>Templewood Building D</t>
  </si>
  <si>
    <t>Templewood Building E</t>
  </si>
  <si>
    <t>Templewood Building F</t>
  </si>
  <si>
    <t>Transportation Research Center</t>
  </si>
  <si>
    <t>MISC.</t>
  </si>
  <si>
    <t>Barn</t>
  </si>
  <si>
    <t>Infrastructure</t>
  </si>
  <si>
    <t>Halibut Cove Cabin</t>
  </si>
  <si>
    <t>MUS Demarcation</t>
  </si>
  <si>
    <t xml:space="preserve">COMPLETE VENTILATION UPGRADE - NORTH WING </t>
  </si>
  <si>
    <t>UPGRADE HVAC CONTROLS  AND HYDRONICS - EAST WING</t>
  </si>
  <si>
    <t>WALL GLASS REPLACEMENT AND VAPOR RETARDER IMPROVEMENTS (EAST WALL OF 1985 ADDITION)</t>
  </si>
  <si>
    <t>REPLACE EXTERIOR STOREFRONT</t>
  </si>
  <si>
    <t>Sustainable Student Housing Village 3</t>
  </si>
  <si>
    <t>Sustainable Student Housing Village 4</t>
  </si>
  <si>
    <t xml:space="preserve">REPAIR EMERGENCY GENERATOR/UPS SYSTEM PER NFPA1221  FOR  DISPATCH AND EMERGENCY COMMAND CENTER REQUIREMENTS </t>
  </si>
  <si>
    <t>REPAIR, LEVEL TRANSITION TO GARAGE AND PAVE DRIVES  3 @ $8k PER DRIVEWAY</t>
  </si>
  <si>
    <t>REPLACE INTERIOR DOOR HARDWARE</t>
  </si>
  <si>
    <t>REPLACE WINDOWS 20 Windows @ $7,000 each</t>
  </si>
  <si>
    <t>WATERPROOF FOUNDATIONS AND SITE DRAINS AT WINDOWS FOR EGRESS</t>
  </si>
  <si>
    <t>CORRECT SUB GRADE/DRAINAGE/ CONCRETE GUTTERS/SITE DRAINS</t>
  </si>
  <si>
    <t>GARBAGE  PAD AND FENCING</t>
  </si>
  <si>
    <t>INSTALL HRV'S  3 @$20K PER UNIT</t>
  </si>
  <si>
    <t>KITCHEN CABINET/APPLIANCES 3 Kitchen @ $17K</t>
  </si>
  <si>
    <t>RENEW FIXTURES AND FINISHES IN BATHROOM 3@ $5K</t>
  </si>
  <si>
    <t>REPLACE ENTRY STAIRS AND SIDEWALK</t>
  </si>
  <si>
    <t>REPAIR, LEVEL TRANSITION TO GARAGE AND PAVE DRIVES @ $8k PER DRIVEWAY</t>
  </si>
  <si>
    <t>INSTALL HRV'S  2 @$20K PER UNIT</t>
  </si>
  <si>
    <t>KITCHEN CABINET/APPLIANCES 2 Kitchen @ $17K</t>
  </si>
  <si>
    <t>RENEW FIXTURES AND FINISHES IN BATHROOM 4@ $5K</t>
  </si>
  <si>
    <t>CONVERT PNEUMATIC CONTROLS TO DIRECT DIGITAL CONTROLS</t>
  </si>
  <si>
    <t>CARPET, PAINT AND RESTROOM REFURBISH</t>
  </si>
  <si>
    <t>WINDOW UPGRADE (EST 200 @$3K)</t>
  </si>
  <si>
    <t>SITE IMPROVEMENTS AND ENTRANCE TO ADA COMPLIANCE</t>
  </si>
  <si>
    <t>INSTALL A/C SYSTEM</t>
  </si>
  <si>
    <t>MacLean House 778</t>
  </si>
  <si>
    <t>MacLean House 779</t>
  </si>
  <si>
    <t>MacLean House 780</t>
  </si>
  <si>
    <t>EAST PSNGR ELEVATOR MODERNIZATION (#36)</t>
  </si>
  <si>
    <t>24/7 SERVER RELOCATION</t>
  </si>
  <si>
    <t>CONCRETE AND ROCKS FALLING OFF THE GI FLOWER BED</t>
  </si>
  <si>
    <t>REPLACE AIR HANDLING SYSTEM</t>
  </si>
  <si>
    <t>REPLACE ELEVATORS (2)</t>
  </si>
  <si>
    <t>REPLACE WATER LINES &amp; EQUIPMENT</t>
  </si>
  <si>
    <t>REPLACE ROOF AND INSTALL GUARDRAIL</t>
  </si>
  <si>
    <t>REPLACE FLOORING IN RM 130 (POSSIBLE ABATEMENT)</t>
  </si>
  <si>
    <t>WEST RIDGE MUSEUM STORAGE</t>
  </si>
  <si>
    <t>LARS Yankovich Barn</t>
  </si>
  <si>
    <t>DEMOLISH THE BARN</t>
  </si>
  <si>
    <t>LARS Klein House</t>
  </si>
  <si>
    <t>PROVIDE STAIR RAILING TO SECOND FLOOR</t>
  </si>
  <si>
    <t>LARS Animal Handling Facility</t>
  </si>
  <si>
    <t>INSTALL DRAIN WARNING MECHANISM FOR SEPTIC FREEZE-UP OR FILL</t>
  </si>
  <si>
    <t>LARS Wash House</t>
  </si>
  <si>
    <t>IMPROVE SITE DRAINAGE NORTH OF BUILDING</t>
  </si>
  <si>
    <t>CURB UPGRADE CAMPUSWIDE TO MITIGATE TRIPPING HAZARDS</t>
  </si>
  <si>
    <t>Telemetry Administration Building</t>
  </si>
  <si>
    <t>Orca Building</t>
  </si>
  <si>
    <t>DOWNSIZE THE EXHAUST FANS TO FIT THE PROGRAM</t>
  </si>
  <si>
    <t>PROVIDE VENTILATION MAKEUP AIR</t>
  </si>
  <si>
    <t>Chatanika</t>
  </si>
  <si>
    <t>Margaret Wood Building</t>
  </si>
  <si>
    <t>ADD ALARM MONITORING ON  THE FUEL TANK</t>
  </si>
  <si>
    <t>Admin/Classroom Building</t>
  </si>
  <si>
    <t>Cooperative Extension Building</t>
  </si>
  <si>
    <t>INSTALL BOLLARDS TO PROTECT THE FUEL TANK FROM VEHICLE DAMAGE.</t>
  </si>
  <si>
    <t>Fort Yukon</t>
  </si>
  <si>
    <t>FY2017 Total DM Backlog</t>
  </si>
  <si>
    <t>Military</t>
  </si>
  <si>
    <t>A 091</t>
  </si>
  <si>
    <t>D 085</t>
  </si>
  <si>
    <t>Douglas Island Building- Generator Seismic Pads</t>
  </si>
  <si>
    <t>Building codes require that generator anchor points have vibration isolators to provide protection for seismic or earthquake ground effects. The existing pads for this generator are badly corroded and could allow the generator to break free from its anchor points.</t>
  </si>
  <si>
    <t xml:space="preserve">Atwood Building Replace Building Controls </t>
  </si>
  <si>
    <t>Remove current emergency generator, and replace with 1000Kwh unit to add building data centers</t>
  </si>
  <si>
    <t>D 086</t>
  </si>
  <si>
    <t>Douglas Island Building- Roof tie downs</t>
  </si>
  <si>
    <t>Federal regulations require employers to protect their workers from falls if the work threshold height is 6 feet and greater. Tie down points are required for a worker to anchor their fall arrest equipment when working on roofs. Typical work duties would be cleaning roofs of vegetation and drain maintenance.</t>
  </si>
  <si>
    <t>Juneau State Office Building -Update North Garage</t>
  </si>
  <si>
    <t>NSOB 0213</t>
  </si>
  <si>
    <t>Nome State Office Building-Install Floor Drain to DFG Lab</t>
  </si>
  <si>
    <t xml:space="preserve">Add floor drains to DFG lab for bone boiler </t>
  </si>
  <si>
    <t xml:space="preserve">Nome </t>
  </si>
  <si>
    <t>Alaska Office Building-Replace Windows</t>
  </si>
  <si>
    <t>Replace exterior windows</t>
  </si>
  <si>
    <t>Alaska Office Building-Restroom Upgrade: Fixtures</t>
  </si>
  <si>
    <t>Upgrade restroom counters and cubicles. Old fixtures dated.</t>
  </si>
  <si>
    <t>Alaska Office Building-Reseal Windows</t>
  </si>
  <si>
    <t>Reseal all windows and add touch-up paint. This project needed if work plan project A048 does not proceed.</t>
  </si>
  <si>
    <t>Atwood Building-Install Exhaust Fans</t>
  </si>
  <si>
    <t xml:space="preserve">Atwood Building Repair Stucco </t>
  </si>
  <si>
    <t>Repair stucco at building exterior entrance</t>
  </si>
  <si>
    <t>Atwood Building Upgrade restroom fixtures</t>
  </si>
  <si>
    <t>Replace restroom counters and sinks</t>
  </si>
  <si>
    <t>Atwood Building Install Reflectors on Stairwells</t>
  </si>
  <si>
    <t xml:space="preserve">Stairwells (2 ea) flrs 1-20.  Repaint landings and  improve step traction. PHASE 2 </t>
  </si>
  <si>
    <t>Atwood Building Fire Suppression Upgrade</t>
  </si>
  <si>
    <t>Install fire suppression in 13th and 14th elevator machine rooms</t>
  </si>
  <si>
    <t>Atwood Building Replace emergency power transfer switch</t>
  </si>
  <si>
    <t>Replace emergency power transfer switch</t>
  </si>
  <si>
    <t>Atwood Building grade Generator</t>
  </si>
  <si>
    <t>Replace all vertical exterior window blinds and add shades</t>
  </si>
  <si>
    <t>Atwood Building Install Arctic Entry</t>
  </si>
  <si>
    <t>Atwood Building Replace emergency evacuation chairs in stairwells</t>
  </si>
  <si>
    <t>Community Building- Replace Print Shop Doghouse</t>
  </si>
  <si>
    <t xml:space="preserve">Palmer State Office Building- Renovate entry near DOC </t>
  </si>
  <si>
    <t>Community Building-Replace Path between DCH and CB</t>
  </si>
  <si>
    <t xml:space="preserve">Community Building-Replace Boiler </t>
  </si>
  <si>
    <t xml:space="preserve">Nome State Office Building- Install Standby Generator </t>
  </si>
  <si>
    <t xml:space="preserve">Nome standby generator </t>
  </si>
  <si>
    <t>Court Plaza Building- Replace VAV Boxes</t>
  </si>
  <si>
    <t>Replace pneumatic actuators with electronic and new VAV boxes.  (energy perf project)</t>
  </si>
  <si>
    <t xml:space="preserve">Court Plaza Building- Construct Stairs </t>
  </si>
  <si>
    <t>Construct stairs from parking lot to lower sidewalk. Stairs would bypass Telephone Hill</t>
  </si>
  <si>
    <t>Court Plaza Building- New Sky bride between AOB &amp; CPB</t>
  </si>
  <si>
    <t xml:space="preserve">Dimond Courthouse- Replace Missing Insulation </t>
  </si>
  <si>
    <t>Add and replace missing insulation on the perimeter loop heating pipes, all floors, add rock wall insulation  - RELOCATE ALL FURNITURE</t>
  </si>
  <si>
    <t>Linny Pacillo Office/Parking Garage-Halon System Upgrade</t>
  </si>
  <si>
    <t>Upgrade to halon suppression system</t>
  </si>
  <si>
    <t>Dimond Courthouse-Replace Carpet</t>
  </si>
  <si>
    <t>Replace rear carpet and paint front and rear stairwell</t>
  </si>
  <si>
    <t>Dimond Courthouse-Upgrade Ceiling</t>
  </si>
  <si>
    <t>Upgrade ceiling at ground level to match new ceilings on main floor</t>
  </si>
  <si>
    <t>Dimond Courthouse-Replace VAV Boxes</t>
  </si>
  <si>
    <t>Replace 214 VAV boxes. Existing VAV boxes unreliable and becoming a constant maintenance repair item.</t>
  </si>
  <si>
    <t>Nome State Office Building-Replace Roof</t>
  </si>
  <si>
    <t xml:space="preserve">Roof replacement </t>
  </si>
  <si>
    <t xml:space="preserve">Dimond Courthouse-Replace Exterior Cement Panels </t>
  </si>
  <si>
    <t>Replace exterior asbestos cement panels. Some panels beginning to crack and could fall to public areas.</t>
  </si>
  <si>
    <t>Dimond Courthouse-Replace Plaza Doors</t>
  </si>
  <si>
    <t>Replace ground floor plaza entry doors. Hinges becoming a heavy maintenance item.</t>
  </si>
  <si>
    <t>DC 178</t>
  </si>
  <si>
    <t xml:space="preserve">Dimond Courthouse-Replace Generator </t>
  </si>
  <si>
    <t xml:space="preserve">Replace building original generator and all associated controls, electrical, and breaker panels. </t>
  </si>
  <si>
    <t xml:space="preserve">Fairbanks Regional Office Building - Recaulk Windows </t>
  </si>
  <si>
    <t xml:space="preserve">Recaulk all windows to seal structure from water/heat loss </t>
  </si>
  <si>
    <t>Fairbanks Regional Office Building -Replace Carpet &amp; Stair Treads</t>
  </si>
  <si>
    <t>Replace worn carpeted stair treads with metal treads</t>
  </si>
  <si>
    <t xml:space="preserve">Fairbanks Regional Office Building -Replace Windows </t>
  </si>
  <si>
    <t>Replace all exterior windows</t>
  </si>
  <si>
    <t>Fairbanks Regional Office Building -Repair Loading Dock</t>
  </si>
  <si>
    <t>Repair loading dock</t>
  </si>
  <si>
    <t>Juneau State Office Building -Replace Directory Signs</t>
  </si>
  <si>
    <t>Replace/upgrade main lobby directory and all signs</t>
  </si>
  <si>
    <t xml:space="preserve">Juneau State Office Building -Asbestos Abatement </t>
  </si>
  <si>
    <t>Full bldg. asbestos abatement, f/a system, sprinkler system, remove abandon cable, temp lease</t>
  </si>
  <si>
    <t>Abate asbestos in workshop storage area and pipe corridor</t>
  </si>
  <si>
    <t xml:space="preserve">Juneau State Office Building -Replace Atrium Windows </t>
  </si>
  <si>
    <t>Replace as needed atrium windows and seals, replace gutters an add flashing (3 sets)</t>
  </si>
  <si>
    <t xml:space="preserve">S 240 </t>
  </si>
  <si>
    <t xml:space="preserve">Juneau State Office Building -Update SOB Entry </t>
  </si>
  <si>
    <t>Juneau State Office Building -Vertical Plumbing Abatement</t>
  </si>
  <si>
    <t xml:space="preserve">Abate vertical plumbing chase (P1-P4).  Chase is 10x12 and contains piping for waste, water, heating </t>
  </si>
  <si>
    <t>Juneau State Office Building -Replace Ceiling Tiles</t>
  </si>
  <si>
    <t>Juneau State Office Building -Replace Doors to Sky bridge</t>
  </si>
  <si>
    <t>Replace all sky bridge doors and install controlled key card access x6.  Doors have not seals an create static pressure problems in the building.</t>
  </si>
  <si>
    <t>Juneau State Office Building -Upgrade Bathrooms on the 8th Floor</t>
  </si>
  <si>
    <t>Renovate existing men's and women's restrooms on 8th flr to shower &amp; r/r for use by bldg. employees</t>
  </si>
  <si>
    <t xml:space="preserve">Juneau State Office Building -Upgrade AHU </t>
  </si>
  <si>
    <t>Upgrade 12 AHU Control Dampers for more efficient control of air flow within building.</t>
  </si>
  <si>
    <t>Juneau State Office Building -Elevator Safety Upgrade</t>
  </si>
  <si>
    <t>Juneau State Office Building -Replace Building Windows</t>
  </si>
  <si>
    <t>Replace building windows with double pane. Energy savings from solar gain and heat loss.</t>
  </si>
  <si>
    <t xml:space="preserve">Asbestos abate 3 planters on the southeast deck. Replant with new soil and perennials. </t>
  </si>
  <si>
    <t xml:space="preserve">Juneau State Office Building -Install Chairs for ADA </t>
  </si>
  <si>
    <t xml:space="preserve">Palmer State Office Building- Close Openings in Boiler Room </t>
  </si>
  <si>
    <t>Close openings at the base of the stacks south of boiler room- Energy Savings</t>
  </si>
  <si>
    <t xml:space="preserve">Palmer State Office Building- Repaint Exterior </t>
  </si>
  <si>
    <t xml:space="preserve">Repaint exterior of building </t>
  </si>
  <si>
    <t>Palmer State Office Building- Upgrade Sprinkler Main</t>
  </si>
  <si>
    <t>Upgrade sprinkler main in basement "E" - subject to freezing</t>
  </si>
  <si>
    <t>Palmer State Office Building- Replace Air Handler Unit</t>
  </si>
  <si>
    <t>Remove failing AHU #3 and install new AHU.  Unit is currently operated manually.</t>
  </si>
  <si>
    <t>Palmer State Office Building- Upgrade Parking Lot</t>
  </si>
  <si>
    <t>Reseal and stripe North, West and South parking lots</t>
  </si>
  <si>
    <t>Palmer State Office Building- Upgrade Exterior to Keep Water away from the Building</t>
  </si>
  <si>
    <t>Need snow retention above building doors, a couple of gutters to keep water away from building windows and heat trace for those gutters.</t>
  </si>
  <si>
    <t xml:space="preserve">Palmer State Office Building- Upgrade Basement Vapor Barrier </t>
  </si>
  <si>
    <t xml:space="preserve">Palmer State Office Building- Upgrade Ventilation </t>
  </si>
  <si>
    <t>Improve ventilation to remove heat from boiler room which causes hot areas in PD suite during summer months.</t>
  </si>
  <si>
    <t>Palmer State Office Building- Replace Fencing</t>
  </si>
  <si>
    <t>Fence bordering the rear of the building, requires repair or replacement.</t>
  </si>
  <si>
    <t xml:space="preserve">Palmer State Office Building- Upgrade Mechanical System </t>
  </si>
  <si>
    <t>Utilizing manual or automatic transfer switches the building could become fully backed up on generator power.  Generator has the capacity to run most if not the  entire building during power outages.  We currently are only using 10-15 % of it's designed capacity</t>
  </si>
  <si>
    <t>Palmer State Office Building- Upgrade Mechanical System</t>
  </si>
  <si>
    <t xml:space="preserve">Palmer State Office Building- Service Flat Roof System </t>
  </si>
  <si>
    <t>Palmer State Office Building- Replace Boilers</t>
  </si>
  <si>
    <t>Palmer State Office Building- Extend North Parking Lot</t>
  </si>
  <si>
    <t xml:space="preserve">Extend North parking lot to grass/helipad </t>
  </si>
  <si>
    <t>PSOB 071</t>
  </si>
  <si>
    <t xml:space="preserve">Palmer State Office Building- Replace Garage Doors </t>
  </si>
  <si>
    <t>Replace Garage Doors</t>
  </si>
  <si>
    <t>NOSB 008</t>
  </si>
  <si>
    <t>Nome State Office Building-Upgrade HVAC System</t>
  </si>
  <si>
    <t xml:space="preserve">Upgrade cooling system </t>
  </si>
  <si>
    <t>Nome State Office Building-Finish Interior Stair Threads</t>
  </si>
  <si>
    <t xml:space="preserve">Finish Interior Stair Treads </t>
  </si>
  <si>
    <t>Linny Pacillo Office/Parking Garage- Motion Sensors</t>
  </si>
  <si>
    <t>Linny Pacillo Office/Parking Garage-Repair Cracks</t>
  </si>
  <si>
    <t>Repair expansion joint and crack leaks on levels 9 &amp; 10</t>
  </si>
  <si>
    <t>Linny Pacillo Office/Parking Garage-Install Radar &amp; Speed Indicators</t>
  </si>
  <si>
    <t>Radar and speed indicator for drivers</t>
  </si>
  <si>
    <t>Linny Pacillo Office/Parking Garage-Reseal Parking Garage</t>
  </si>
  <si>
    <t xml:space="preserve">Reseal parking levels </t>
  </si>
  <si>
    <t xml:space="preserve">Viking Drive - Replace fire alarm system in both warehouses. See attached quote from May 2013 from Alcan. </t>
  </si>
  <si>
    <t xml:space="preserve">Replace fire alarm system in both warehouses. See attached quote from May 2013 from Alcan. </t>
  </si>
  <si>
    <t>Viking Drive - Parking Lot upgrades to include installation of draining system to avoid deterioration of asphalt</t>
  </si>
  <si>
    <t>Parking Lot upgrades to include installation of draining system to avoid deterioration of asphalt</t>
  </si>
  <si>
    <t xml:space="preserve">Governor's House - Repaint 2nd Floor </t>
  </si>
  <si>
    <t>Repaint 2nd floor</t>
  </si>
  <si>
    <t>Geological Materials Center -Security Upgrades</t>
  </si>
  <si>
    <t>Install additional security surveillance cameras and access control.</t>
  </si>
  <si>
    <t xml:space="preserve">Facilities Center -Upgrade Elevator </t>
  </si>
  <si>
    <t>Modernize elevator equipment</t>
  </si>
  <si>
    <t>Facilities Center - Upgrade Sprinkler Pipes &amp; Conduit</t>
  </si>
  <si>
    <t>Address sprinkler pipes and conduit breaking due to building movement</t>
  </si>
  <si>
    <t>MN 114</t>
  </si>
  <si>
    <t xml:space="preserve">Governor's House -Replace Exterior Door </t>
  </si>
  <si>
    <t>Replace exterior door due to rotting</t>
  </si>
  <si>
    <t>Replace water main and building plumbing</t>
  </si>
  <si>
    <t>VD 007</t>
  </si>
  <si>
    <t xml:space="preserve">Viking Drive - Investigate and Repair building cracks </t>
  </si>
  <si>
    <t xml:space="preserve">Investigate and Repair building cracks </t>
  </si>
  <si>
    <t xml:space="preserve">Crack seal, seal coat, stripe parking lot </t>
  </si>
  <si>
    <t xml:space="preserve">Facilities Center- Update Exterior of the Building </t>
  </si>
  <si>
    <t>Remove rock debris and install metal siding. Large rock leaning on exterior wall could be a hazard. Adding siding will provide moisture protection.</t>
  </si>
  <si>
    <t>Facilities Center - Reseal Windows</t>
  </si>
  <si>
    <t xml:space="preserve">Reseal windows </t>
  </si>
  <si>
    <t xml:space="preserve">Geological Materials Center -Upgrade Cold Room </t>
  </si>
  <si>
    <t xml:space="preserve">Governor's House -Upgrade Mechanical Systems </t>
  </si>
  <si>
    <t>Modify mechanical and install cooling</t>
  </si>
  <si>
    <t>Governor's House -Replace Light Fixtures</t>
  </si>
  <si>
    <t xml:space="preserve">Replace various interior lighting with historical fixtures </t>
  </si>
  <si>
    <t xml:space="preserve">Governor's House -Replace interior Doors </t>
  </si>
  <si>
    <t xml:space="preserve">Replace 7 doors on the second floor   </t>
  </si>
  <si>
    <t>Geological Materials Center -Landscaping Upgrade</t>
  </si>
  <si>
    <t xml:space="preserve">Complete Landscaping Upgrades </t>
  </si>
  <si>
    <t xml:space="preserve">Viking Drive - Repair/Replace perimeter fence and clear vegetation </t>
  </si>
  <si>
    <t xml:space="preserve">Repair/Replace perimeter fence and clear vegetation </t>
  </si>
  <si>
    <r>
      <t>Department: Administration -</t>
    </r>
    <r>
      <rPr>
        <b/>
        <sz val="18"/>
        <rFont val="Arial"/>
        <family val="2"/>
      </rPr>
      <t xml:space="preserve"> </t>
    </r>
    <r>
      <rPr>
        <b/>
        <sz val="12"/>
        <rFont val="Arial"/>
        <family val="2"/>
      </rPr>
      <t>SATS</t>
    </r>
  </si>
  <si>
    <t>SATS/ALMR</t>
  </si>
  <si>
    <t>Utilize SATS staff plus two contractors average of two days per site.  Includes helicopter and and consumable materials, Per Diem and Lodging. $15K per site</t>
  </si>
  <si>
    <t>Multiple</t>
  </si>
  <si>
    <t>Site Decommission/Cleanup for old microwave sites</t>
  </si>
  <si>
    <t>Ptarmigan, Old Diamond Ridge, Bradley Mountain, Browne, Bede, Shuyak, Kitoi estimated $100K per site with helicopter, contractors and consumable materials</t>
  </si>
  <si>
    <t>Homer Denali Kodiak</t>
  </si>
  <si>
    <t>31-P, 6-C, 32-P</t>
  </si>
  <si>
    <t>Replacement of manufacture discontinued TDM microwave radios with ip radios grouped by regions</t>
  </si>
  <si>
    <t>6 hops calculated on a per hop (2 radios) plus installation materials, ETS staff contractors. $60K per hop</t>
  </si>
  <si>
    <t>Glenn Highway</t>
  </si>
  <si>
    <t>Replacement of old air conditioners and manufacture discontinued Liebert units on microwave site buildings.</t>
  </si>
  <si>
    <t>5 sites including contractor installation $11.5K per site</t>
  </si>
  <si>
    <t>North Richardson Highway</t>
  </si>
  <si>
    <t>Replacement of tower obstruction lighting with LED systems to reduce power consumption and light replacements</t>
  </si>
  <si>
    <t>Tudor Tower and one other site includes contractor installation.  $40K per site</t>
  </si>
  <si>
    <t>7 hops calculated on a per hop (2 radios) plus installation materials, ETS staff contractors. $60K per hop</t>
  </si>
  <si>
    <t>Solar Site solar panel and controller repalcements at two solar microwave sites</t>
  </si>
  <si>
    <t>Ellamar, Jack Peak includes helicopter, contract labor, new support structures, panels and controllers $55K per site</t>
  </si>
  <si>
    <t>Lifecycle replacement of ALMR Quantar Trunking Repeaters by area</t>
  </si>
  <si>
    <t>Replaces Quantars with GTR radios</t>
  </si>
  <si>
    <t>Anchorage &amp; MatSu</t>
  </si>
  <si>
    <t>5 hops calculated on a per hop (2 radios) plus installation materials, ETS staff contractors. $60K per hop</t>
  </si>
  <si>
    <t>Alaska Highway Delta to Border</t>
  </si>
  <si>
    <t>9-E 6-C</t>
  </si>
  <si>
    <t>Install security fences at 7 road accessable sites</t>
  </si>
  <si>
    <t>Includes site prep, contractor installation $20K per site</t>
  </si>
  <si>
    <t>Kenai Peninsula, Glenn Highway</t>
  </si>
  <si>
    <t>9-E, 29-O, 31-P</t>
  </si>
  <si>
    <t>Purchase New Test Equipment to Support MPLS and IP Transport</t>
  </si>
  <si>
    <t>2 sets of ip test sets at $55K each, one each for Fairbanks and Juneau</t>
  </si>
  <si>
    <t>Fairbanks Juneau</t>
  </si>
  <si>
    <t>1-A, 34-Q</t>
  </si>
  <si>
    <t>Matanuska Susitna</t>
  </si>
  <si>
    <t>9-E, 10-E</t>
  </si>
  <si>
    <t>Richardson &amp; Parks Highways</t>
  </si>
  <si>
    <t>3 hops calculated on a per hop (2 radios) plus installation materials, ETS staff contractors. $60K per hop</t>
  </si>
  <si>
    <t>Anchorage Spurs</t>
  </si>
  <si>
    <t>Saddle Mountain Site Powerline Replacement and power controls improvements</t>
  </si>
  <si>
    <t>Place second powerline on different route to SATS site at Saddle Mountain from thee Ski Resort , add transfer switch, new generator and digital controller</t>
  </si>
  <si>
    <t>Juneau, Skagway</t>
  </si>
  <si>
    <t>33-Q, 34-Q</t>
  </si>
  <si>
    <t>Parks Highway Spurs</t>
  </si>
  <si>
    <t>10-E, 6-C</t>
  </si>
  <si>
    <t>New Powerline to High Mountain and add Automatic Transfer Switch and Digital Generator Controller</t>
  </si>
  <si>
    <t>Place new powerline to SATS site at High Mountain from the Airport.  includes transfer switch and digital generator controller</t>
  </si>
  <si>
    <t>1 hop calculated on a per hop (2 radios) plus installation materials, ETS staff contractors. $60K per hop</t>
  </si>
  <si>
    <t>Soldotna Spurs</t>
  </si>
  <si>
    <t>2 hops calculated on a per hop (2 radios) plus installation materials, ETS staff contractors. $60K per hop</t>
  </si>
  <si>
    <t>Kodiak Area</t>
  </si>
  <si>
    <t>Skagway/Haines, Saddle Mountain, High Mountain</t>
  </si>
  <si>
    <t>33-Q ,34-Q, 36-R</t>
  </si>
  <si>
    <t>Nome-AMCC-Emergency Generator ATS Construction</t>
  </si>
  <si>
    <t>Stratton Library Critical Maintenance</t>
  </si>
  <si>
    <t>Backup Generator Installation, Building 1331</t>
  </si>
  <si>
    <t>Dormitory Furniture Replacement</t>
  </si>
  <si>
    <t>Wood River - Upgrade dining hall/repair structure</t>
  </si>
  <si>
    <t>Replace Aging Heating System Controls (Design only)</t>
  </si>
  <si>
    <t>Repair/upgrade interior flooring, cove base &amp; walls &amp; repaint</t>
  </si>
  <si>
    <t xml:space="preserve">Bethel </t>
  </si>
  <si>
    <t>Emmonak</t>
  </si>
  <si>
    <t>Unalakleet</t>
  </si>
  <si>
    <t>Install a new automatic transfer switch for the North Building's emergency generator.</t>
  </si>
  <si>
    <t>Repair roof drains, modify drain slopes and install a new roof membrane on roof top patio. Existing membrane is aged and prone to leaking into resident areas.</t>
  </si>
  <si>
    <t>The janitorial mop sinks are broken, leaking and need replacement.</t>
  </si>
  <si>
    <t>Recondition &amp; Paint Exterior Surfaces</t>
  </si>
  <si>
    <t>Recondition and paint exterior surfaces in order to minimize moisture ingress. Exterior wall surfaces and finish have been compromised by exposure to the elements.</t>
  </si>
  <si>
    <t>Four outdated supply and return fuel lines from the fuel tank to the boilers and generator are at the end of their useful life and need to be replaced.</t>
  </si>
  <si>
    <t>Renovate and repair the balcony parapet walls.</t>
  </si>
  <si>
    <t>Expand the shipping and receiving area to enable more efficient processing of a high volume of incoming supplies.</t>
  </si>
  <si>
    <t>Exterior Site Lighting Upgrades</t>
  </si>
  <si>
    <t>Replace exterior pole lights around back of building. Old incandescent 10' pole lights are erratically spaced and provide very poor lighting in the winter time. Install new LED type fixtures.</t>
  </si>
  <si>
    <t>Gutter and downspout upgrades are needed to prevent dangerous walkway ice from forming.</t>
  </si>
  <si>
    <t>Replace the fire alarm panel and associated visual alert systems in the  garage building.</t>
  </si>
  <si>
    <t>Investigate the addition of a chiller that would provide Heating Ventilation and Air Conditioning  coverage to areas of home that are currently under supplied.</t>
  </si>
  <si>
    <t>Domestic water supply piping is aged and leaking. Replacement is needed.</t>
  </si>
  <si>
    <t>Elevator Upgrade</t>
  </si>
  <si>
    <t>Underground Storage Tank Replacement</t>
  </si>
  <si>
    <t>Decommission, or remove the existing underground heating fuel storage tank and replace it with an above ground heating fuel storage tank.</t>
  </si>
  <si>
    <t>Resurface Sidewalks in Courtyard Area</t>
  </si>
  <si>
    <t>Sidewalks are in need of resurfacing as they are heavily pitted and damaged, creating uneven walking surfaces.</t>
  </si>
  <si>
    <t>Construction of a drive-thru canopy along the building's west elevation is required for ADA access.</t>
  </si>
  <si>
    <t>Upgrade the resident room vanities, closet inserts, casework, sinks and mirrors.</t>
  </si>
  <si>
    <t>Kitchen Dish Room Renovation</t>
  </si>
  <si>
    <t>Renovate the dishwasher and surrounding area. Install new flooring and repair water damaged walls.</t>
  </si>
  <si>
    <t>Replace the south building terrace roof membrane. This is an older roofing system that is starting to leak into several resident areas.</t>
  </si>
  <si>
    <t>Replace the existing natural gas generator with one that runs on diesel.  Includes a diesel fuel storage tank and fueling system.</t>
  </si>
  <si>
    <t>Replace the original common area washroom door activators with models compliant with the Americans with Disabilities Act (ADA).</t>
  </si>
  <si>
    <t>Interior Doors Replacement</t>
  </si>
  <si>
    <t>The interior doors are showing signs of wear, tear and aging. The doors should be replaced as funding allows.</t>
  </si>
  <si>
    <t>A new parking area requires the installation of automotive heater plug-in stations.</t>
  </si>
  <si>
    <t>The exterior hollow metal doors have exceeded their useful life and should be replaced.</t>
  </si>
  <si>
    <t>Casework in resident rooms facility wide is in need of replacement.</t>
  </si>
  <si>
    <t>The existing roof does not meet snow load requirements. A newly designed roofing system is needed.</t>
  </si>
  <si>
    <t>Replace carpeting in main hallways.  Existing carpet is worn and poses a tripping hazard to the aged residents and staff.</t>
  </si>
  <si>
    <t>Correct drain slope issues, resurface and re-stripe the parking lot.</t>
  </si>
  <si>
    <t>The kitchen hood make-up air units (2), exhaust fans (2) and control panel are significantly beyond their life expectancy and must be replaced to ensure functionality.</t>
  </si>
  <si>
    <t>Replace the facilities thirty three year old 150KW emergency generator.</t>
  </si>
  <si>
    <t>Front Entry Sidewalk Repair</t>
  </si>
  <si>
    <t>Front entry sidewalk has heaved and is a potential trip hazard for the residents. Remove existing sidewalk and replace. Include renovation of the in slab ice melt system</t>
  </si>
  <si>
    <t>The brick retaining walls around the South building have missing sections and are in need of cleaning and repair.</t>
  </si>
  <si>
    <t>Replace the existing pneumatically controlled thermostats in the North Building with direct digital controls.</t>
  </si>
  <si>
    <t>The second and third floors of the North Wing need existing fabric wall covering removed, patched and painted.</t>
  </si>
  <si>
    <t>Hardwood flooring installed on the Chapel stage is in need of refinishing</t>
  </si>
  <si>
    <t>The greenhouse has five exhaust fans with exterior louvers and seven polycarbonate windows that are all in need of replacement.</t>
  </si>
  <si>
    <t>Power wash, repair and paint exterior stucco wall finishes.</t>
  </si>
  <si>
    <t>Wrought Iron Fence Replacement</t>
  </si>
  <si>
    <t>Replace the wrought iron fence that surrounds the facility on the north and east sides.</t>
  </si>
  <si>
    <t>Replace all exterior window screens</t>
  </si>
  <si>
    <t>Facility</t>
  </si>
  <si>
    <t>Entryway ADA and Safety Upgrade</t>
  </si>
  <si>
    <t>The entryway needs to be upgraded to allow for ADA and safer access versus the current ADA access at the rear of the facility.</t>
  </si>
  <si>
    <t>Exterior cement board siding is deteriorating and in need of replacement. Metal siding would be preferred for this harsh climate.</t>
  </si>
  <si>
    <t>Gravel surfaces are in need of re-grading so that storm water and snow/ice melt may be diverted away from the facility's foundation to reduce damage.</t>
  </si>
  <si>
    <t>Replace worn and damaged resilient flooring and carpeting throughout the facility.</t>
  </si>
  <si>
    <t>Exterior Envelope Upgrades/ Window Replacement</t>
  </si>
  <si>
    <t>Re-painting of the building exterior is needed to stop the siding deterioration. Existing windows are old and losing integrity. New insulated, Argon filled or Low E type windows will help stabilize building temperatures and prevent extreme heat loss.</t>
  </si>
  <si>
    <t>Upgrade the existing Direct Digital Control &amp; Heating Ventilation and Air Conditioning systems for better temperature control of the perimeter offices and reduce energy usage.</t>
  </si>
  <si>
    <t>Repair the dilapidated cottage walkway canopies to include; repair roofing and the removal, cleaning and repainting of corrosion at column bases.</t>
  </si>
  <si>
    <t>The boilers and air handlers are old and inefficient. Upgrade the heating and ventilation system in Cottages 1-5.</t>
  </si>
  <si>
    <t>Remove damaged asbestos containing vinyl tiles and install new tiles in the supply warehouse and office area.</t>
  </si>
  <si>
    <t>Install  exhaust fans at the ends of the main hallway to alleviate excess heat from solar gain during the summer and provide a cooler environment.</t>
  </si>
  <si>
    <t>Install a make up air unit in the boiler room to offset excessive heat gain and ensure efficiency in the operation of the boilers.</t>
  </si>
  <si>
    <t>Heating and Ventilation Study</t>
  </si>
  <si>
    <t>Current heating and ventilation system is very inefficient and inadequate . A design study is needed to evaluate the inefficiencies and plan replacement.</t>
  </si>
  <si>
    <t>To ensure the safety and security of residents and staff, replace exterior entry doors at Probation, Administration, Old School and kitchen entrance. Add electronic security controls to kitchen entrance.</t>
  </si>
  <si>
    <t>The sewer lift station control panel and alarms are obsolete and need replacing.</t>
  </si>
  <si>
    <t>Replace damaged wall paneling in washrooms.</t>
  </si>
  <si>
    <t xml:space="preserve">Carpet  throughout the building is aged and poses a tripping hazard. </t>
  </si>
  <si>
    <t>Replace the  vinyl floor tile to maintain safe walking surfaces in the building.</t>
  </si>
  <si>
    <t>Fire Alarm System Modernization</t>
  </si>
  <si>
    <t>Approximately 20 doors throughout the facility require the installation of glass viewing portals to enhance employee and resident interaction safety and security.</t>
  </si>
  <si>
    <t>Install a generator that will serve as a power outage back-up for preservation of vaccines.</t>
  </si>
  <si>
    <t>Heat Pump Replacement</t>
  </si>
  <si>
    <t>The heat pumps are problematic and are requested to be replaced.</t>
  </si>
  <si>
    <t>Generator Room Louvers</t>
  </si>
  <si>
    <t>The louvers for the generator room are old and in need of replacement.</t>
  </si>
  <si>
    <t>Security Camera Expansion</t>
  </si>
  <si>
    <t>Add ten cameras and system support to the existing facility wide camera system.</t>
  </si>
  <si>
    <t>Gravel or washed rock is required to be graded around perimeter parking and walking paths of this facility. Now a safety concern as entrance to facility has become a tripping hazard and is very uneven. Paving could be considered.</t>
  </si>
  <si>
    <t>Replace electronic door hardware and software for the safety and security of patients and staff. Parts within system are obsolete.</t>
  </si>
  <si>
    <t>Install air conditioning cooling condensing units to alleviate extremely hot temperatures.</t>
  </si>
  <si>
    <t>Recent installation of several kitchen appliances has resulted in excess heat gain. Design and install an air conditioning or exhaust unit to alleviate uncomfortably hot conditions in kitchen.</t>
  </si>
  <si>
    <t>The kitchen air handling unit is original equipment and over thirty  years old. Replace with a new high  efficiency air handler.</t>
  </si>
  <si>
    <t>Install updated drain and supply plumbing at the three compartment sink and install new grease trap.</t>
  </si>
  <si>
    <t>Replace the domestic copper supply lines in the utilidor. Pipes are corroded and developing pin hole leaks.</t>
  </si>
  <si>
    <t>Upgrade the Direct Digital Control system for the Heating and Ventilation System.</t>
  </si>
  <si>
    <t>Vinyl tile flooring needs to be replaced.</t>
  </si>
  <si>
    <t>Install ventilation/exhaust system in mechanical room.</t>
  </si>
  <si>
    <t>Replacement of vinyl tile flooring is needed.</t>
  </si>
  <si>
    <t>Commercial power flush toilets, along with strategically placed cleanouts, are needed to stop system from  clogging which results in wastewater overflowing.</t>
  </si>
  <si>
    <t>Fuel Monitoring System Replacement</t>
  </si>
  <si>
    <t>Maintaining proper temperature in the health lab and medical examiner's  refrigerators and freezers is crucial. Refurbish the faulty Air Cooled Rooftop Chiller.</t>
  </si>
  <si>
    <t>There is a balancing issue in the pharmacy. Air volume is too high.</t>
  </si>
  <si>
    <t>Replace ten Direct Digital Controlled modular building control panels.</t>
  </si>
  <si>
    <t>12" inch Vinyl Floor Tile Replacement</t>
  </si>
  <si>
    <t>Twelve inch vinyl tiles are cracking and in need of replacement.</t>
  </si>
  <si>
    <t>Corridor Wall Fabric Sealing</t>
  </si>
  <si>
    <t>The main corridors have a wall fabric covering. This fabric can be floated over with drywall compound and then painted.</t>
  </si>
  <si>
    <t>Fuel Tank Rust Prevention and Maintenance</t>
  </si>
  <si>
    <t>Fuel tank and metal gable access door are showing major signs of rust and are in need of painting to provide rust prevention. Also needs metal cap flashing over facility signage.</t>
  </si>
  <si>
    <t>The electric room walls need to be extended up to the pan deck to meet fire code.</t>
  </si>
  <si>
    <t>School Time Keeper System</t>
  </si>
  <si>
    <t>Existing time keeping system is original to the school and approaching obsolescence. Replacement is recommended.</t>
  </si>
  <si>
    <t>Front Door Needs New Hardware</t>
  </si>
  <si>
    <t>Front door needs new closure and latch hardware.</t>
  </si>
  <si>
    <t>Exterior walls are in need of repair to minimize the risk of moisture infiltration.</t>
  </si>
  <si>
    <t>The existing nurse call system contains components that are failing and replacement parts are not available.  This is vital for the safety of patients and staff.</t>
  </si>
  <si>
    <t>Replace the detention cell water control valves as they are becoming obsolete. No replacement parts are available.</t>
  </si>
  <si>
    <t>Correct drainage issues that lead to fire doors being blocked from glaciating ice. Replace sod and landscaping between the two fire lanes with a driving pad for snow removal and chiller access.</t>
  </si>
  <si>
    <t>Replace 18 wood frame windows in the Administration/Probation building with new vinyl clad windows.</t>
  </si>
  <si>
    <t>Replace vinyl composite floor tile in the probation areas of the facility. Areas include the intake, kitchen and the school.</t>
  </si>
  <si>
    <t>Bethel Youth Facility</t>
  </si>
  <si>
    <t>Utilidor Unit Heater</t>
  </si>
  <si>
    <t>Install a unit heater in the utilidor to alleviate cold conditions. Seal up penetrations that allow in cold air.</t>
  </si>
  <si>
    <t>Replace worn and damaged Vinyl Composite Tile.</t>
  </si>
  <si>
    <t>Install Kitchen Sink at Breakroom</t>
  </si>
  <si>
    <t>Administration office carpeting is worn and wrinkled in high traffic areas, posing a trip hazard.</t>
  </si>
  <si>
    <t>Roof Drainage Improvements</t>
  </si>
  <si>
    <t>Install extended downspouts and splash blocks. Include electrical circuit for ice melt.</t>
  </si>
  <si>
    <t>Replace Concrete Walkway</t>
  </si>
  <si>
    <t>The concrete walkway between The Annex &amp; Treatment building is pitted and uneven in places. It should be replaced with a new walking surface.</t>
  </si>
  <si>
    <t>Carpet is worn in high traffic areas and poses a tripping hazard.</t>
  </si>
  <si>
    <t>Upgrade the lighting fixtures throughout the facility. Current lighting is inefficient and has high re-lamping costs.</t>
  </si>
  <si>
    <t>Fencing Upgrades</t>
  </si>
  <si>
    <t>Replace the plumbing fixtures and water control valves in the Detention Court Building.</t>
  </si>
  <si>
    <t>Replace the original windows in the Detention Court Unit.</t>
  </si>
  <si>
    <t>The replacement of carpet throughout the building is needed.</t>
  </si>
  <si>
    <t>Gymnasium Sound Panels</t>
  </si>
  <si>
    <t>Install sound abatement panels in the gymnasium.</t>
  </si>
  <si>
    <t>Toilet Renovations</t>
  </si>
  <si>
    <t>The interior wall paint is showing its age and should be refinished throughout the building.</t>
  </si>
  <si>
    <t>Replace heating coils and ductwork insulation for the roof top air-handling units to increase heating efficiency.</t>
  </si>
  <si>
    <t>McLaughlin Youth Center - Bldg. D-2/BDU</t>
  </si>
  <si>
    <t>Day Room and Office Carpet Replacement</t>
  </si>
  <si>
    <t>The carpet is worn in high traffic areas of the day room and offices. Replacement  is needed.</t>
  </si>
  <si>
    <t>JBER</t>
  </si>
  <si>
    <t>Quinhagak</t>
  </si>
  <si>
    <t>Hooper Bay</t>
  </si>
  <si>
    <t>The PMC houses the primary seed cleaning plant in Alaska. The cleaned seed is used for foundation seed, agriculture production, and revegetation and erosion control projects. The 1972 design and construction have not kept up with technology deemed standard in the industry. While the recent refurbishing activities have helped resolve safety and health issues, modernization of the actual seed handling and cleaning equipment is needed. Updates will include a dust collection system, material transfer and flow devices in between cleaning equipment, pre clean storage and seed dying system, and updated lighting.</t>
  </si>
  <si>
    <t>Retrofit toilet buildings to prevent surface and ground water from infiltrating vaults.</t>
  </si>
  <si>
    <t>Improve trails along river bank to improver public sport fishing access to river and stabilize/decrease erosion - incorporate light penetrating grating.</t>
  </si>
  <si>
    <t>Replace septic field at ranger station</t>
  </si>
  <si>
    <t>Improve approximately 6.5 ‐ 7.0  miles of existing trails by replacing foot bridges, planking, steps, drainage, and trailtreads.</t>
  </si>
  <si>
    <t>12 new fire rings and picnic tables for day‐use, camp sites and host site.</t>
  </si>
  <si>
    <t>Repair interior siding, windows, door, at Willy's Cabin. Replace outhouse.</t>
  </si>
  <si>
    <t>Repair/replace fresh water catchment systems.</t>
  </si>
  <si>
    <t>Restore WAMCATS telegraph station building, WAMCATS Military Residence, and ARC Outbuilding lighting and electrical system.</t>
  </si>
  <si>
    <t>Raise, repair roof, and refurbish Alaska Road Commission (ARC) Garage to provide visitor center.</t>
  </si>
  <si>
    <t>Fill and relevel pads and parking area.  Re-establish 2 additional parking spaces in front of public use cabin for circulation safety.</t>
  </si>
  <si>
    <t>Replace fee station with covered fee station.</t>
  </si>
  <si>
    <t>Resurface roads and trailhead parking area</t>
  </si>
  <si>
    <t xml:space="preserve">Restore foundation on Bunkhouses
(8 each) </t>
  </si>
  <si>
    <t>Resurface river access roads to dispersed sites. (26.7, 28.2, 28.6, 29.4, 29.5, 31.4,
38.2, 39.6, 42.3, 42.9, 43, 43.7, 43.9,
44.1, 45.5, &amp; 47.2).</t>
  </si>
  <si>
    <t>Replace doors, skylights, plumbing, and fixtures and paint four toilets.</t>
  </si>
  <si>
    <t>Resurface campsites, tent pads, trail, campground loop.</t>
  </si>
  <si>
    <t>Resurface day‐use and all camp sites and roadways.</t>
  </si>
  <si>
    <t>Replace woodshed and storage shed needed for lawn care, maintenance equipment, and cleaning supplies to prevent theft.</t>
  </si>
  <si>
    <t>Replace fire pits, benches, picnic tables, entrance gate and entrance sign.</t>
  </si>
  <si>
    <t>Recondition campground loop road, river access road, parking, and campsites; grade resurface
&amp; drainage.</t>
  </si>
  <si>
    <t>Replace 20 fire pits, 8 picnic tables and 16 parking bumpers.</t>
  </si>
  <si>
    <t>Designate used river access sites, Improve heavily designate parking sites, define boat launching areas.</t>
  </si>
  <si>
    <t>Rehabilitate Seduction Point/ Mt Riley Trail.</t>
  </si>
  <si>
    <t xml:space="preserve">Improve facility parking area.  </t>
  </si>
  <si>
    <t>Rehabilitate/ replace office‐shop to make it safe and functional (needs water,  sewer, ventelation, access improvements).</t>
  </si>
  <si>
    <t>Recondition parking area and at boat trailer/trailhead parking area.</t>
  </si>
  <si>
    <t>Chugach/W‐T</t>
  </si>
  <si>
    <t>Refurbish Mt. Baldy Trail (partial funding in FY15 and MOA).</t>
  </si>
  <si>
    <t>Seal cracked asphalt, repair path base, and damaged sections of trail.</t>
  </si>
  <si>
    <t>Replace 3 toilets pairs with 2 double concrete vaulted toilets.</t>
  </si>
  <si>
    <t>Repair road, asphalt and repaint parking stripes.</t>
  </si>
  <si>
    <t>Replace Orientation kiosk.</t>
  </si>
  <si>
    <t>Refurbish trailhead and improve parking.</t>
  </si>
  <si>
    <t>Replace 4 rusted bulletin boards, picninc tables, and fire rings.</t>
  </si>
  <si>
    <t>Clear trail, repair drainage crossings, replace signs.</t>
  </si>
  <si>
    <t>Replace 3 bulletin board.</t>
  </si>
  <si>
    <t>Recondition and extend campsites, tent pads. Recondition campground loop road.</t>
  </si>
  <si>
    <t>Replace 3 bulletin board. Replace parking bumpers.</t>
  </si>
  <si>
    <t>Resurface access roads and parking.</t>
  </si>
  <si>
    <t>Relocate power, water, phone, for host site.</t>
  </si>
  <si>
    <t>Repair beach access road repairs. Resurface roads and parking areas.</t>
  </si>
  <si>
    <t>Diamond Creek Trail is washed out, alternate access needs to be surveyed and developed. Widen parking area at top of road and move access road from highway. Brush hog/hydro axe fire hazard clear cut areas to remove stumps and debris.</t>
  </si>
  <si>
    <t>Improve Rusty's Lagoon campground for gravel site, provide sanitation, relocate trailhead.</t>
  </si>
  <si>
    <t>Replace interpretive displays at Halibut Cove Lagoon R.S.</t>
  </si>
  <si>
    <t>Improve Grewingk Lake campground.</t>
  </si>
  <si>
    <t>Recondition day use area. Repair and repaving paved areas.</t>
  </si>
  <si>
    <t>Replace HQ septic system.</t>
  </si>
  <si>
    <t>Replace rotten logs on Area office. Improve ADA accessibility. Rewire building. Replace floorings. Repair retaining wall at lower level entrance.</t>
  </si>
  <si>
    <t>Reconstruct drainage, CMPs for cross drainage, resurface access roadway and parking areas.</t>
  </si>
  <si>
    <t>Replace two old toilets with 2 double concrete vaulted toilets.</t>
  </si>
  <si>
    <t>Relocate ranger station near the highway - existing location has poor soils causing structural damage to the station. Improve ADA accessibility.</t>
  </si>
  <si>
    <t>Ninilchik SRA ‐ Ninilchik View Campground</t>
  </si>
  <si>
    <t>Six public use cabin maintenance includes staining cabin exteriors, replacing broken doors and windows, replacing roofs, repairing damaged flooring and decks, and replacing damaged signs.</t>
  </si>
  <si>
    <t>Retrofit concrete toilets to prevent surface and ground water from infiltrating vaults.</t>
  </si>
  <si>
    <t>Repair subgrade failure area, restripe entire paved sections.</t>
  </si>
  <si>
    <t>Rennovate 10 tent camp sites.</t>
  </si>
  <si>
    <t>Replace campground signage.</t>
  </si>
  <si>
    <t>Replace parking bumpers, 20 picnic tables, fire pits.</t>
  </si>
  <si>
    <t>Install 30 barrier rocks, replace 20 picnic tables, replace 30 parking bumpers</t>
  </si>
  <si>
    <t xml:space="preserve">Recondition and resurface trailhead/parking.  </t>
  </si>
  <si>
    <t>Expand parking lot, improve circulation.</t>
  </si>
  <si>
    <t>Brushing trail to river, site repairs, crack seal road.</t>
  </si>
  <si>
    <t xml:space="preserve">Upgrade trail to upper Reed Lake to division standards. </t>
  </si>
  <si>
    <t>Repaint four historic buildings, exterior, alumnum paint.</t>
  </si>
  <si>
    <t>Crack seal pavement.  Repair erosional damage to Gold Cord Road to mine.</t>
  </si>
  <si>
    <t>replace 3 SSTs with 3 double concrete vaulted toilets.</t>
  </si>
  <si>
    <t>Extend and resurface campsites. Repair asphalt pavement.</t>
  </si>
  <si>
    <t>Repair trail and boardwalk to island peninsula in Matanuska lake.</t>
  </si>
  <si>
    <t>Replace 20 picnic tables and anchor 70. Replace tables and fire rings at South Rolly Overlook and canoe trailheads. Replace gates at South Rolly and Nancy Lake campgrounds.</t>
  </si>
  <si>
    <t>Replace 15 picnic tables.</t>
  </si>
  <si>
    <t>Replace10 picnic tables.</t>
  </si>
  <si>
    <t>replace 25 picnic tables and all fire rings.</t>
  </si>
  <si>
    <t>Updated</t>
  </si>
  <si>
    <t>Anchorage Sign Shop - Replace Roof and Insulation</t>
  </si>
  <si>
    <t>Adak Maintenance Station - Replace Siding</t>
  </si>
  <si>
    <t>Existing siding is very corroded and leaks.  Siding panels have become loose and can no longer be secured thus creating a hazard to airfileld operations.</t>
  </si>
  <si>
    <t>Bridges</t>
  </si>
  <si>
    <t>AMHS - LeConte</t>
  </si>
  <si>
    <t>Car Deck Coatings</t>
  </si>
  <si>
    <t>Bead blast  car deck down to white steel and recoat with the protective zinc coating.  Areas around bulkheads and obstructions  will need to be needle gunned to remove rust and paint.</t>
  </si>
  <si>
    <t>Bridge Windows</t>
  </si>
  <si>
    <t>Remove both clear view (spinner) windows and replace with two heated windows.</t>
  </si>
  <si>
    <t xml:space="preserve">#1 Void Tank ReCoat </t>
  </si>
  <si>
    <t xml:space="preserve"> clean the main and forward sections of the #1 void to a SSPC SP 11 and coat with 2 coats of Intershield 300 as soon as possible.</t>
  </si>
  <si>
    <t>Install AC System/Provide Ventilation</t>
  </si>
  <si>
    <t>Due to possibility of high temperatures in crew staterooms install air conditioning via centrally located chill water coils or provide opening portholes in staterooms.</t>
  </si>
  <si>
    <t>Leconte</t>
  </si>
  <si>
    <t>Reefer Flat Steel</t>
  </si>
  <si>
    <t>Scale, Gauge, and renew pitted steel in way of units. Provide condensate runoff path to preserve new steel.</t>
  </si>
  <si>
    <t>Galley Deck</t>
  </si>
  <si>
    <t>Repair tiles in galley area and reseal the entire deck area</t>
  </si>
  <si>
    <t>Deck Sockets</t>
  </si>
  <si>
    <t>Add 7 flush deck cloverleaf sockets to aft car deck to provide safe vehicle tie down locations in inclement weather.</t>
  </si>
  <si>
    <t>Curtian Plate Steel</t>
  </si>
  <si>
    <t>Provide UT shots of steel where shell plate meets car deck to ascertian deterioration and replace as needed. Area is difficult to assess due to SOLAS SFP and cladding.</t>
  </si>
  <si>
    <t>AMHS - Matanuska</t>
  </si>
  <si>
    <t>Replace Galley Ovens</t>
  </si>
  <si>
    <t>Install on hand Lang ovens to replace failing units in place. Requires SS wash down sink reposition</t>
  </si>
  <si>
    <t>Shaft Alley Deck Plates</t>
  </si>
  <si>
    <t>Install new deck plates and supports to repalce deteriorating pieces in place</t>
  </si>
  <si>
    <t>Boiler Burner and Controls</t>
  </si>
  <si>
    <t>Replace OFB burner nad controls as both are antiquated and parts are in short supply nationally.</t>
  </si>
  <si>
    <t>Ketchikan - Terminal</t>
  </si>
  <si>
    <t xml:space="preserve">Main Berth </t>
  </si>
  <si>
    <t>Pedestrian Walkway Upgrade</t>
  </si>
  <si>
    <t>Total Terminal Facility DM</t>
  </si>
  <si>
    <t>Total AMHS</t>
  </si>
  <si>
    <t>University of Alaska</t>
  </si>
  <si>
    <t>Consortium Library</t>
  </si>
  <si>
    <t>Energy Module No. 1</t>
  </si>
  <si>
    <t>1901 Bragaw St. Building</t>
  </si>
  <si>
    <t>Beatrice G. McDonald Hall</t>
  </si>
  <si>
    <t>Allied Health Sciences Building</t>
  </si>
  <si>
    <t>Parrish Bridge</t>
  </si>
  <si>
    <t>Wells Fargo Ice Plant</t>
  </si>
  <si>
    <t>Campus Wide</t>
  </si>
  <si>
    <t>University Lake Building Annex</t>
  </si>
  <si>
    <t>Energy Module No. 2</t>
  </si>
  <si>
    <t>Vocational Technology Building</t>
  </si>
  <si>
    <t>Cordova Hall</t>
  </si>
  <si>
    <t>Growden-Harrison Building</t>
  </si>
  <si>
    <t>Valdez Hall</t>
  </si>
  <si>
    <t>Whitney Museum</t>
  </si>
  <si>
    <t>Garage/Warehouse</t>
  </si>
  <si>
    <t>TAKU STORM DRAIN REPAIRS</t>
  </si>
  <si>
    <t>REPAIR ACCESS ROAD SURFACING</t>
  </si>
  <si>
    <t>REPLACE WOOD FRAME STORAGE UNITS</t>
  </si>
  <si>
    <t>REHABILITATE LIFT STATION AT PHYSICAL PLANT</t>
  </si>
  <si>
    <t>HAIDA REPLACE DETERIORATING EXTERIOR LIGHTING</t>
  </si>
  <si>
    <t>S. TANANA LOOP REROUTE</t>
  </si>
  <si>
    <t>Westwood Way Office Building</t>
  </si>
  <si>
    <t xml:space="preserve">RE-ROOF APPROX. 1350 SF </t>
  </si>
  <si>
    <t>Westwood Way Garage</t>
  </si>
  <si>
    <t>Bunnell Building</t>
  </si>
  <si>
    <t>Brooks Building (CRCD)</t>
  </si>
  <si>
    <t>Duckering Building</t>
  </si>
  <si>
    <t>Rasmuson Library</t>
  </si>
  <si>
    <t>ROOF "D" REPLACEMENT</t>
  </si>
  <si>
    <t xml:space="preserve">DATA/COMM SYSTEM UPGRADE </t>
  </si>
  <si>
    <t>RENOVATE BUILDING ENTRANCES AND VESTIBULE INCLUDING CARD SWIPES @$200K PER ENTRANCE</t>
  </si>
  <si>
    <t>RENOVATE WALL SYSTEMS TO THE UNDERSIDE OF STRUCTURE INCLUDING STC RATING OF GREATER THAN 55</t>
  </si>
  <si>
    <t>UPGRADE THE REMAINING RESTROOM ONS 1, 2, 6, 7 AND 8 FLOOR ON  @$200K PER FLOOR</t>
  </si>
  <si>
    <t>VENTILATION SYSTEMS INCLUDING PENTHOUSE</t>
  </si>
  <si>
    <t>REPLACE INTERIOR DOOR LOCKING SYSTEM WITH FULL CARD SWIPE SYSTEM</t>
  </si>
  <si>
    <t>REPLACE EXTERIOR STOREFRONT INCLUDING CARD SWIPE</t>
  </si>
  <si>
    <t>STOREFRONT REPLACEMENT WITH FULL CARD SWIPE SYSTEM</t>
  </si>
  <si>
    <t xml:space="preserve">REPLACE EAST SIDE ENTRANCE DOORS </t>
  </si>
  <si>
    <t>CONSTRUCT SEWER LINE FROM HARPER TO COLLEGE UTILITIES</t>
  </si>
  <si>
    <t>REPLACE INTERIOR FINISHES - PAINT AND CARPETING</t>
  </si>
  <si>
    <t xml:space="preserve">REPAIR SITE WORK </t>
  </si>
  <si>
    <t>REPLACE  ROOF STRUCTURE AND ROOF</t>
  </si>
  <si>
    <t xml:space="preserve">REPLACE ROOF </t>
  </si>
  <si>
    <t xml:space="preserve">REROOF </t>
  </si>
  <si>
    <t>GARBAGE PAD AND FENCING</t>
  </si>
  <si>
    <t>REROOF 1,750SF @$60</t>
  </si>
  <si>
    <t>CONTINUOUS EMISSIONS MONITORING FOR BOILER #4</t>
  </si>
  <si>
    <t>Arctic Health/ Water Lab</t>
  </si>
  <si>
    <t>UA Museum of The North</t>
  </si>
  <si>
    <t>Ester</t>
  </si>
  <si>
    <t>REPAIR AND REPLACE INTERIOR CARPET/PAINT</t>
  </si>
  <si>
    <t>UPGRADE BUILDING INTERIOR LIGHTING</t>
  </si>
  <si>
    <t>UPGRADE BOILER ROOM INCLUDE, REPLACE BOILERS, DOOR, AND SPRINKLER</t>
  </si>
  <si>
    <t>INSTALL HEATING SYSTEM</t>
  </si>
  <si>
    <t>Boiler Replacement</t>
  </si>
  <si>
    <t>Replace mansard</t>
  </si>
  <si>
    <t>Lower level entry vestibule &amp; roof installation</t>
  </si>
  <si>
    <t>Hangar 332</t>
  </si>
  <si>
    <t>FY2018 Total DM Backlog</t>
  </si>
  <si>
    <t>1-A, 2-A, 3-B, 4-B, 5-C, 6-C, 9-E, 10-E, 32-P, 37-S, 39-T, 40-T</t>
  </si>
  <si>
    <t>Interior Airport Brush Cutting</t>
  </si>
  <si>
    <t>This project will consist of performing clearing work at bettles, Koyukuk, and huslia. These funds will be combined with other AIP Obstruction Removal Funding.</t>
  </si>
  <si>
    <t>Fuel storage upgrades to facilitate delivery of ULSD</t>
  </si>
  <si>
    <t>Western Rural Airports Resurfacing</t>
  </si>
  <si>
    <t>37-S, 39-T, 40-T</t>
  </si>
  <si>
    <t>Beaver Airport Resurfacing and lighting repairs</t>
  </si>
  <si>
    <t>Beaver Airport Resurfacing and lighting repairs. Currently there is No surface course remaining and the light cans are approx. 6"-8" above the surface of the runway. This is now a safety issue at the airport.</t>
  </si>
  <si>
    <t>King Salmon Sign Repair</t>
  </si>
  <si>
    <t>Relocate and remove signs as recommended by FAA</t>
  </si>
  <si>
    <t>Repair aging airfield lighting at four Airports – Kaltag, Bettles, Koyukuk and Huslia</t>
  </si>
  <si>
    <t>Yakutat Airport Segmented Circle Relocation</t>
  </si>
  <si>
    <t>Relocate segmented circle outside OFZ</t>
  </si>
  <si>
    <t>Willow</t>
  </si>
  <si>
    <t>Interior District Fuel System upgrades</t>
  </si>
  <si>
    <t>6-C, 39-T, 40-T</t>
  </si>
  <si>
    <t>Snow Fence Repairs</t>
  </si>
  <si>
    <t>Plan, purchase materials, and do snow fence repairs at Wales Airport</t>
  </si>
  <si>
    <t>Naknek Airport Lighting Repair</t>
  </si>
  <si>
    <t>Electrical vault and Transformer replacement</t>
  </si>
  <si>
    <t>Naknek</t>
  </si>
  <si>
    <t>NR Fuel Storage Tank Repair/Replacement</t>
  </si>
  <si>
    <t xml:space="preserve">Replace equipment fuel storage tanks at (5) Interior Aviation airports; Birch Creek, Huslia, Kaltag, Allakaket, Stevens, Tanana;  and Various Western District Airports in order to burn ultra low sulfur diesel, provide for economical bulk fuel delivery, and store enough fuel onsite to operate snow removal equipment for a normal winter season.  Enhance security through fencing and lights to prevent loss of expensive fuel due to theft. .  </t>
  </si>
  <si>
    <t>Unalaska Airport Fence and Gate Repair</t>
  </si>
  <si>
    <t>Unalaska</t>
  </si>
  <si>
    <t>Fence and gate repair</t>
  </si>
  <si>
    <t>Sand Point Airport Fence Repair</t>
  </si>
  <si>
    <t>Install improved fencing and gate control access</t>
  </si>
  <si>
    <t>Repair, replace damaged areas of fence; add fencing to increase security and to prevent wildlife incursions; remove, replace or add gates.</t>
  </si>
  <si>
    <t>Replace worn fencing and install wider gate</t>
  </si>
  <si>
    <t>Interior Airports Compactor</t>
  </si>
  <si>
    <t>Purchase compactor attachment for three Interior AIP graders   Birch creek, Hughes, and Ruby</t>
  </si>
  <si>
    <t>Western Airport signage replacement-including windsocks</t>
  </si>
  <si>
    <t>Replace fading and damaged airport signs at Holy Cross and other Western District Airports</t>
  </si>
  <si>
    <t>Yakutat Airport OFZ Improvements</t>
  </si>
  <si>
    <t>Level ground and remove trees and brush from RW 11/29 OFZ</t>
  </si>
  <si>
    <t>Fuel Storage Tank Upgrades</t>
  </si>
  <si>
    <t>Replace 26 aging combination heating/equipment fuel storage tanks at various rural Western airports</t>
  </si>
  <si>
    <t>McCarthy Airport Tie-down replacement</t>
  </si>
  <si>
    <t>Rebuild tie-down area and install new tie-downs</t>
  </si>
  <si>
    <t>Yakutat Airport Obstacle Free Zone Improvements</t>
  </si>
  <si>
    <t>Rural Airports - Surface Repairs</t>
  </si>
  <si>
    <t>Shoulder repair, longitudinal cracking in runway, safety areas and ramps at 10 Western airports</t>
  </si>
  <si>
    <t>Tie-Down Maintenance/Installation</t>
  </si>
  <si>
    <t>This project is for the installation of tie downs for transient aircrafts at several of the following airports: Nome and Nome City Field, Council, White Mountain, Golovin, Teller, Brevig Mission, Wales, Shishmaref, Quartz Creek, Salmon Lake, and Basin Creek.</t>
  </si>
  <si>
    <t>Tazlina Airport Dust Palliative</t>
  </si>
  <si>
    <t>Apply dust palliative to Tazlina airport.</t>
  </si>
  <si>
    <t xml:space="preserve">Klawock Airport Crack Seal </t>
  </si>
  <si>
    <t>Crack Seal Runways 2/20</t>
  </si>
  <si>
    <t>NR Windsock Tower Repairs/ Replacement</t>
  </si>
  <si>
    <t>This project will consist of performing repairs or replacing damaged windsock towers within the Northern Region.</t>
  </si>
  <si>
    <t xml:space="preserve">Klawock Airport Brush Cutting </t>
  </si>
  <si>
    <t>Brush cutting  with excavator &amp; hand brushing</t>
  </si>
  <si>
    <t>Klawock Runway Survey</t>
  </si>
  <si>
    <t>Runway 2/20 has dips, survey annual movement</t>
  </si>
  <si>
    <t>Takotna Runway Repair</t>
  </si>
  <si>
    <t>Chitina Dust Palliative</t>
  </si>
  <si>
    <t>Apply dust palliative to existing surface aggregate</t>
  </si>
  <si>
    <t>Gulkana Airport Access Road and Parking Area Resurfacing</t>
  </si>
  <si>
    <t>Mill &amp; pave Gulkana Airport access roads and parking areas.</t>
  </si>
  <si>
    <t>Dispose of old fuel tanks at St Marys airport gravel pit</t>
  </si>
  <si>
    <t>Dispose of several fuel tanks located at St. Mary's Airport</t>
  </si>
  <si>
    <t>Skagway Airport Access Gate Replacement</t>
  </si>
  <si>
    <t xml:space="preserve">Replace access gate </t>
  </si>
  <si>
    <t>King Cove Airport Windsock Installation</t>
  </si>
  <si>
    <t>Install new windsock system</t>
  </si>
  <si>
    <t>Ketchikan Airport Crack Seal Runway</t>
  </si>
  <si>
    <t xml:space="preserve">Crack seal runway 11/29 </t>
  </si>
  <si>
    <t xml:space="preserve">Shageluk Airport Access Road Erosion Repair </t>
  </si>
  <si>
    <t>Innoko River is encroaching on the Airport Access Road at Shageluk. Repair portions of the existing embankment and install erosion protection measures.</t>
  </si>
  <si>
    <t>Ketchikan Airport Obstruction Survey</t>
  </si>
  <si>
    <t>Obstruction survey 11/29</t>
  </si>
  <si>
    <t>Kake Airport Brush Cutting</t>
  </si>
  <si>
    <t>Cut brush in and around the RSA</t>
  </si>
  <si>
    <t>Hoonah Obstruction Survey RW 6/24</t>
  </si>
  <si>
    <t>Obstruction survey runway 6/24</t>
  </si>
  <si>
    <t>Hoonah</t>
  </si>
  <si>
    <t>Adak Airport Fence Extension</t>
  </si>
  <si>
    <t>Extend security fence approximately 700 feet to meet FAA requirement</t>
  </si>
  <si>
    <t>Cold Bay Airport Electrical Repairs</t>
  </si>
  <si>
    <t>Repair runway electrical system</t>
  </si>
  <si>
    <t>Cold Bay Airport Fence Repair</t>
  </si>
  <si>
    <t>False Pass Airport Windsock Installation</t>
  </si>
  <si>
    <t>Install windsock and upgrade signage</t>
  </si>
  <si>
    <t>Chuathbaluk</t>
  </si>
  <si>
    <t>Larson Bay Airport</t>
  </si>
  <si>
    <t>Lighting system repairs, Windsock Pole Replacement</t>
  </si>
  <si>
    <t>Larson Bay</t>
  </si>
  <si>
    <t>36-S</t>
  </si>
  <si>
    <t>Nelson Lagoon Airport Grading</t>
  </si>
  <si>
    <t>Grade and compact the runway</t>
  </si>
  <si>
    <t>Nelson Lagoon</t>
  </si>
  <si>
    <t>Old Harbor Airport Resurfacing</t>
  </si>
  <si>
    <t>Replace deteriorated surface course</t>
  </si>
  <si>
    <t>Old Harbor</t>
  </si>
  <si>
    <t>Port Lions Airport Brush Cutting</t>
  </si>
  <si>
    <t>Brush cutting</t>
  </si>
  <si>
    <t>Ketchikan  Airport Hardstand Repair</t>
  </si>
  <si>
    <t>Replace deteriorated hardstands on upper apron</t>
  </si>
  <si>
    <t xml:space="preserve">Yakutat Airport Brush Cutting </t>
  </si>
  <si>
    <t>Brush Cutting on RSA 11/29</t>
  </si>
  <si>
    <t>Skagway Airport Brush Cutting</t>
  </si>
  <si>
    <t>Brush cutting on RSA 2/20</t>
  </si>
  <si>
    <t>Brush Cutting Gustavus Airport RSA 8/26</t>
  </si>
  <si>
    <t>Brush Cutting on RSA 8/26</t>
  </si>
  <si>
    <t>King Salmon Runway Rehabilitation</t>
  </si>
  <si>
    <t>Rehabilitate RW 12/30</t>
  </si>
  <si>
    <t>King Salmon GA Ramp Repair</t>
  </si>
  <si>
    <t>Rehabilitate GA ramp</t>
  </si>
  <si>
    <t>Unalaska Airport Erosion Control</t>
  </si>
  <si>
    <t>Install core-lock system to prevent erosion along runway</t>
  </si>
  <si>
    <t>South Naknek Airport Runway Repair</t>
  </si>
  <si>
    <t>Place material and compact the runway</t>
  </si>
  <si>
    <t>South Naknek</t>
  </si>
  <si>
    <t>Port Lions Airport Surface Repair</t>
  </si>
  <si>
    <t>Surface contouring and compacting</t>
  </si>
  <si>
    <t>Nelson Lagoon Airport Lighting Repairs</t>
  </si>
  <si>
    <t>Sitka Airport Crack Seal Runways 11/29</t>
  </si>
  <si>
    <t>Crack Seal Runways 11/29</t>
  </si>
  <si>
    <t>Adak Airport Pavement Repair</t>
  </si>
  <si>
    <t>Pavement repair</t>
  </si>
  <si>
    <t>Adak Airport Obstruction Removal</t>
  </si>
  <si>
    <t>Remove abandoned control tower</t>
  </si>
  <si>
    <t>Cold Bay Airport ARFF Building Removal</t>
  </si>
  <si>
    <t>Remove dilapidated/abandoned ARFF building</t>
  </si>
  <si>
    <t>Gustavus Airport Apron Resurface</t>
  </si>
  <si>
    <t>Resurface aprons with asphalt</t>
  </si>
  <si>
    <t>Install airport security fence</t>
  </si>
  <si>
    <t>Install hardstand for heavy jet aircraft</t>
  </si>
  <si>
    <t>Kake Airport Maintenance Access Gates</t>
  </si>
  <si>
    <t>Install maintenance access gates in security fence</t>
  </si>
  <si>
    <t>King Cove Runway Paving</t>
  </si>
  <si>
    <t>Pave the runway</t>
  </si>
  <si>
    <t>Yakutat Apron and Ramp Repair</t>
  </si>
  <si>
    <t>Mill and pave portion of apron and ramp to take care of bird baths</t>
  </si>
  <si>
    <t>Unalaska Airport Ramp Repair</t>
  </si>
  <si>
    <t>Ramp B repair</t>
  </si>
  <si>
    <t>Yakutat Airport Fence</t>
  </si>
  <si>
    <t>Install contiguous fence around airport movement area</t>
  </si>
  <si>
    <t>Saint Paul Runway and Ramp Crack Seal</t>
  </si>
  <si>
    <t>Crack seal runway and ramp</t>
  </si>
  <si>
    <t>Saint Paul</t>
  </si>
  <si>
    <t>Yakutat Obstruction Tree Removal 2/20</t>
  </si>
  <si>
    <t>Obstruction tree removal 2/20</t>
  </si>
  <si>
    <t>Yakutat Airport RSA Chip Seal</t>
  </si>
  <si>
    <t>Chip seal 20' around runway 11/29 edge to facilitate snow removal</t>
  </si>
  <si>
    <t>Yakutat Glide Slope Paving</t>
  </si>
  <si>
    <t>Pave glide slope at end of runway 11</t>
  </si>
  <si>
    <t>Wrangell Airport Apron Fog Seal</t>
  </si>
  <si>
    <t>Fog seal apron</t>
  </si>
  <si>
    <t>Correct Descrepancies at 45 helicopter accessable sites. PM is several years behind, only break fix visits have been made.</t>
  </si>
  <si>
    <t>Point McKenzie Correctional Farm</t>
  </si>
  <si>
    <t>Goose Creek Correctional Center</t>
  </si>
  <si>
    <t>Gym Roof Replacement</t>
  </si>
  <si>
    <t>Warehouse Roof Repair</t>
  </si>
  <si>
    <t>Re-pave Perimeter Road Surface</t>
  </si>
  <si>
    <t>Septic system requires repairs to remain DEC compliant.</t>
  </si>
  <si>
    <t>Gym roof is failing and needs replacement.</t>
  </si>
  <si>
    <t xml:space="preserve">Warehouse roof is failing and needs replacement (30+ years old). Efforts to patch the roof have extended the life but are no longer effective. Water infiltration is causing further damage to the facility. </t>
  </si>
  <si>
    <t>Replace Min Bathroom Floor and Shower Stalls</t>
  </si>
  <si>
    <t>Anchorage Correctional Complex East</t>
  </si>
  <si>
    <t>Anchorage-ACCE Roof Repairs</t>
  </si>
  <si>
    <t>Anchorage Correctional Complex West</t>
  </si>
  <si>
    <t>Anchorage-ACCW New Chiller</t>
  </si>
  <si>
    <t>Eagle River-HMCC ST Cell Door Windows</t>
  </si>
  <si>
    <t>Ketchikan-KCC Sidewalk/Sally Port Concrete Repairs</t>
  </si>
  <si>
    <t>Palmer-PCC ILMA Release for Mediation Costs</t>
  </si>
  <si>
    <t>Replace Pig Barn Roof</t>
  </si>
  <si>
    <t>Seward-SCCC Replace House 1 Rec Yard Fence</t>
  </si>
  <si>
    <t>Exchange windows for better visibility</t>
  </si>
  <si>
    <t>Replace failing refrigeration components</t>
  </si>
  <si>
    <t>Replace existing CCTV system for additional coverage</t>
  </si>
  <si>
    <t>Replace failing kitchen hood</t>
  </si>
  <si>
    <t>Replace failing tanks</t>
  </si>
  <si>
    <t>Replace failing water chiller</t>
  </si>
  <si>
    <t>Replace failing shower tiles with stainless enclosures</t>
  </si>
  <si>
    <t>Anchorage-ACCE LED Lighting Interior &amp; Exterior</t>
  </si>
  <si>
    <t>Repair roofs adjacent to clerestories</t>
  </si>
  <si>
    <t>Bethel-YKCC Replace Shower Stalls with Stainless Steel Inserts</t>
  </si>
  <si>
    <t>Wasilla-GCCC Pneumatic Shower Valves Upgrade</t>
  </si>
  <si>
    <t xml:space="preserve">Nome-AMCC Segregation Shower </t>
  </si>
  <si>
    <t>Replace failing pneumatic shower valves</t>
  </si>
  <si>
    <t>Restore Facility to DNR requirements to release ILMA (Interagency Land Management Assignment).</t>
  </si>
  <si>
    <t>DEFERRED MAINTENANCE PROJECTS LIST</t>
  </si>
  <si>
    <t>Court</t>
  </si>
  <si>
    <t>Project</t>
  </si>
  <si>
    <t>Dist.</t>
  </si>
  <si>
    <t>Cost</t>
  </si>
  <si>
    <r>
      <rPr>
        <b/>
        <sz val="9"/>
        <rFont val="Arial"/>
        <family val="2"/>
      </rPr>
      <t xml:space="preserve">Replace Old Warehouse Lighting:  </t>
    </r>
    <r>
      <rPr>
        <sz val="9"/>
        <rFont val="Arial"/>
        <family val="2"/>
      </rPr>
      <t xml:space="preserve">Retrofit old inefficient and no longer manufactured T-12 light fixtures with LED compatible light fixtures in the Warehouse.  </t>
    </r>
  </si>
  <si>
    <r>
      <rPr>
        <b/>
        <sz val="9"/>
        <rFont val="Arial"/>
        <family val="2"/>
      </rPr>
      <t xml:space="preserve">Replace Old Lighting at 444 "H" Street, and 820 West 4th:  </t>
    </r>
    <r>
      <rPr>
        <sz val="9"/>
        <rFont val="Arial"/>
        <family val="2"/>
      </rPr>
      <t>Replace old inefficient lamps with LED's and retro fit other fixtures as needed.</t>
    </r>
  </si>
  <si>
    <r>
      <rPr>
        <b/>
        <sz val="9"/>
        <rFont val="Arial"/>
        <family val="2"/>
      </rPr>
      <t xml:space="preserve">Replace Old Fluorescent lamps: </t>
    </r>
    <r>
      <rPr>
        <sz val="9"/>
        <rFont val="Arial"/>
        <family val="2"/>
      </rPr>
      <t xml:space="preserve"> Replace high maintenance, outdated, expensive fluorescent lamps with LEDs at light fixtures.  LED provide energy savings and less maintenance, and many fluorescent lamps will be discontinued shortly.</t>
    </r>
  </si>
  <si>
    <r>
      <t xml:space="preserve">Replace exterior concrete:  </t>
    </r>
    <r>
      <rPr>
        <sz val="9"/>
        <rFont val="Arial"/>
        <family val="2"/>
      </rPr>
      <t>Replace deteriorated concrete and sealant at front plaza entry. Concrete that presented the most tripping hazards was replaced during FY19. Concrete currently has radiant heating which affects project costs.</t>
    </r>
  </si>
  <si>
    <r>
      <rPr>
        <b/>
        <sz val="9"/>
        <rFont val="Arial"/>
        <family val="2"/>
      </rPr>
      <t xml:space="preserve">Duct Cleaning: </t>
    </r>
    <r>
      <rPr>
        <sz val="9"/>
        <rFont val="Arial"/>
        <family val="2"/>
      </rPr>
      <t>Clean HVAC supply air duct work between entry and distribution points. 20K</t>
    </r>
  </si>
  <si>
    <r>
      <rPr>
        <b/>
        <sz val="9"/>
        <rFont val="Arial"/>
        <family val="2"/>
      </rPr>
      <t xml:space="preserve">Replace Deteriorating Public Lobby Flooring:  </t>
    </r>
    <r>
      <rPr>
        <sz val="9"/>
        <rFont val="Arial"/>
        <family val="2"/>
      </rPr>
      <t>Replace deteriorating public lobby slate finish.  Slate has been determined to be inappropriate for the high traffic conditions, and the maintenance costs to keep it repaired and adequately clean is significant.  Replacing the slate with a finish appropriate for high traffic will reduce operating costs. Includes 15% inflation cost.</t>
    </r>
  </si>
  <si>
    <r>
      <rPr>
        <b/>
        <sz val="9"/>
        <rFont val="Arial"/>
        <family val="2"/>
      </rPr>
      <t xml:space="preserve">Upgrade Pneumatic Controls to DDC: </t>
    </r>
    <r>
      <rPr>
        <sz val="9"/>
        <rFont val="Arial"/>
        <family val="2"/>
      </rPr>
      <t xml:space="preserve"> Replace outdated DDC components, inefficient HVAC Controls equipment (Modular Building Controller, Modular Equipment Controller, etc.) with DDC compatible controls system</t>
    </r>
  </si>
  <si>
    <r>
      <rPr>
        <b/>
        <sz val="9"/>
        <rFont val="Arial"/>
        <family val="2"/>
      </rPr>
      <t>Refinish Deteriorated and Cracked Lobby Soffits and Walls:</t>
    </r>
    <r>
      <rPr>
        <sz val="9"/>
        <rFont val="Arial"/>
        <family val="2"/>
      </rPr>
      <t xml:space="preserve">  Repair and refinish: 1) lobby walls which are damaged and soiled from outside air at diffusers areas; 2) delaminating vinyl wallcovering at entries; and 3) soffits damaged with stress cracks. </t>
    </r>
  </si>
  <si>
    <t>Anchorage Nesbett Courthouse</t>
  </si>
  <si>
    <r>
      <rPr>
        <b/>
        <sz val="9"/>
        <rFont val="Arial"/>
        <family val="2"/>
      </rPr>
      <t xml:space="preserve">Replace Deteriorating Countertops:  </t>
    </r>
    <r>
      <rPr>
        <sz val="9"/>
        <rFont val="Arial"/>
        <family val="2"/>
      </rPr>
      <t>The existing countertops in the Basement (2 each) and 1st floor (4 each) staff restrooms are badly stained and have damaged/lifting laminate, causing water to seep underneath the laminate and damage wood.  The request includes a 15% contingency.</t>
    </r>
  </si>
  <si>
    <r>
      <rPr>
        <b/>
        <sz val="9"/>
        <rFont val="Arial"/>
        <family val="2"/>
      </rPr>
      <t xml:space="preserve">Replace Courtroom Spectator Seating:  </t>
    </r>
    <r>
      <rPr>
        <sz val="9"/>
        <rFont val="Arial"/>
        <family val="2"/>
      </rPr>
      <t>The existing floor attached bench spectator seating in all courtrooms is worn, damaged, and the fabric is ripped and deteriorating.  Facilities has started fielding frequent complaints regarding the condition of the seating from staff and the public, and there is no resolution to the problem except replacement.  The estimate includes removal and disposal of the existing benches, and installation of the replacement benches - plus a 15% contingency.</t>
    </r>
  </si>
  <si>
    <r>
      <rPr>
        <b/>
        <sz val="9"/>
        <rFont val="Arial"/>
        <family val="2"/>
      </rPr>
      <t xml:space="preserve">Replace HVAC Coils in Air Handling Units #1 and #2:  </t>
    </r>
    <r>
      <rPr>
        <sz val="9"/>
        <rFont val="Arial"/>
        <family val="2"/>
      </rPr>
      <t>Replace old coils with new coils and install new DDC controls, valves, heat exchanger, insulation, piping &amp; other interfacing equipment to facilitate heating system.  This request includes 15% inflation from the initial estimate.  The coil replacement would be done with the above work.</t>
    </r>
  </si>
  <si>
    <r>
      <rPr>
        <b/>
        <sz val="9"/>
        <rFont val="Arial"/>
        <family val="2"/>
      </rPr>
      <t>Upgrade 5th Floor HVAC System:</t>
    </r>
    <r>
      <rPr>
        <sz val="9"/>
        <rFont val="Arial"/>
        <family val="2"/>
      </rPr>
      <t xml:space="preserve"> Redesign and provide new perimeter heating and air systems including VAV boxes, DDC Controls, branch ductwork, new coils, new piping, insulation, and valves to allow proper control for occupant comfort. DOT/PF has advised that the heating deficiencies at the 5th floor have become more severe, and were not remedied during the 2011 renovations.  This estimate is taken from the 2008 DM Planning Document plus 15% inflation.</t>
    </r>
  </si>
  <si>
    <r>
      <rPr>
        <b/>
        <sz val="9"/>
        <rFont val="Arial"/>
        <family val="2"/>
      </rPr>
      <t>Replace Original HVAC Equipment at Mechanical Fan Rooms:</t>
    </r>
    <r>
      <rPr>
        <sz val="9"/>
        <rFont val="Arial"/>
        <family val="2"/>
      </rPr>
      <t xml:space="preserve">  Replace deficient air handling units, heat exchangers, glycol makeup system, DDC Controls and other interfacing equipment and construction in the mechanical fan rooms. According to the 2009 report, the equipment is 42 years old, far past its life expectancy, and the components are not functioning efficiently and correctly.  The request includes a 15% contingency, 12% design fee &amp; 20% Inflation -2008 thru 2020.</t>
    </r>
  </si>
  <si>
    <t xml:space="preserve">Boney Parking Garage </t>
  </si>
  <si>
    <r>
      <rPr>
        <b/>
        <sz val="9"/>
        <rFont val="Arial"/>
        <family val="2"/>
      </rPr>
      <t xml:space="preserve">Replace Second Floor Decking:  </t>
    </r>
    <r>
      <rPr>
        <sz val="9"/>
        <rFont val="Arial"/>
        <family val="2"/>
      </rPr>
      <t>The existing deck coating has failed allowing leakage from the top to the lower level, and causing deterioration of the structural concrete below the coating.</t>
    </r>
  </si>
  <si>
    <r>
      <rPr>
        <b/>
        <sz val="9"/>
        <rFont val="Arial"/>
        <family val="2"/>
      </rPr>
      <t xml:space="preserve">Code Required Structural Upgrades at the Warehouse: </t>
    </r>
    <r>
      <rPr>
        <sz val="9"/>
        <rFont val="Arial"/>
        <family val="2"/>
      </rPr>
      <t xml:space="preserve"> Provide new structural support to comply with current seismic code at the warehouse exterior walls. Updated to current costs.</t>
    </r>
  </si>
  <si>
    <t>FY2019 Total DM Backlog</t>
  </si>
  <si>
    <t>Difference FY2018 to FY2019</t>
  </si>
  <si>
    <t>Department: Administration</t>
  </si>
  <si>
    <t>Updated 11/06/18- AB</t>
  </si>
  <si>
    <t>Juneau State Office Building - Replace Plumbing Water Pipe</t>
  </si>
  <si>
    <t xml:space="preserve">Water pipeline from street was identified to be in need of replacement 10 years ago. Pipeline is original to building and is corroded to the point where failure is imminent. Failure would result in building-wide shutdown. </t>
  </si>
  <si>
    <t>Dimond Courthouse - Replace Water Main</t>
  </si>
  <si>
    <t>Replace water main and main power conduit. Water main to the building failed 3 years ago. To provide immediate relief, a connection was added to the sprinkler main. Now the building and sprinkler are fed by the same water main causing safety concerns for the building. Failure of the line will require building-wide shutdown.</t>
  </si>
  <si>
    <t>Alaska Office Building - Replace Fire Panels</t>
  </si>
  <si>
    <t xml:space="preserve">Replace failing and outdated fire panels. Panels malfunction on a daily basis making this a life, health, safety risk. </t>
  </si>
  <si>
    <t>Juneau State Office Building - Renovate South Garage</t>
  </si>
  <si>
    <t>Perform final repairs, renewal, and toppings to remaining levels to include needed electrical, mechanical, sprinkler work and bring up to code. Phase 3 of 3.</t>
  </si>
  <si>
    <t>S 306</t>
  </si>
  <si>
    <t>Juneau State Office Building - Final Phase of Fan Wall Project</t>
  </si>
  <si>
    <t xml:space="preserve">Complete installation of SOB fan wall system with materials already purchased by DOA. Single point of failure, supplies air to south side 8-11 floors in the State office Building, original to building, past expected life span. System critical, possible building shut down if it fails as a minimum number of air exchanges are required by OSHA . Also an energy efficiency and comfort issue, better control of heating and cooling. </t>
  </si>
  <si>
    <t xml:space="preserve">Juneau State Office Building - Power Wash Exterior and Seal </t>
  </si>
  <si>
    <t>Clean and seal building exterior walls, 8th floor plaza decks, P4 south slab and P2 to P4 ramps. Cleaning is requirement to remove organic material growth which is degrading the building exterior. Sealing is required to maintain water resistance of concrete.</t>
  </si>
  <si>
    <t>TOTAL PBF FY20 ALLOCATED</t>
  </si>
  <si>
    <t>Perform architecture/engineering, renovations to all levels and stairwells to include needed electrical, mechanical, sprinkler and structural work. Recently performed inspection and waiting on fee proposal for phased upgrades.</t>
  </si>
  <si>
    <t xml:space="preserve">Linny Pacillo Office/Parking Garage - Master Line of Credit </t>
  </si>
  <si>
    <t>This line of credit is paid annually from existing capital budgets which reduces the ability to execute other projects. This line of credit will be $774,000 effective July 1, 2019. Paying the remaining balance saves the state $75,626 in interest.</t>
  </si>
  <si>
    <t>TOTAL UGF APPROPRIATION</t>
  </si>
  <si>
    <t xml:space="preserve">Willoughby Main Entrances:  Repair / replace concrete, drains, steps. Replace curtain wall at entrance (including glazing). Upgrade planters. Redo glass on storefront because leaking and for energy efficiency purposes.  </t>
  </si>
  <si>
    <t>Replace all ceiling tiles in the main corridors, floor 5.</t>
  </si>
  <si>
    <t xml:space="preserve">Palmer State Office Building- Underground storage tank removal and above ground replacement. </t>
  </si>
  <si>
    <t xml:space="preserve"> Replace underground storage tank with new above ground tank &amp; install drainage for gutters.</t>
  </si>
  <si>
    <t>NSOB 014</t>
  </si>
  <si>
    <t xml:space="preserve">Nome State Office Building- Cracks  </t>
  </si>
  <si>
    <t>Replace cracks in concrete</t>
  </si>
  <si>
    <t>AT 223</t>
  </si>
  <si>
    <t xml:space="preserve">Atwood- HW Heater Replacement </t>
  </si>
  <si>
    <t>Replace hot water heater. Outdated and energy inefficient.</t>
  </si>
  <si>
    <t>AT 224</t>
  </si>
  <si>
    <t xml:space="preserve">Atwood- Lighting Controls </t>
  </si>
  <si>
    <t>Re-program after hours lighting controls for energy efficiency.  Upgrade all floors &amp; modify zones.</t>
  </si>
  <si>
    <t>AT 225</t>
  </si>
  <si>
    <t>Atwood- Clean/paint  Underground Walls &amp; Ceiling</t>
  </si>
  <si>
    <t>Clean up areas left from plaza upgrade; paint walls and ceiling</t>
  </si>
  <si>
    <t>F 117</t>
  </si>
  <si>
    <t>Fairbanks- Investigate air relief into building. A/E only.</t>
  </si>
  <si>
    <t xml:space="preserve">A/E  for additional building relief air for the purpose of increasing the "free cooling" potential in  the building.  Energy efficiency. </t>
  </si>
  <si>
    <t>PSOB 076</t>
  </si>
  <si>
    <t>Palmer SOB- Complete Roof Replacement</t>
  </si>
  <si>
    <t>Complete areas deferred during last roof replacement</t>
  </si>
  <si>
    <t>MN 115</t>
  </si>
  <si>
    <t xml:space="preserve">Governor's House- Fence replacement including soil remediation </t>
  </si>
  <si>
    <t xml:space="preserve">Fence needs to be replaced and soil remediation needed due to lead contamination. Updated Site Characterization plan of soil recently completed. Awaiting results. Projected cost is estimated and can be updated once results are received. </t>
  </si>
  <si>
    <t>Geological Materials Center -Parking Lot Upgrade</t>
  </si>
  <si>
    <t>SUBTOTAL NON PBF UGF UNALLOCATED (DEFERRED)</t>
  </si>
  <si>
    <t>TOTAL PBF ALLOCATED</t>
  </si>
  <si>
    <t>TOTAL GF APPROPRIATION</t>
  </si>
  <si>
    <t>Remove from Total DM</t>
  </si>
  <si>
    <t xml:space="preserve">Anvil Mountain Correctional Center  </t>
  </si>
  <si>
    <t xml:space="preserve">Most of the cameras at AMCC  are analogue, which are low resolution at distances typically monitored in dayrooms.  With such low resolution officers are incapable of identifying offenders.  Additionally, wider angle cameras are needed in the dayrooms to eliminate "blind spots." IP cameras will help improve monitoring and assist in disciplinary actions and PREA (Prison Rape Elimination Act) compliance.  </t>
  </si>
  <si>
    <t>Wasilla-GCCC Perimeter Fence Detection System</t>
  </si>
  <si>
    <t>Replacement of Perimeter Fence Detection System</t>
  </si>
  <si>
    <t>PCC-Medium East Gen Set Transfer Switch Replacement</t>
  </si>
  <si>
    <t>Palmer-PCC Segregation and Medical Seg Plumbing Upgrade</t>
  </si>
  <si>
    <t xml:space="preserve">Repair sewer and Water line and install I-Con water valves </t>
  </si>
  <si>
    <t>Palmer-PCC Fire Sprinkler System in Med and Min</t>
  </si>
  <si>
    <t>Replace all gaskets in dry pipe, replace expired heads, replace (7) clapper valves</t>
  </si>
  <si>
    <t>Palmer-PCC  Medium House and Dining Room Doors/Window Replacement</t>
  </si>
  <si>
    <t>Replace all exterior doors in houses 1-7.  Replace windows in house 1-7 and dinning room.</t>
  </si>
  <si>
    <t>Palmer-PCC  Electric Security Lock Upgrade on Medium</t>
  </si>
  <si>
    <t>Replace all electronic locks in medium</t>
  </si>
  <si>
    <t>Upgrade fence detection system on medium side</t>
  </si>
  <si>
    <t>Palmer-PCC Medium Bathroom and Shower Repairs</t>
  </si>
  <si>
    <t>Boiler &amp; Heat System</t>
  </si>
  <si>
    <t>Palmer-PCC  Gym/Education/Office Roof Repl</t>
  </si>
  <si>
    <t>Palmer-PCC Medium Tank Room Fuel Piping Upgrade</t>
  </si>
  <si>
    <t>Medium Tank Room Fuel Piping Upgrade</t>
  </si>
  <si>
    <t xml:space="preserve">This project will completely renovate the student dining hall and kitchen, and provide some realignment of the dining hall in order to increase seating capacity of the dining hall.  The project will replace and upgrade aging kitchen equipment including major appliances.  The building interior has not had major work since 1985, the dining hall is too small to adequately allow all of the students to assemble during meal times, and some of the kitchen equipment is aging and is beginning to fail. </t>
  </si>
  <si>
    <t>Replacement of Heritage Hall (Building 295) Windows</t>
  </si>
  <si>
    <t xml:space="preserve">This project will replace all of the windows in Heritage Hall with single-hung vinyl windows.  The windows in this dormitory are worn out and parts are becoming difficult to procure.  Many of the existing windows were installed in 1991 and leak. </t>
  </si>
  <si>
    <t>This project will remove lead painted asbestos siding and dispose appropriately.  The project will also install new siding and paint.  The building currently has lead painted asbestos siding that cannot be washed or painted without creating a health hazard for the students.  The paint is currently cracking and peeling, and the building aesthetics cannot be addressed until the hazardous materials are removed.  It should be noted that a recent energy audit of this building concluded that insulating the exterior walls of this building (as part of the siding project) will result in an annual energy savings of approximately $35,000.</t>
  </si>
  <si>
    <t>Emergency Generator and Switch Gear Installation, Upper Campus</t>
  </si>
  <si>
    <t xml:space="preserve">This project will include the installation of transfer switch gear and conduit to intertie the upper campus electrical systems to the standby generator.  Periodic electrical service interruptions have resulted in the loss of servers and switch gear, rendering the school's internet, email, and phone service inoperable. </t>
  </si>
  <si>
    <t xml:space="preserve">Campus-wide Bathroom Renovations </t>
  </si>
  <si>
    <t xml:space="preserve">This project will complete miscellaneous deferred maintenance projects in Heritage Hall (Building 295), Ivy Hall (Building 297), and the gym (Building 1331).  The work includes bathroom plumbing, fixtures, wall coverings, flooring and tile replacement, lock installation, sprinkler check valve installation, and ventilation improvements.  These items are either code required, have failed, or are replacement of items that have exceeded their useful life. </t>
  </si>
  <si>
    <t>Building 292 (Boy's Dorm) Window Wall Replacement and Ventilation Improvements</t>
  </si>
  <si>
    <t xml:space="preserve">The project was originally scheduled to be partially completed during Phase II, Boy's Dorm Renovation, in 2012.  Due in part to lack of funding and unexpected hazardous material removal expenses the project was never completed. Completion of the project, including adding a ventilation system, is necessary to provide a mold free living environment for students in the affected dormitory rooms. </t>
  </si>
  <si>
    <t xml:space="preserve">This project will install a 75 KW backup generator that will serve the gymnasium facilities including the  heating plant.  In the event of a power outage, the lower campus currently does not have backup power to keep the heating system running or maintain emergency lighting.  The backup generator will provide electricity to keep the heating plant operational, providing heat as well as basic lighting to ensure student safety and comfort. </t>
  </si>
  <si>
    <t>Replacement of Boy's Dorm (Building 292) Windows</t>
  </si>
  <si>
    <t xml:space="preserve">This project will replace all of the windows in the Boy's Dorm with single-hung vinyl windows.  The windows in the dormitory are worn out and the warranty period has expired. </t>
  </si>
  <si>
    <t xml:space="preserve">This project includes the replacement of dormitory furniture (wardrobes, bunk beds, student desks) in Heritage Hall (Building 295) and the main Girl's Dorm (Building 293). The bunk beds, desks, and wardrobes in Heritage Hall were installed in 1992 and have exceeded their useful life.  In the main Girl's Dorm approximately one-fourth of the bunk beds date back to the 1980s and have exceed their useful life.  </t>
  </si>
  <si>
    <t xml:space="preserve">This project will renovate space freed up by the classroom vacated with the construction of the academic wing expansion project and convert them into dorm space in order to decrease the density of existing dorm rooms in the boys and girls dorms (Buildings 292 and 293).  The dorm rooms of concern are currently housing six or more students in violation of Alaska DHSS occupancy regulations. Dorm space will be constructed in the dining hall building (Building 290), and the second floor of Kuspik Hall (Building 299). </t>
  </si>
  <si>
    <t>Covered Campus Walkway</t>
  </si>
  <si>
    <t xml:space="preserve">This project will provide for a covered walkway from the main academic building to Building 299 on the upper campus. The walkway frame is to be constructed of aluminum with clear composite roofing to allow for maximum natural light. </t>
  </si>
  <si>
    <t>Museum Operations</t>
  </si>
  <si>
    <t>Pioneer Homes</t>
  </si>
  <si>
    <t>Emergent and Emergency Needs</t>
  </si>
  <si>
    <t>Planning to counter emergencies, problems or unexpected occurances in order to protect staff, property and operational activities</t>
  </si>
  <si>
    <t xml:space="preserve">Various </t>
  </si>
  <si>
    <t>Fairbanks Pioneer Home Main Facility</t>
  </si>
  <si>
    <t>Fairbanks Pioneer Home</t>
  </si>
  <si>
    <t>Roof Coverings Built-Up Roofing Replacement</t>
  </si>
  <si>
    <t>Smoke Dampers Replacement</t>
  </si>
  <si>
    <t>The existing pneumatic Direct Digital Controls smoke damper controls are aging and experiencing leaks.  This system requires an upgrade to electric</t>
  </si>
  <si>
    <t>Sitka Pioneer Home Main Facility</t>
  </si>
  <si>
    <t>Sitka Pioneer Home</t>
  </si>
  <si>
    <t>Tub Room Upgrades</t>
  </si>
  <si>
    <t>Exposed plumbing and older cracked tiles on floors and walls requires complete 2-North and 3-North tub room upgrades.</t>
  </si>
  <si>
    <t>Alaska Veterans and Pioneer Home</t>
  </si>
  <si>
    <t>Fluorescent Light Fixture Conversion</t>
  </si>
  <si>
    <t>Replace the fluorescent lighting facility wide and convert to light emitting diode (LED) fixtures.</t>
  </si>
  <si>
    <t>Replace Interior Doors and Hardware</t>
  </si>
  <si>
    <t>Replace worn and damaged interior doors and hardware.  Some exit and stairwell fire doors are warped to the point of not latching properly, which creates a problem with the wander-guard life safety equipment.</t>
  </si>
  <si>
    <t>Main Entry Door and Hardware Replacement</t>
  </si>
  <si>
    <t>The inner and outer entry door system is in need of replacement.</t>
  </si>
  <si>
    <t>Second Floor Flooring Installation</t>
  </si>
  <si>
    <t>Replace carpeting in the second floor common areas.</t>
  </si>
  <si>
    <t>Toilet and Bath Modernization</t>
  </si>
  <si>
    <t>Resident bathrooms are original to the building and require replacement. Urine deterioration to tile, grout lines and age are factors in the replacement.</t>
  </si>
  <si>
    <t>Ceiling Tile, Paint and Wainscotting Second Floor Hall</t>
  </si>
  <si>
    <t>Ceiling tile, paint and wainscot is in need of upgrades at the second floor hall</t>
  </si>
  <si>
    <t>Heating and Ventilation Investigation</t>
  </si>
  <si>
    <t>Sitka Pioneer Home  Main Facility</t>
  </si>
  <si>
    <t>Fairbanks Pioneer Home  Main Facility</t>
  </si>
  <si>
    <t>Crawl Space Lighting</t>
  </si>
  <si>
    <t>The routinely accessed crawl space has an inadequate plug in work light system and would require a code compliant lighting system.</t>
  </si>
  <si>
    <t>LED Light Conversion</t>
  </si>
  <si>
    <t>Electricity Expenses have quadrupled within the last year as new city dam project comes online. Convert all lights to LED.</t>
  </si>
  <si>
    <t>North Wing Hallway Walls and Flooring</t>
  </si>
  <si>
    <t>North Wing has torn and separated wall and flooring finishes and needs replacement</t>
  </si>
  <si>
    <t>Air Conditioning for the Front Office Rooms</t>
  </si>
  <si>
    <t>The front administrative office rooms are uncomfortably warm during the warmer seasons.  Provide HVAC cooling to the front office rooms.</t>
  </si>
  <si>
    <t>Generator Room Refurbishing</t>
  </si>
  <si>
    <t>Refurbish the soon to be empty generator room by dividing the room into two separate rooms.  One room would house the server room equipment and the new phone system.  The other room would house the walk-in cooler and freezer condensers.</t>
  </si>
  <si>
    <t>Security Fence Installation</t>
  </si>
  <si>
    <t>Security fencing is needed in some areas of the property as constant traffic from transient population at low-cost housing residence and city park next door are damaging grounds.</t>
  </si>
  <si>
    <t>Sitka Pioneer Home Nurse's Quarters</t>
  </si>
  <si>
    <t>Actuator Valve Replacement and F-2 Fan Repair</t>
  </si>
  <si>
    <t>Replace the Direct Digital Control actuator valves for the heating and ventilation system.  Repair and isolate fan F-2 from downstream devices.</t>
  </si>
  <si>
    <t>Electrical Panel Upgrade</t>
  </si>
  <si>
    <t>The existing electrical main distribution panels are in need of replacement.</t>
  </si>
  <si>
    <t>Sitka Pioneer Home Garage</t>
  </si>
  <si>
    <t>Telephone Panel Update</t>
  </si>
  <si>
    <t>The existing telephone patch panel is in need of replacement.</t>
  </si>
  <si>
    <t>Review/Redesign Heating and Cooling System in Wing 1-North</t>
  </si>
  <si>
    <t>1-North wing has reduced air flow and exhaust. Professional review and follow up design services are required.</t>
  </si>
  <si>
    <t>Exterior Paint</t>
  </si>
  <si>
    <t>The exterior siding and trim work needs to be cleaned and painted to protect the siding from the chronic southeast damp and wet weather conditions.</t>
  </si>
  <si>
    <t>Vocera In-House Communications System</t>
  </si>
  <si>
    <t>The facility staff has researched an in-house communication system that would replace hand-held two way radios.  Purchase and install the new system known as Vocera.</t>
  </si>
  <si>
    <t>Asphalt Repairs and Parking Lot Sealing</t>
  </si>
  <si>
    <t xml:space="preserve">The boilers and heat Pumps in the North Building are inefficient and approaching the end of their life expectancy.  </t>
  </si>
  <si>
    <t>Tub Room Renovation</t>
  </si>
  <si>
    <t>Renovate and modernize the resident tub room 162.</t>
  </si>
  <si>
    <t>Generator Replacement South Building</t>
  </si>
  <si>
    <t>Sanitary Waste Line Investigation and Cleaning</t>
  </si>
  <si>
    <t>Exterior Dry Sprinkler System</t>
  </si>
  <si>
    <t>Install a dry sprinkler system in the exterior alcoves for the future skilled nursing program.</t>
  </si>
  <si>
    <t>Seal and Stripe Parking Lot</t>
  </si>
  <si>
    <t>Seal parking lot and repaint striping.</t>
  </si>
  <si>
    <t>Roof and Beam Replacement</t>
  </si>
  <si>
    <t>The current roof and corresponding support beams require repair to maintain structural integrity.  The current level of roof deterioration casues water to reach the support beams.  The water damaged support beams are weakened and in need of replacement.</t>
  </si>
  <si>
    <t>Water Pressure Reducing Valves</t>
  </si>
  <si>
    <t>The vlaves that reduce the water supply pressure down from the City of Juneau's large pipe source, to a manageable pressure, are approaching the end of their thirty year useful life.</t>
  </si>
  <si>
    <t>Front Office Renovation</t>
  </si>
  <si>
    <t>Remodel the existing front office to accommodate to a more secure entrance process.</t>
  </si>
  <si>
    <t>Cast Iron Pipe Replacement</t>
  </si>
  <si>
    <t>Replace the cast iron piping that supplies domestic water to the facility.</t>
  </si>
  <si>
    <t>Breaker Panels Replacement</t>
  </si>
  <si>
    <t>Roof Drains over Dining Room</t>
  </si>
  <si>
    <t>Repair the leaking roof drains over the dining room.</t>
  </si>
  <si>
    <t>Resident Bathroom Renovations</t>
  </si>
  <si>
    <t>Renovate an additional ten resident bathrooms to provide more accessibility and functionality for the residents and staff that care for them.</t>
  </si>
  <si>
    <t>Upgrade the interior lights to LED type for improved lighting and sustantial energy savings.  Install motion sensors in select locations.</t>
  </si>
  <si>
    <t>Fairbanks Pioneer Home  Garage</t>
  </si>
  <si>
    <t>Sitka Pioneer Home  Nurse's Quarters</t>
  </si>
  <si>
    <t>Chiller Sound Barrier</t>
  </si>
  <si>
    <t>Construct a sound barrier wall around the chiller, which is adjacent to a resident room.</t>
  </si>
  <si>
    <t>Sitka Pioneer Home Manager's Quarters</t>
  </si>
  <si>
    <t>Exterior Windows and Doors</t>
  </si>
  <si>
    <t>Replace exterior windows and doors, including two maintenance garage doors.</t>
  </si>
  <si>
    <t>Interior Doors Impact Plates</t>
  </si>
  <si>
    <t>Synthetic protection plates should be installed on one side of the facility interior doors as door surfaces are constantly bumped by carts and equipment as it is being moved around.  There are approximately 125 doors.</t>
  </si>
  <si>
    <t>Wash Room Reconfiguration</t>
  </si>
  <si>
    <t>The physical therapy bathroom/washroom would function better if the room was converted to s residential laundry and wheelchair washing station.</t>
  </si>
  <si>
    <t>Exterior Handrails Replacement</t>
  </si>
  <si>
    <t>The exterior metal handrails are outdated.  Replace with stainless stell or other non-painted metal or synthetic railings.</t>
  </si>
  <si>
    <t>Elevator has reached its thirty year life span and is beyond its serviceable life. Elevator is due for retrofit.</t>
  </si>
  <si>
    <t>5 West Bathroom Renovation</t>
  </si>
  <si>
    <t>renovate the bathroom located on 5 West in the dining room, for the proposed new physical therapy location</t>
  </si>
  <si>
    <t>South Building Carpet Replacement</t>
  </si>
  <si>
    <t>Replace the worn carpet in the common areas of the South Building.</t>
  </si>
  <si>
    <t>Ceiling Paint in Common Areas</t>
  </si>
  <si>
    <t>The ceiling in the common areas of the South Building are in need of paint.</t>
  </si>
  <si>
    <t>All Facilities</t>
  </si>
  <si>
    <t>Glycol System Copper Pipe Replacement</t>
  </si>
  <si>
    <t>The copper heat lines that carry glycol are showing signs of leakage and end of useful life.  Repair and replace the copper pipe as necessary.</t>
  </si>
  <si>
    <t>Heating Ventilation Air Conditioning Ducting and Controls Upgrade</t>
  </si>
  <si>
    <t>Residential ducting is too restrictive for efficiency of the heat pumps. Upgrades to the ducting air flow and thermostats to provide remote heat sensors for each of the four thermostats.</t>
  </si>
  <si>
    <t>The facility needs to have a sink installed for their break room as they are washing dishes in the unsanitary bathroom small sink.</t>
  </si>
  <si>
    <t>Johnson Youth Facility   Admin, Annex, Probation and Detention Unit</t>
  </si>
  <si>
    <t>Sandblast and Paint the Steel Thermo-Piling</t>
  </si>
  <si>
    <t>Sand blast and paint the thermo-siphon pilings. Grade to level areas around piling that have frost heaved or lifted.</t>
  </si>
  <si>
    <t>McLaughlin Youth Center Administration Office</t>
  </si>
  <si>
    <t>Hot Water Recirculation Pipe Replacement</t>
  </si>
  <si>
    <t>The copper hot water recirculation pipes are beginning to develop pin hole leaks. These recirculation lines should be replaced.</t>
  </si>
  <si>
    <t>Detention Room Windows Privacy Screens</t>
  </si>
  <si>
    <t>The detention suite windows should have privacy screens installed on them so that residents cannot communicate with outsiders. This project resulted from cutting down some trees that provided natural visual barriers.</t>
  </si>
  <si>
    <t>Light Emitting Diode (LED Light Conversion and Ceiling Fan Installation</t>
  </si>
  <si>
    <t>Interior and exterior light emitting diode (LED) Light conversion is required along with ceiling fan installation at high ceiling locations for efficiency.</t>
  </si>
  <si>
    <t>Asphalt Driveway Sealing and Striping</t>
  </si>
  <si>
    <t>The driveway needs to be sealed and striped.</t>
  </si>
  <si>
    <t>McLaughlin Youth Center  Building C</t>
  </si>
  <si>
    <t>McLaughlin Youth Center Bldg. B-1/Probation Office</t>
  </si>
  <si>
    <t>McLaughlin Youth Center  Cottage #2</t>
  </si>
  <si>
    <t>McLaughlin Youth Center  Cottage #4</t>
  </si>
  <si>
    <t>McLaughlin Youth Center School</t>
  </si>
  <si>
    <t>McLaughlin Youth Center  Administration Office</t>
  </si>
  <si>
    <t>Exterior Door and Office Window</t>
  </si>
  <si>
    <t>The rear door and an office window are in need of replacement.  Both are drafty and contribute to heat loss.</t>
  </si>
  <si>
    <t>McLaughlin Youth Center  Cottage #3</t>
  </si>
  <si>
    <t>LED Lighting Conversion</t>
  </si>
  <si>
    <t>Exterior lights are failing Metal Halide fixtures in need of replacement. Power consumption is extreme and needs upgrade to LED.</t>
  </si>
  <si>
    <t>Clean and Paint Exterior</t>
  </si>
  <si>
    <t>Exterior is showing signs of mold and deterioration. Needs mold removal cleaning and painting.</t>
  </si>
  <si>
    <t>McLaughlin Youth Center Cottage #2</t>
  </si>
  <si>
    <t>Parking Lot Sealing and Striping</t>
  </si>
  <si>
    <t>McLaughlin Youth Center  Cottage #1</t>
  </si>
  <si>
    <t>Bathroom Renovations for Cottages 1 and 2</t>
  </si>
  <si>
    <t>Full renovation of Cottage 1 and 2 bathrooms.</t>
  </si>
  <si>
    <t>Asphalt Repairs, Sealcoating and Striping</t>
  </si>
  <si>
    <t>Storage Sheds Repair</t>
  </si>
  <si>
    <t>Storage sheds need foundation, site repairs and re-roofing, as they are failing due to no foundation on soft, wet frost receptive ground.</t>
  </si>
  <si>
    <t>Heating and Cooling Controls Modernization</t>
  </si>
  <si>
    <t>Upgrade the facility thermostats to provide remote heat and air sensors for each of the four thermostats. Upgrade the thermostat wiring devices and relocate the control boxes and relays to allow for averaging the building temperature.</t>
  </si>
  <si>
    <t>Direct Digital Contols Upgrade</t>
  </si>
  <si>
    <t>Replace the existing Direct Digital Controls for the Heating and Ventilation System.</t>
  </si>
  <si>
    <t>McLaughlin Youth Center Cottage #4</t>
  </si>
  <si>
    <t>McLaughlin Youth Center  Warehouse</t>
  </si>
  <si>
    <t>McLaughlin Youth Center  School</t>
  </si>
  <si>
    <t>Entryway Doors Replacement</t>
  </si>
  <si>
    <t>The entryway doors and their controls are approaching the end of their useful and should be replaced.</t>
  </si>
  <si>
    <t>Toilets and Plumbing Upgrade</t>
  </si>
  <si>
    <t>McLaughlin Youth Center Cottage #3</t>
  </si>
  <si>
    <t>Perimeter Lot Entrance and Parking</t>
  </si>
  <si>
    <t>Fire Lane Paving Installation</t>
  </si>
  <si>
    <t>Ice Melt Loop Repair and Glycol Loss</t>
  </si>
  <si>
    <t>Investigate and remedy the glycol leak located in either the radiant sidewalk ice melt system or the resident radiant in floor heat system.  Repair the non functional loop in the sidewalk ice melt system.</t>
  </si>
  <si>
    <t>Underground Fuel Storage Line Monitoring System</t>
  </si>
  <si>
    <t>Install a pressurized system to monitor the underground fuel storage lines.</t>
  </si>
  <si>
    <t>McLaughlin Youth Center Cottage #1</t>
  </si>
  <si>
    <t>Johnson Youth Facility  Admin, Annex, Probation and Detention Unit</t>
  </si>
  <si>
    <t>Replace the fuel monitoring systems at the Annex and Treatment buildings.</t>
  </si>
  <si>
    <t>McLaughlin Youth Center  Bldg. D-1/STX</t>
  </si>
  <si>
    <t>Add Air Conditioning Cooling Condensers to System</t>
  </si>
  <si>
    <t>McLaughlin Youth Center Building C</t>
  </si>
  <si>
    <t>Air Handler #6 Refurbishment</t>
  </si>
  <si>
    <t>Air Handler # 6 is past its useful life and is required to be refurbished.</t>
  </si>
  <si>
    <t>Lift Station Enclosure and Equipment Walkway</t>
  </si>
  <si>
    <t>Install an enclosure over the exterior lift station to protect from the elements and enable winter maintenance.  An equipment walkway from the parking lot as well as an equipment hoist should be included.</t>
  </si>
  <si>
    <t>Magnetic Door Holders and Reverse Swing Room 122</t>
  </si>
  <si>
    <t>Install 7 magnetic door holders and reverse the door swing on room 122.  Facility currently uses door stops which negate the effectiveness of the fire rated doors.</t>
  </si>
  <si>
    <t>No Climb Fencing Installation</t>
  </si>
  <si>
    <t>Heating and Cooling Upgrade</t>
  </si>
  <si>
    <t>Water Softening System and Hot Water Storage Tanks</t>
  </si>
  <si>
    <t>Conduct analysis of the water softening system and affect repairs to the softening system and the hot water storage tanks.</t>
  </si>
  <si>
    <t>Duct Cleaning</t>
  </si>
  <si>
    <t>The HVAC duct work was last cleaned in 2013 so it is ready for the next cleaning.</t>
  </si>
  <si>
    <t>McLaughlin Youth Center  Gymnasium</t>
  </si>
  <si>
    <t>Replace carpeting in the facility at Classroom, Dayroom,  Activity Wing, Unit Leaders Office and Control Room.</t>
  </si>
  <si>
    <t>Perimeter Pole Light Upgrades</t>
  </si>
  <si>
    <t>Four out of six parking lot, and site perimeter light pole heads are requested to be upgraded to the latest model of energy saving fixtures.</t>
  </si>
  <si>
    <t>Boiler #1 has minor leak between section 1 and 2 at complete cool down.</t>
  </si>
  <si>
    <t>Air Distribution, Heating and Cooling Upgrade</t>
  </si>
  <si>
    <t>Provide ductwork throughout the Purchasing and Supply area, in conjunction with a new air-handling unit.</t>
  </si>
  <si>
    <t>Roof Membrane Replacement</t>
  </si>
  <si>
    <t>Replacement of rubber roofing assemblies is needed to maintain a weather-proof barrier over the facility.</t>
  </si>
  <si>
    <t>Roof Cleaning and Gutter Repair</t>
  </si>
  <si>
    <t>The sheet vinyl flooring is worn and should be replaced throughout.  Separation at seams contributes to sanitation issues.</t>
  </si>
  <si>
    <t>Replace eleven toilets and two waterless urinals.  The toilets splash an excess amount of water when flushed.  The urinals are waterless and unsanitary.</t>
  </si>
  <si>
    <t>McLaughlin Youth Center  Bldg. B-3/DCU</t>
  </si>
  <si>
    <t>Heating and Ventilation Filters</t>
  </si>
  <si>
    <t>Replace the carbon air filters for the Heating and Ventilation system.</t>
  </si>
  <si>
    <t>McLaughlin Youth Center  Cottage #5</t>
  </si>
  <si>
    <t>Toilet and Bath Accessories Upgrade</t>
  </si>
  <si>
    <t>Exterior Walls Masonry Units Stain Removal</t>
  </si>
  <si>
    <t>McLaughlin Youth Center Bldg. D-1/STX</t>
  </si>
  <si>
    <t>McLaughlin Youth Center Gymnasium</t>
  </si>
  <si>
    <t>Install chain link fencing below grade to prevent escapes by the residents.</t>
  </si>
  <si>
    <t>Replace Concrete Landing at Entrance 145</t>
  </si>
  <si>
    <t>Replace the concrete landing at entrance 145.  Concrete is badly spalled from weathering and ice melt.</t>
  </si>
  <si>
    <t>Johnson Youth Facility  Treatment Center</t>
  </si>
  <si>
    <t>Upgrade the Direct Digital Controls for the air handling system</t>
  </si>
  <si>
    <t>Updated 10/18/2018</t>
  </si>
  <si>
    <r>
      <rPr>
        <b/>
        <sz val="12"/>
        <rFont val="Arial"/>
        <family val="2"/>
      </rPr>
      <t>Department: Labor and Workforce Development
Deferred Maintenance Backlog</t>
    </r>
  </si>
  <si>
    <t>Updated 1/9/2019</t>
  </si>
  <si>
    <t>Running</t>
  </si>
  <si>
    <t>Total</t>
  </si>
  <si>
    <t>GF Cost</t>
  </si>
  <si>
    <t>GF Running</t>
  </si>
  <si>
    <t>Location</t>
  </si>
  <si>
    <t>House</t>
  </si>
  <si>
    <t>Priority           Allocation                         Project Title</t>
  </si>
  <si>
    <t>Total ($00.0)</t>
  </si>
  <si>
    <t>(City)</t>
  </si>
  <si>
    <t>District</t>
  </si>
  <si>
    <t>Industrial Electricity Building Repairs and Renovations</t>
  </si>
  <si>
    <t>AVTEC's Industrial Electricity building needs repairs to ensure a safe and healthy learning environment for AVTEC students. Renovation needs include removal of old flooring and replacing aged boilers. The flooring and heating system has not been replaced since original construction.</t>
  </si>
  <si>
    <t>Student Housing and Services Center Repairs and Renovations</t>
  </si>
  <si>
    <t>AVTEC's student housing and student services center need renovations to ensure students have a safe and healthy living environment. Renovation needs include sheetrock and siding repairs, and flooring replacement.</t>
  </si>
  <si>
    <t>Welding Facility Renovations</t>
  </si>
  <si>
    <t>AVTEC's Welding facility needs renovation to ensure a safe and healthy learning environment for AVTEC students. Renovation needs include improved ventilation to pull welding fumes and gases out of the building.</t>
  </si>
  <si>
    <t>AVTEC First Lake Campus</t>
  </si>
  <si>
    <t>First Lake Campus Repairs and Renovations</t>
  </si>
  <si>
    <t>AVTEC's First Lake Campus needs repairs to ensure a safe and healthy learning environment for AVTEC students. Renovation needs include replacing two aged boilers, renovating the loading dock, and repairing exterior damage.</t>
  </si>
  <si>
    <t>Campus-wide Repairs for Safety and Health, and ADA Compliance</t>
  </si>
  <si>
    <t>AVTEC's campus requires a number of repairs to its curbs, sidewalks, and access roadways to ensure a safe learning environment for AVTEC students. Repair needs include replacing/resurfacing broken, damaged and deteriorating curbs, sidewalks and access roadways. ADA compliant cuts need to be made at various curbsides.</t>
  </si>
  <si>
    <t>Old Applied Technology Building Demolition</t>
  </si>
  <si>
    <t>AVTEC's old Applied Technology building was replaced when it was determined to be unsafe. Now AVTEC needs to demolish the old building to save on annual utility costs and prepare for future construction.</t>
  </si>
  <si>
    <t>New Maintenance Shop and Plumbing and Building Facility</t>
  </si>
  <si>
    <t>AVTEC currently rents space for its Plumbing and Heating program. This space is overpriced for its condition. AVTEC would like to replace this building with a state-owned facility on the old Applied Technology building land.  also in need of replacement and could be incorporated into the new facility.AVTEC's current maintenance shop is also in need of replacement and could be incorporated into the new facility.</t>
  </si>
  <si>
    <t>Fed / State</t>
  </si>
  <si>
    <t>Split</t>
  </si>
  <si>
    <t xml:space="preserve">State Wide </t>
  </si>
  <si>
    <t>Fall Protection - All Roofs</t>
  </si>
  <si>
    <t>Installing Fall Protection for all Roofs to meet safety compliance requirements of 29 CFR 1910 (OSHA)</t>
  </si>
  <si>
    <t>HD 1-40</t>
  </si>
  <si>
    <t>Facility Dependent</t>
  </si>
  <si>
    <t>State Wide</t>
  </si>
  <si>
    <t>Arc-Flash Protection State-wide</t>
  </si>
  <si>
    <t>Required for Safety Compliance with NFPA 70E, Electrical survey, Electrical Panel Upgrades, Warning Placards, and stand off distances.</t>
  </si>
  <si>
    <t>Tank Monitoring</t>
  </si>
  <si>
    <t>Add AST Monitoring Equipment for locations that AKARNG is maintaining</t>
  </si>
  <si>
    <t>Building Environmental Controls Direct Digital Controls (DDC) Upgrades</t>
  </si>
  <si>
    <t>Upgrade the entire controls system statewide to operate on the new software protacol.</t>
  </si>
  <si>
    <t>Facility Dependent   (75% / 25%)</t>
  </si>
  <si>
    <t>Joint Base Elmendorf Richardson</t>
  </si>
  <si>
    <t>Fire Alarm Panel Replacement</t>
  </si>
  <si>
    <t xml:space="preserve">Fire Alarm Panel at the CSMS Building 49150 on JBER Needs to be replaced. System is no longer supported.  </t>
  </si>
  <si>
    <t>Joint Base Elemendorf Richardson</t>
  </si>
  <si>
    <t>HD 13</t>
  </si>
  <si>
    <t>100% Fed</t>
  </si>
  <si>
    <t>Anchorage Area</t>
  </si>
  <si>
    <t xml:space="preserve">Kulis (Anchorage International Airport) CST Building - Fire Alarm Panel needs to be Replaced.  It is no longer supported with replacement parts and materials. </t>
  </si>
  <si>
    <t>HD 13-28</t>
  </si>
  <si>
    <t>Pedestrian Cross Walks - Parking Lot Expansions</t>
  </si>
  <si>
    <t>Building 57024 (FMO) and 47420 (Flight Ops) Need Pedestrian Cross Walk indicators. 57024 needs to have the parking lot extended with lighting.</t>
  </si>
  <si>
    <t>75%/25%</t>
  </si>
  <si>
    <t>JBER - Concrete Repair and Replacement</t>
  </si>
  <si>
    <t xml:space="preserve">Deteriorating walkways, sidewalks and Miscellaneous concrete items need to be replaced to prevent tripping hazards, and eliminated deterioration.  </t>
  </si>
  <si>
    <t>Camp Denali, Camp Carroll and Bryant Army Airfield</t>
  </si>
  <si>
    <t>Boiler Systems flush and Glycol Replacement</t>
  </si>
  <si>
    <t>Boiler/ Heating Systems Across the State need to have the entire heating system flushed and glycol replaced to extend the life cycle of the system and ensure temperature freeze protection is adequate.</t>
  </si>
  <si>
    <t>49000 Heating, Ventilation and Air Conditioning, Registers in the Armory</t>
  </si>
  <si>
    <t>Replace parts and perform electrical and plumbing work for continue functionality.</t>
  </si>
  <si>
    <t>JBER                 Camp Denali</t>
  </si>
  <si>
    <t>69%/31%</t>
  </si>
  <si>
    <t>C-Wing restrooms</t>
  </si>
  <si>
    <t>Repair and Restoration of outdated and broken fixture for command unit restrooms.</t>
  </si>
  <si>
    <t>69% / 31%</t>
  </si>
  <si>
    <t>Joint Base Elmendord Richardson</t>
  </si>
  <si>
    <t>D- wing remodel</t>
  </si>
  <si>
    <t>Outdated wing in Anchorage Armory needs complete restoration and office modification to include walls, carpet paint and fixtures, electrical and data.</t>
  </si>
  <si>
    <t xml:space="preserve">Alcantra Armory Deferred Maintenance </t>
  </si>
  <si>
    <t>Alcantra Generator - Annex, DFAC, and Well house.</t>
  </si>
  <si>
    <t>Install Generator and Generator Pad for Well House, Annex and DFAC.</t>
  </si>
  <si>
    <t>HD 7</t>
  </si>
  <si>
    <t>50% / 50%</t>
  </si>
  <si>
    <t>Design for the Alcantra Road Transition for New Entrance</t>
  </si>
  <si>
    <t>When Entrance is changed for Seward Meridian expansion project road needs to be modified to allow access from lower facility to upper facility.</t>
  </si>
  <si>
    <t>JBER- Pedestrian cross-walks upgrades &amp; 57024 Parking Lot expansion</t>
  </si>
  <si>
    <t xml:space="preserve">Establish pedestrian cross walks for safety of personnel.  Install lighting and spaces to meet UFC and ATFP, and  ADA requirements.  </t>
  </si>
  <si>
    <t>75% / 25%</t>
  </si>
  <si>
    <t xml:space="preserve">Joint Base Elmendorf - Richardson Deferred Maintenance </t>
  </si>
  <si>
    <t>JBER Concrete Repair and Replacement</t>
  </si>
  <si>
    <t xml:space="preserve">Concrete walk-ways and pads in many areas are damaged and need to be repaired.  </t>
  </si>
  <si>
    <t xml:space="preserve">Western/Rural Interior Deferred Maintenance </t>
  </si>
  <si>
    <t>Quinhagak Armory - Upgrade to Current Standards</t>
  </si>
  <si>
    <t>Southeast Alaska - Deferred Maintenance</t>
  </si>
  <si>
    <t>Ketchikan Armory - Resurface Drill Hall Floor</t>
  </si>
  <si>
    <t>Ketchikan Armory - Resurface Drill Hall Floor, (details of project scope need to be expanded beyond N-1 list description)</t>
  </si>
  <si>
    <t>Valdez Armory Deferred Maintenance</t>
  </si>
  <si>
    <t>Facility Upgrade - Paint Valdez Drill Hall Floor</t>
  </si>
  <si>
    <t>Paint Valdez Armory drill hall floor</t>
  </si>
  <si>
    <t>HD 9</t>
  </si>
  <si>
    <t>Camp Carroll Building 60802 Paint/Lighting/Signage</t>
  </si>
  <si>
    <t>Camp Carroll - Paint/Lighting/Signage sustainment project</t>
  </si>
  <si>
    <t>Utqiagvik</t>
  </si>
  <si>
    <t>Utqiagvik Armory - Repair/Replace gate and Doors</t>
  </si>
  <si>
    <t>Utqiagvik Armory - Repair/Replace gate and Doors, More Information needed to build detailed scope.</t>
  </si>
  <si>
    <t>HD 40</t>
  </si>
  <si>
    <t>Bethel Hangar</t>
  </si>
  <si>
    <t>Bethel - Fire Suppression Replacement</t>
  </si>
  <si>
    <t>Bethel Fire Suppression System sprinkler heads and system needs complete overhaul.</t>
  </si>
  <si>
    <t xml:space="preserve">Civil Support Team- Building 52 Anchorage Airport </t>
  </si>
  <si>
    <t>Building renovation</t>
  </si>
  <si>
    <t>Renovate Building to meet mission requirements and capabilities</t>
  </si>
  <si>
    <t>HD 21</t>
  </si>
  <si>
    <t>BAAF - Steam Boiler Systems Replacement</t>
  </si>
  <si>
    <t xml:space="preserve">Replace Steam Boilers providing Heat to JBER hangars.  Current heating system has exceded life cycle replacement </t>
  </si>
  <si>
    <t xml:space="preserve"> Replacement of Deluge Systems.</t>
  </si>
  <si>
    <t>Replace Fire Suppression Systems in all BAAF Hangars.</t>
  </si>
  <si>
    <t>Demolish Old Fire Suppression System - Building 47436</t>
  </si>
  <si>
    <t>Demolition of the old fire suppression water pump facility at Building 47436</t>
  </si>
  <si>
    <t xml:space="preserve">Joint Base Elmendorf - Richardson </t>
  </si>
  <si>
    <t xml:space="preserve">HD 13 </t>
  </si>
  <si>
    <t>Repair/Replace Spill Prevention, Control, and Countermeasure Equipment at Kotzebue Hangar</t>
  </si>
  <si>
    <t>Repair/replace fuel spill monitoring equipment</t>
  </si>
  <si>
    <t>100% State</t>
  </si>
  <si>
    <t>Repair/replace Spill Prevention, Control, and Countermeasure Equipment at Kotzebue Armory</t>
  </si>
  <si>
    <t>Facility Upgrade - Hooper Bay Armory 1 Carpet and Paint</t>
  </si>
  <si>
    <t>Upgrade interior finishes to include interior paint and carpet</t>
  </si>
  <si>
    <t>Facility Upgrade - Paint Bethel Hangar Floor</t>
  </si>
  <si>
    <t>Paint Bethel hangar floor</t>
  </si>
  <si>
    <t xml:space="preserve">Repair/Upgrade Parking Lot Pavement at Building 47427, Hangar 6 </t>
  </si>
  <si>
    <t>Repair and upgrade parking for drill weekend attendance</t>
  </si>
  <si>
    <t>Repair/Upgrade Bryant Airfield Roadway Security Gates</t>
  </si>
  <si>
    <t>Repair/upgrade to security key card system with compatible system in use</t>
  </si>
  <si>
    <t>Bryant Army Airfield Maintenance</t>
  </si>
  <si>
    <t>Hangar Aprons and runway upgrades</t>
  </si>
  <si>
    <t>Bryant Army Airfield Obstruction Survey and Chart</t>
  </si>
  <si>
    <t>Evaluate Bryant Army Airfield for Compliance with required obstruction identification and chart findings.</t>
  </si>
  <si>
    <t>Nome Hangar Asphalt Repair</t>
  </si>
  <si>
    <t>Repair the Apron Asphalt. Remove old material relace base material and replace with new Asphalt.</t>
  </si>
  <si>
    <t>Bryant Army Airfield - Hangar 6 Roof Replacement.</t>
  </si>
  <si>
    <t>Replace Hangar 6 Roof</t>
  </si>
  <si>
    <t>Bryant Army Airfield - Building 47432 lighting and Signage upgrade to energy efficient LED's</t>
  </si>
  <si>
    <t>Bryant Army Airfield - Airfield Tower Administrative Office Addition</t>
  </si>
  <si>
    <t>Bryant Army Airfield - Airfield Tower Administrative Office Addition. Details of project scope need to be expanded beyond N-1 list description</t>
  </si>
  <si>
    <t>Bryant Army Airfield - Oil Water Separator Installation</t>
  </si>
  <si>
    <t xml:space="preserve">Bryant Army Airfield - Instal Oil Water Separator, more detailed information needed to build project scope from N-1 list. </t>
  </si>
  <si>
    <t>Juneau AAOF Roof Replacement</t>
  </si>
  <si>
    <t>Juneau Roof Replacement - Build Portion, Actual replacement of existing roof.</t>
  </si>
  <si>
    <t>HD 33</t>
  </si>
  <si>
    <t>Bethel AAOF - Security System Install</t>
  </si>
  <si>
    <t>Bethel AAOF - Security System Install (NGB SAF Security Requirements may satisfy location security needs.</t>
  </si>
  <si>
    <t>Bryant Army Airfield - Hangar Access Repair</t>
  </si>
  <si>
    <t>Bryant Army Airfield - Hangar Access Repair, More project information needed to build detailed project scope from N-1 list</t>
  </si>
  <si>
    <t>Camp Denali - DBRD Roof/Insulation/Ceiling Fans 49140 (USPFO)</t>
  </si>
  <si>
    <t>Camp Denali - DBRD Roof/Insulation/Ceiling Fans, More projet information needed to build detailed project scope from N-1 list</t>
  </si>
  <si>
    <t>Bryant Army Airfield - DBRD Replace lighting With LED's Building 47430 (Hangar 1)</t>
  </si>
  <si>
    <t>Bryant Army Airfield - DBRD Replace lighting With LED's, more information needed to develop detailed scope of project from N-1 List. Building 47430 (Hangar 1)</t>
  </si>
  <si>
    <t>Nome AAOF - Exterior Lighting Project</t>
  </si>
  <si>
    <t>Exterior Lighting Replacement</t>
  </si>
  <si>
    <t>Renovate Nome Armory</t>
  </si>
  <si>
    <t>Upgrade interior finishes to include interior paint and flooring</t>
  </si>
  <si>
    <t>50%/50%</t>
  </si>
  <si>
    <t xml:space="preserve">Kenai </t>
  </si>
  <si>
    <t>Facility Upgrade - Paint Kenai Armory Drill Hall Floor</t>
  </si>
  <si>
    <t>Paint Kenai Armory drill hall Floor</t>
  </si>
  <si>
    <t>HD 30</t>
  </si>
  <si>
    <t>Pave parking lot and Install fencing for Armory</t>
  </si>
  <si>
    <t>Parking lot needs to be paved, loading dock upgraded, and fences installed around property</t>
  </si>
  <si>
    <t>Fairbanks Armory</t>
  </si>
  <si>
    <t>Fairbanks Armory - Warm Storage Building</t>
  </si>
  <si>
    <t>Fairbanks Armory Build Warm Storage Building</t>
  </si>
  <si>
    <t>Bryant Army airfield Building 47433 (Hangar 2) Fire Suppression Upgrade</t>
  </si>
  <si>
    <t>Bryant Army Airfield Buiilding 47433 (Hangar 2) Fire Suppression Upgrade.</t>
  </si>
  <si>
    <t>BAAF</t>
  </si>
  <si>
    <t>Bryant Army Airfield - Hangar 4 HVAC renovation</t>
  </si>
  <si>
    <t>Hangar 6 HVAC Renovation More information is needed to determine the detailed scope of the project identified</t>
  </si>
  <si>
    <t>Bryant Army Airfield - Hangar 6 bathroom remodel</t>
  </si>
  <si>
    <t>Bryant Army Airfield - Hangar 6 Men's and Women's bathroom remodel</t>
  </si>
  <si>
    <t>Nome - AAOF Roof and Envelope Replacement</t>
  </si>
  <si>
    <t>Joint Base Elmendorf Richardson Defered Maintenance</t>
  </si>
  <si>
    <t>Bryant Army Airfield Apron Replacement</t>
  </si>
  <si>
    <t>Concrete on the Apron needs to be replaced and upgraded to support C17 Aircraft.</t>
  </si>
  <si>
    <t>Bryant Army Airfield Hangar 6 - Parking Lot Pavement - Building 47427</t>
  </si>
  <si>
    <t>Sub Total</t>
  </si>
  <si>
    <t>Updated 3/11/2019</t>
  </si>
  <si>
    <t>Wildland Fire Tanker Retardant Base Code Compliance Analysis</t>
  </si>
  <si>
    <t>Stabilize and armor unstable riverbank threatening historic buildings and structures.</t>
  </si>
  <si>
    <t>Oil logs; pest control, chink walls to weatherproof (Ferryman's Cabin, Barn, Museum, Roadhouse, ARC Outbuilding, WAMCATS Telegraph Building, WAMCATS Military Residence)</t>
  </si>
  <si>
    <t>Chena Pump State Recreation Site</t>
  </si>
  <si>
    <t>Recondition  loop road, river access road, and parking; grade resurface &amp; drainage.</t>
  </si>
  <si>
    <t>Chena Pump State Recreation site</t>
  </si>
  <si>
    <t>Replace 2 barbeque grills and 2 fire pits, 8 picnic tables and 16 parking bumpers.</t>
  </si>
  <si>
    <t>Replace site and highway signage.</t>
  </si>
  <si>
    <t>Chena Pump state Recreation site</t>
  </si>
  <si>
    <t>Replace toilet with concrete vaulted toilet.</t>
  </si>
  <si>
    <t>Install 3 interpretive signs</t>
  </si>
  <si>
    <t>Modify access and porch to meet ADA standards.</t>
  </si>
  <si>
    <t>Expand trailhead parking area; grade, level &amp; fill access road at MP 31.4.</t>
  </si>
  <si>
    <t>Improve trail (2km) to meet ADA standards at Twin Bears (MP 30.0).</t>
  </si>
  <si>
    <t>replace single toilets at mile 28, 37.7, and 44</t>
  </si>
  <si>
    <t>Recondition  parking pads (20’ x 35’) and gravel pads (25’ x 25’) Recondition campground loop roads.</t>
  </si>
  <si>
    <t>Replace existing toilets (2) with 2 concrete vaulted toilets.</t>
  </si>
  <si>
    <t>Replace 3 flag poles. Trex benches (10), trash cans (10). Repair/replace cannon mounts.</t>
  </si>
  <si>
    <t>Southeast S</t>
  </si>
  <si>
    <t>Repair paved walkway and handrail. Clear overgrowth causing walkway to fail.</t>
  </si>
  <si>
    <t>Southeast K</t>
  </si>
  <si>
    <t>Southeast H</t>
  </si>
  <si>
    <t>Replace 2 hand pumps.</t>
  </si>
  <si>
    <t>Resurface/refinish interior and exterior of logs and weatherproof host cabin. Replace rotten log sections. Replace window, door, and deck. Reroof with metal roof.</t>
  </si>
  <si>
    <t>Replace bear-resistant dumpsters and entrance sign.</t>
  </si>
  <si>
    <t>Replace fee station with orientation kiosk.</t>
  </si>
  <si>
    <t>Improve drainage at day use parking and boat launch area.</t>
  </si>
  <si>
    <t>Replace siding and repaint shop building.</t>
  </si>
  <si>
    <t>Southeast J</t>
  </si>
  <si>
    <t>Stabilize riverbank at the Saturday Creek public use cabin.</t>
  </si>
  <si>
    <t>Renovate contact station and shop.</t>
  </si>
  <si>
    <t>Repair interior and exterior of caretaker house and replace/relocate sewer lift station.</t>
  </si>
  <si>
    <t>Repair trail system.</t>
  </si>
  <si>
    <t>Juneau Area Public Use Cabins</t>
  </si>
  <si>
    <t>Replace old roofs,doors, widows and other furnishings on six public use cabins.</t>
  </si>
  <si>
    <t>Remove old platform and building. Replace picnic shelter.</t>
  </si>
  <si>
    <t>Southeast P</t>
  </si>
  <si>
    <t>Reinistall electricity and potable water system at host site.</t>
  </si>
  <si>
    <t>Repair septic system</t>
  </si>
  <si>
    <t>Rehabilitate interpretive loop trail. Resurface Rodak nature trail.</t>
  </si>
  <si>
    <t>Glen Alps Trailhead</t>
  </si>
  <si>
    <t>Develop new well for caretaker cabin water system.</t>
  </si>
  <si>
    <t>Repair concrete plank boat ramp and stabilize/protect shoreline.</t>
  </si>
  <si>
    <t>Repaint, kiosks, shelter, and fence.</t>
  </si>
  <si>
    <t>Replace vaulted toilet with concrete vaulted toilet.</t>
  </si>
  <si>
    <t>Repair and resurface entrance road and parking area.</t>
  </si>
  <si>
    <t>Replace kiosk and gate.</t>
  </si>
  <si>
    <t>Rehabilitate approximately 1200' of beachfront needs to be stabilized to protect parking lot from eroding.</t>
  </si>
  <si>
    <t>Replace 1 old toilet with concrete vaulted toilet.</t>
  </si>
  <si>
    <t>Rebuild and armor washed out embankment.</t>
  </si>
  <si>
    <t>Repaint picnic shelter. Replace gravel under  foundation and roof.</t>
  </si>
  <si>
    <t>Replace 2 toilets with 2 double concrete vaulted toilet.</t>
  </si>
  <si>
    <t xml:space="preserve">Restore and armor beachfront. </t>
  </si>
  <si>
    <t xml:space="preserve">Bunkhouse was acquired through DOT right of way acqusition. Building needs to be connected to natural gas line and appliances and heater converted to gas. Replace flooring, roof, and appliances. </t>
  </si>
  <si>
    <t>Johnson Lake State Recreation Area</t>
  </si>
  <si>
    <t>Resurface and restripe road and parking areas.</t>
  </si>
  <si>
    <t>Repair and Resurface parking area.</t>
  </si>
  <si>
    <t>Replace bulletin boards with orientation kiosk.</t>
  </si>
  <si>
    <t>Bank restoration and stabilization.</t>
  </si>
  <si>
    <t>Replace garage door at shop.</t>
  </si>
  <si>
    <t>Repair trail leading from parking area to river.</t>
  </si>
  <si>
    <t>Retrofit 20 iron rangers with anti-fishing and vandalism measures</t>
  </si>
  <si>
    <t>Update interpretive signs to depict Alaska Range Peaks.</t>
  </si>
  <si>
    <t>Replace entrance gate. Replace 15 picnic tables.</t>
  </si>
  <si>
    <t>Replace site signage. Replace entrance sign panel.</t>
  </si>
  <si>
    <t>Replace bollards with concrete parking bumpers. Replace 12 picnic tables.</t>
  </si>
  <si>
    <t>Stripe roadway and parking areas, seal cracked asphalt.</t>
  </si>
  <si>
    <t>Replace SST toilets with 1 single concrete vaulted toilet.</t>
  </si>
  <si>
    <t>Replace SST toilets with 2 single concrete vaulted toilets.</t>
  </si>
  <si>
    <t xml:space="preserve">Improve group campsite at Honeymoon Meadow.  </t>
  </si>
  <si>
    <t>Repair trails to division standards, clear brush and grade.</t>
  </si>
  <si>
    <t>Improve bunkhouse 1 to code for occupancy.</t>
  </si>
  <si>
    <t>Level and refurbish campsites with gravel and make sites larger.</t>
  </si>
  <si>
    <t>Replace missing bulletin boards at (2) Mat Lake. Replace 15 picnic tables, benches, and fire rings.</t>
  </si>
  <si>
    <t>Recondition trail to mouth of Montana Creek.</t>
  </si>
  <si>
    <t>Recondition 15 campsites along Lynx Lake Canoe trails.</t>
  </si>
  <si>
    <t>Cover Outdoor Storage-Warehouse</t>
  </si>
  <si>
    <t>Project provides rain/snow protection &amp; secure existing open air storage on the main warehouse building</t>
  </si>
  <si>
    <t>Updated 11/02/2018</t>
  </si>
  <si>
    <t>Trooper post locations statewide</t>
  </si>
  <si>
    <t>Ballistic entrance upgrade</t>
  </si>
  <si>
    <t>1, 6, 7, 9, 29, 31, 32, 33, 35-40</t>
  </si>
  <si>
    <t>State owned troopers posts in rural Alaska</t>
  </si>
  <si>
    <t>Building lifecycle and code compliant Inspection, assessment and corrections</t>
  </si>
  <si>
    <t>6, 35-37</t>
  </si>
  <si>
    <t>Energy assessment</t>
  </si>
  <si>
    <t xml:space="preserve">6, 35-37 </t>
  </si>
  <si>
    <t>Updated 10/25/2018</t>
  </si>
  <si>
    <t>This project would provide a backup power system for the University’s core network, critical data center and university-wide applications.  Critical 24-7 operations such as the Alaska Earthquake Center and Alaska Volcano Observatory also benefit.  A properly sized generator would be installed at the Butrovich Building on the Fairbanks campus.  The importance of this project is to maintain internet and applications access for the university system in the event of a long power outage.</t>
  </si>
  <si>
    <t>This project addresses seismic structural and non-structural deficiencies with the Butrovich Building on the Fairbanks campus. The Butrovich Data Center raised-floor requires seismic bracing. The ability to support 7x24x365 earthquake and volcano operations, research, teaching, and administration functions throughout the university could be severely impacted.</t>
  </si>
  <si>
    <t>This project addresses seismic structural and non-structural deficiencies with the Butrovich Building on the Fairbanks campus. A level 2 Structural engineering analysis is needed to also address the I-Beam vulnerabilities .Butrovich was completed before the 1994 Northridge earthquake and requires a retrofit to address subsequently identified seismic vulnerabilities. Two assessments and a full-scale exercise have identified, in a locally large earthquake, significant life-safety issues exist as well as the likelihood of the condemnation of the building due to collapse or severe damage. The ability to support 7x24x365 earthquake and volcano operations, research, teaching, and administration functions throughout the university could be severely impacted.</t>
  </si>
  <si>
    <t>Confirm optimal HVAC system operation</t>
  </si>
  <si>
    <t>University House</t>
  </si>
  <si>
    <t>Regulatory Compliance, Safety Improvements, and Code Upgrades</t>
  </si>
  <si>
    <t xml:space="preserve">UAA requires significant and ongoing investment in existing buildings to maintain them for safe occupancy in compliance with regulation, code and safety improvements.  </t>
  </si>
  <si>
    <t>Campus Exterior Infrastructure and Signage Renewal</t>
  </si>
  <si>
    <t xml:space="preserve"> The UAA campus is over 40 years old and many of the buried utilities, fire hydrants, waterlines, drainage infrastructure, roads, trails, sidewalks, parking areas, curbs and gutters are part of the original construction or have been impacted by construction, repair and renovation projects over the years.  The buried piping is beyond its useful life which has resulted in increased failures primarily on west campus.  This has resulted in water shutdowns, building closures, and sinkholes due to corrosion and piping failures.  Additionally, the aged surfaces have resulted in uneven surfaces, lack of adequate sidewalks and other deficiencies that pose a safety hazard or are increasingly susceptible to additional damage.  The safe, reliable and continued business function dictates the need to upgrade and repair the infrastructure and surfaces to maintain a safe and effective environment for students, staff and the public.  Additionally, this project improves the campus user experience by improving upon the wayfinding signage.</t>
  </si>
  <si>
    <t>The original HVAC systems consist, for the most part, of equipment over 46 years old located within the four central building cores. The boilers, main supply/exhaust fan units, heating/cooling coils, galvanized piping and humidification systems have all reached the end of their useful life. Major component parts are no longer available for these units. Heating system piping and coils are filled with sedimentation. Control systems are no longer able to properly regulate air flow resulting in irregular temperatures and conditions within the building. The 2004 library addition contains newer HVAC systems with different control and delivery systems that have resulted in incompatibilities between the two systems and has affected the efficiencies of both systems.</t>
  </si>
  <si>
    <t>EM1 and EM2 Mechanical</t>
  </si>
  <si>
    <t>The energy modules (EM1, EM2) were constructed in 1977 and provide heating and cooling services for a number of campus facilities. The energy module boilers, pumps and piping systems are over 40 years old and have been failing due to age, corrosion and fatigue. Many of these failures have occurred during the winter months when additional stresses are placed on the systems due to increased heating demands and environmental impacts. These failures further impact other systems, thus driving up the associated costs. Emergency repairs are very expensive and have a severe impact on students, faculty and staff working in the buildings served by these modules.</t>
  </si>
  <si>
    <t>Campus Access/Security Modernization Phase 1</t>
  </si>
  <si>
    <t>Concerns raised by faculty and staff based on the rise of active shooter incidents nationwide, prompted a review of the university's ability to secure buildings, classrooms, and other facilities manually or automatically in the event of any incident that would require persons on UAA campuses to shelter-in-place. Initial review of the level of effort involved to upgrade all room entrances with appropriate locking mechanisms and automation revealed a multi-year, multimillion dollar effort. This project is developed to fully assess the level of effort, design a plan of execution, and implement the first increment of security measures for the highest priority facilities and/or spaces. Follow-on phases will be developed and identified based on the planning and design efforts of this project.</t>
  </si>
  <si>
    <t>Air Handlers</t>
  </si>
  <si>
    <t>Asbestos</t>
  </si>
  <si>
    <t>Building Boilers</t>
  </si>
  <si>
    <t>Building Distribution</t>
  </si>
  <si>
    <t>Carpet</t>
  </si>
  <si>
    <t>Caulking</t>
  </si>
  <si>
    <t>Compressors</t>
  </si>
  <si>
    <t>Controls</t>
  </si>
  <si>
    <t>DHW Circulating Pumps</t>
  </si>
  <si>
    <t>Drainage Piping &amp; Drains</t>
  </si>
  <si>
    <t>Drinking Fountains</t>
  </si>
  <si>
    <t>Ductwork Cleaning</t>
  </si>
  <si>
    <t>Ductwork/Return Air Replacement</t>
  </si>
  <si>
    <t>Elevators Replacement</t>
  </si>
  <si>
    <t>Exhaust Fans - 5+ HP</t>
  </si>
  <si>
    <t>Faucets &amp; Sinks</t>
  </si>
  <si>
    <t>Fume Hoods</t>
  </si>
  <si>
    <t>Hot Water Heaters</t>
  </si>
  <si>
    <t>HW Converter/Heat Exchanger</t>
  </si>
  <si>
    <t>Indoor Lighting</t>
  </si>
  <si>
    <t>Lab Use (Eye Wash/ Showers)</t>
  </si>
  <si>
    <t>Large Bath - 6+ units no Shower</t>
  </si>
  <si>
    <t>Leaders- Interior</t>
  </si>
  <si>
    <t>Locker Rooms</t>
  </si>
  <si>
    <t>Main Building Panels/Switchgear</t>
  </si>
  <si>
    <t>Motor Control Center</t>
  </si>
  <si>
    <t>Painting</t>
  </si>
  <si>
    <t>Pumps/ Motors</t>
  </si>
  <si>
    <t>Return Fans - 5 to 10 HP</t>
  </si>
  <si>
    <t>Small Bath - 1 to 3 units no Shower</t>
  </si>
  <si>
    <t>Supply Fans - 10 to 25 HP</t>
  </si>
  <si>
    <t>Supply Fans - 5 to 10 HP</t>
  </si>
  <si>
    <t>VAT</t>
  </si>
  <si>
    <t>Wheelchair Lifts</t>
  </si>
  <si>
    <t>Windows - Medium</t>
  </si>
  <si>
    <t>Windows - Small</t>
  </si>
  <si>
    <t>Building Wiring</t>
  </si>
  <si>
    <t>Chiller - Liebert Unit</t>
  </si>
  <si>
    <t>Med Bath - 4 to 5 units no Shower</t>
  </si>
  <si>
    <t>Smoke/Heat Detectors (Stand Alone)</t>
  </si>
  <si>
    <t>Automatic Transfer Switch</t>
  </si>
  <si>
    <t>Drop Ceiling Panels</t>
  </si>
  <si>
    <t>Drop Ceiling Replacement</t>
  </si>
  <si>
    <t>Electric Generator - Diesel</t>
  </si>
  <si>
    <t>Exterior Doors</t>
  </si>
  <si>
    <t>Signage</t>
  </si>
  <si>
    <t>Skylights</t>
  </si>
  <si>
    <t>Tile</t>
  </si>
  <si>
    <t>Windows - Large</t>
  </si>
  <si>
    <t>CO Detectors</t>
  </si>
  <si>
    <t>Intercom/Telephone/Data</t>
  </si>
  <si>
    <t>Overhead/Garage Doors</t>
  </si>
  <si>
    <t>Unit Heaters</t>
  </si>
  <si>
    <t>Building Piping - 2 Pipe or steam</t>
  </si>
  <si>
    <t>Elevators Cab Upgrade</t>
  </si>
  <si>
    <t>Elevators Mechanical Upgrade</t>
  </si>
  <si>
    <t>Exterior Stairs</t>
  </si>
  <si>
    <t>Foundation</t>
  </si>
  <si>
    <t>Single-Ply/EPDM</t>
  </si>
  <si>
    <t>Specialties</t>
  </si>
  <si>
    <t>Vinyl</t>
  </si>
  <si>
    <t>ADA</t>
  </si>
  <si>
    <t>Air House - Return Fan</t>
  </si>
  <si>
    <t>Chiller - DX or Split System</t>
  </si>
  <si>
    <t>Circuit Breaker Panels</t>
  </si>
  <si>
    <t>Circulating Pumps</t>
  </si>
  <si>
    <t>Emergency Circuit Wiring</t>
  </si>
  <si>
    <t>Emergency/ Backup Generation</t>
  </si>
  <si>
    <t>Fire Alarm Panel</t>
  </si>
  <si>
    <t>Interior Doors &amp; Doorways</t>
  </si>
  <si>
    <t>Occupancy Sensors for Lighting</t>
  </si>
  <si>
    <t>Outlets and Switches</t>
  </si>
  <si>
    <t>Replace Tritium Exit Signs, and add signage per regulatory requirements</t>
  </si>
  <si>
    <t>Secondary Transformer</t>
  </si>
  <si>
    <t>Sprinklers</t>
  </si>
  <si>
    <t>Storage Tanks</t>
  </si>
  <si>
    <t>Supply Piping</t>
  </si>
  <si>
    <t>Built-Up/Membrane</t>
  </si>
  <si>
    <t>Chiller - Package Unit</t>
  </si>
  <si>
    <t>Variable Frequency Drives</t>
  </si>
  <si>
    <t>Return Fans - 10 to 25 HP</t>
  </si>
  <si>
    <t>Siding</t>
  </si>
  <si>
    <t>Sump Pumps</t>
  </si>
  <si>
    <t>VCT</t>
  </si>
  <si>
    <t>Fan Coil Units</t>
  </si>
  <si>
    <t>Concrete</t>
  </si>
  <si>
    <t>Exhaust Fans - &lt;1 HP</t>
  </si>
  <si>
    <t>Gutters</t>
  </si>
  <si>
    <t>Leaders- Exterior</t>
  </si>
  <si>
    <t>Shingle</t>
  </si>
  <si>
    <t>Windows (Trim)</t>
  </si>
  <si>
    <t>Air House - Supply</t>
  </si>
  <si>
    <t>Med Bath - 4 to 5 units with Shower</t>
  </si>
  <si>
    <t>Large Bath - 6+ units with shower</t>
  </si>
  <si>
    <t>Primary Pumps</t>
  </si>
  <si>
    <t>Replacement</t>
  </si>
  <si>
    <t>Wood - Replace</t>
  </si>
  <si>
    <t>Building Piping - 4 Pipe</t>
  </si>
  <si>
    <t>Switches</t>
  </si>
  <si>
    <t>Pool</t>
  </si>
  <si>
    <t>Alarms</t>
  </si>
  <si>
    <t>Chimney Repairs</t>
  </si>
  <si>
    <t>Partitions</t>
  </si>
  <si>
    <t>Waterproofing</t>
  </si>
  <si>
    <t>Engineering &amp; Computation Building</t>
  </si>
  <si>
    <t>Security Systems</t>
  </si>
  <si>
    <t>Natural Science Building</t>
  </si>
  <si>
    <t>Central Boilers</t>
  </si>
  <si>
    <t>Primary Transformer</t>
  </si>
  <si>
    <t>Suppression / Extinguisher system (Ansul)</t>
  </si>
  <si>
    <t>Fire Alarm System</t>
  </si>
  <si>
    <t>Primary Sub-Station</t>
  </si>
  <si>
    <t>Fixed Ceiling Replacement</t>
  </si>
  <si>
    <t>Small Bath - 1 to 3 units with Shower</t>
  </si>
  <si>
    <t>Expansion Tanks</t>
  </si>
  <si>
    <t>Metal</t>
  </si>
  <si>
    <t>Fire Pumps</t>
  </si>
  <si>
    <t>Furnaces</t>
  </si>
  <si>
    <t>Dampers</t>
  </si>
  <si>
    <t>Exit Signage</t>
  </si>
  <si>
    <t>Pointing</t>
  </si>
  <si>
    <t>Conoco Phillips Integrated Sciences Building</t>
  </si>
  <si>
    <t>Health Sciences Building</t>
  </si>
  <si>
    <t>ANSEP Academy Building</t>
  </si>
  <si>
    <t>Engineering and Industry Building</t>
  </si>
  <si>
    <t>Drainage/ Storm Water</t>
  </si>
  <si>
    <t>Outdoor Signage</t>
  </si>
  <si>
    <t>Roads</t>
  </si>
  <si>
    <t>Prince William Sound College Student Housing Reroof (2 Units)</t>
  </si>
  <si>
    <t>The three student housing units were originally constructed in 1966 and completely renewed between 2008-2010. Roofing was not completed on two of three student housing units and these facilities are showing damage from ice damming and resultant leakage. The third building roof was replaced, has a different orientation, and is not showing signs of damage or leakage. In 2014, a professional assessment was complete offering a number of options to rectify the problem. Most of the problem is attributed to the low slope (2:12), lack of correct ventilation, and lack of adequate insulation in the existing building roofs. The most appropriate and permanent solution, but most costly, is to build a 6:12 roof truss system over top of the existing roof and add insulation or potentially replace the roof from the wall top plate up, to include new trusses, decking, insulation and metal roofing appropriate for the heavy snow loads and long winters of Valdez. The third housing unit that was reroofed will likely need similar treatment to increase its roof pitch at the end of its useful life in 2030 unless it shows signs of damage earlier.</t>
  </si>
  <si>
    <t xml:space="preserve">Prince William Sound College Campus Renewal </t>
  </si>
  <si>
    <t>The Growden-Harrison building was originally build shortly after the 1964 earthquake as an elementary school and was added onto in a piecemeal fashion in the following years. This has resulted in aging mechanical, electrical, HVAC systems that are currently undersized for the facility and have included the use of asbestos containing materials. The piecemeal additions have resulted in draining and weathering problems that adversely impact the building envelope.</t>
  </si>
  <si>
    <t>Kodiak College Campus Renewal</t>
  </si>
  <si>
    <t>The buildings on the Kodiak Campus were constructed in the early to mid-1970's. The original windows suffer from worn seals that cause air infiltration. The mechanical and electrical systems are in need of renewal to meet the increased student demand and increased use of new technology. Roofing repairs are required, specifically for the campus center. Parking lot lighting repair and upgrades are required.  Improvements to layout and design will increase space efficiency and allow for replacement of worn and outdated fixed equipment.</t>
  </si>
  <si>
    <t>Matanuska-Susitna College Campus Renewal</t>
  </si>
  <si>
    <t>This project will address campus-wide deferred maintenance issues and renewal and renovation requirements for the Mat-Su campus. The buildings on the Mat-Su campus are 15-40 years old and their roofs need to be replaced. With several of MSC's buildings reaching 35-40 years of age, it is prudent to plan for the replacement of building components during the next few years. 
Boiler systems in this region are an essential component. The boilers range in age from 1979 to 1994, and upgrades (with the oldest first) would allow for greater cost savings through energy efficiency as 80% efficiency boilers would be replaced with 95% efficiency boilers. The original doors and hardware are still in use across the campus with some units being over 40 years old and heavily used. As these units wear, energy leaks are created within the buildings, which increases the cost of operation, and wear on other systems, resulting in an unbalanced environment within the buildings. Additionally, the failure of the hardware increases safety and security risks for the university that can result in substantial liability. Technology advancements increase the energy efficiency and security of these units, which will reduce expenses for the university.</t>
  </si>
  <si>
    <t>Kenai Peninsula College Campus Renewal</t>
  </si>
  <si>
    <t>The Kenai River Campus includes four buildings built between 1971 and 1983. Each building is of different quality having been constructed using different construction methods, materials, and energy efficiencies. With the exception of some painting and the Ward building renewal in 2005, the exteriors of these buildings have not been upgraded since they were built. 
• A number of roofs are at or have exceeded their life cycle at the Kenai River Campus. Some roofs contain asbestos products, which will require some abatement prior to replacement.  
• The original methods of construction included single pane windows, door glass, and aluminum store fronts that do not block the cold and increase utility costs and extreme campus-user discomfort during the extreme winters. 
• Many of the entrances are not covered and allow the buildup of ice and snow at the critical slip/trip points. 
• The air handling equipment and associated ductwork in these buildings cannot supply the quantities of air required by current mechanical standards. The university needs to replace the heat plant and air handling equipment for these facilities prior to a catastrophic failure results in and emergency replacement.</t>
  </si>
  <si>
    <t>Prince William Sound College Multipurpose Training Room Reconfiguration</t>
  </si>
  <si>
    <t xml:space="preserve">This project is a renewal project to repurpose the space for increased flexibility. The project also replaces equipment that is no longer in service. </t>
  </si>
  <si>
    <t>Kenai Peninsula - Kachemak Bay Campus Renewal</t>
  </si>
  <si>
    <t>A significant portion of the Pioneer Hall campus building was originally built in 1988 as a post office. The roof, mechanical, and electrical systems are original and are in need of updating.</t>
  </si>
  <si>
    <t>Pioneer Hall</t>
  </si>
  <si>
    <t>Re-paint building exterior</t>
  </si>
  <si>
    <t>Replace Electric Baseboard Radiation</t>
  </si>
  <si>
    <t>Replace exit signage</t>
  </si>
  <si>
    <t>Replace interior drinking fountains</t>
  </si>
  <si>
    <t>Replace occupancy sensors for lighting</t>
  </si>
  <si>
    <t>Small bathroom renovation (1 to 3 units, no shower)</t>
  </si>
  <si>
    <t>Update exterior siding</t>
  </si>
  <si>
    <t>Update indoor lighting</t>
  </si>
  <si>
    <t>Bayview Hall</t>
  </si>
  <si>
    <t>Repaint interior walls</t>
  </si>
  <si>
    <t>Upgrade security systems</t>
  </si>
  <si>
    <t>Mclane, Enid S Building</t>
  </si>
  <si>
    <t>Partial building renovation</t>
  </si>
  <si>
    <t>Replace carpeting</t>
  </si>
  <si>
    <t>Replace drop ceiling grid and panels</t>
  </si>
  <si>
    <t>Replace ductwork/return air</t>
  </si>
  <si>
    <t>Replace exterior doors</t>
  </si>
  <si>
    <t>Replace faucets and sinks throughout building</t>
  </si>
  <si>
    <t>Replace Vinyl</t>
  </si>
  <si>
    <t>Replace waste drainage piping &amp; drains</t>
  </si>
  <si>
    <t xml:space="preserve">Update and replace fixed ceilings </t>
  </si>
  <si>
    <t>Goodrich, Clarence Building</t>
  </si>
  <si>
    <t>Replace drop ceiling panels</t>
  </si>
  <si>
    <t>Small bathroom renovation (1 to 3 units, no shower) including asbestos abatement</t>
  </si>
  <si>
    <t>Brockel, Clayton R Building</t>
  </si>
  <si>
    <t>Medium bathroom renovation (4 to 5 units, no shower)</t>
  </si>
  <si>
    <t>Replace Air Handlers</t>
  </si>
  <si>
    <t>Replace Building Boilers</t>
  </si>
  <si>
    <t>Replace building wiring</t>
  </si>
  <si>
    <t>Replace DHW Circulating Pumps</t>
  </si>
  <si>
    <t>Replace DHW Storage</t>
  </si>
  <si>
    <t>Replace heat fuel supply piping</t>
  </si>
  <si>
    <t>Replace Hot Water Heaters</t>
  </si>
  <si>
    <t>Replace Intercom/Telephone/Data</t>
  </si>
  <si>
    <t>Ward, Walter E Sr. Building</t>
  </si>
  <si>
    <t>Replace VAV units</t>
  </si>
  <si>
    <t xml:space="preserve">Upgrade Elevator Cab </t>
  </si>
  <si>
    <t>Upgrade Elevator Replace System</t>
  </si>
  <si>
    <t>Dennis and Ginger Steffy Mining and Petroleum Training Service Center of Excellence</t>
  </si>
  <si>
    <t>Replace exterior stairs</t>
  </si>
  <si>
    <t xml:space="preserve">Career Technical Education Center </t>
  </si>
  <si>
    <t xml:space="preserve">Student Housing Complex </t>
  </si>
  <si>
    <t>Replace interior signage</t>
  </si>
  <si>
    <t>campus exterior infrastructure and safety improvements</t>
  </si>
  <si>
    <t>exterior surfaces, walkways, and egress</t>
  </si>
  <si>
    <t>Campus IT</t>
  </si>
  <si>
    <t>IT Systems</t>
  </si>
  <si>
    <t>campus wide security/safety improvements/door replacements</t>
  </si>
  <si>
    <t>Cameras. Doors. Access Controls</t>
  </si>
  <si>
    <t>Benson, Benny Building</t>
  </si>
  <si>
    <t>Fire Egress Door Hardware</t>
  </si>
  <si>
    <t>Campus Center</t>
  </si>
  <si>
    <t xml:space="preserve">Cameras. Doors. Access controls.  </t>
  </si>
  <si>
    <t>Comm improvements</t>
  </si>
  <si>
    <t>emergency systems</t>
  </si>
  <si>
    <t>Haz mat assessments and management plans</t>
  </si>
  <si>
    <t>safety, regulatory compliance</t>
  </si>
  <si>
    <t>Kerttula, Jalmar M Building</t>
  </si>
  <si>
    <t>Replace  carpeting</t>
  </si>
  <si>
    <t>Replace  drop ceiling panels</t>
  </si>
  <si>
    <t>Replace  exterior doors</t>
  </si>
  <si>
    <t xml:space="preserve">Replace Com Rm. fire Suppression with Novec 1230 </t>
  </si>
  <si>
    <t>Replace Fire Pump add to city water renovate vault</t>
  </si>
  <si>
    <t>Replace lighting new /LED /occupancy sensors</t>
  </si>
  <si>
    <t>Replace Single-Ply/EPDM</t>
  </si>
  <si>
    <t>Okeson, Alvin S Building</t>
  </si>
  <si>
    <t>Replace  VAV units add DDC control</t>
  </si>
  <si>
    <t>Replace Fire Alarm Panel/Voice annunciation</t>
  </si>
  <si>
    <t>Replace lighting new/ LED/occupancy sensors</t>
  </si>
  <si>
    <t>Snodgrass Hall</t>
  </si>
  <si>
    <t>Replace Fire Alarm Panel/ Voice annunciation</t>
  </si>
  <si>
    <t>Replace Lighting new /LED/ occupancy sencers</t>
  </si>
  <si>
    <t>Ortner Warehouse</t>
  </si>
  <si>
    <t>Replace Elc.Water Heater Gas Water heater</t>
  </si>
  <si>
    <t>Machetanz, Fred &amp; Sara Building</t>
  </si>
  <si>
    <t xml:space="preserve">Replace  carpeting halls/ offices /class rooms </t>
  </si>
  <si>
    <t>Replace  Lighting new/LED/occupancy sensors</t>
  </si>
  <si>
    <t>Replace  medium exterior windows</t>
  </si>
  <si>
    <t>Replace  Water Heaters</t>
  </si>
  <si>
    <t>Replace Built-Up/Membrane</t>
  </si>
  <si>
    <t>Replace Controls add VFDs for pumps</t>
  </si>
  <si>
    <t>Replace DHW Building Boiler</t>
  </si>
  <si>
    <t>Replace Variable Frequency Drives</t>
  </si>
  <si>
    <t>Exterior Walkthrough Painting</t>
  </si>
  <si>
    <t>Exterior Walkthrough Windows - Medium</t>
  </si>
  <si>
    <t>Remediation and replacement of fuel storage tank</t>
  </si>
  <si>
    <t>Replace Metal</t>
  </si>
  <si>
    <t>Copper Basin Hall</t>
  </si>
  <si>
    <t>Interior Carpet</t>
  </si>
  <si>
    <t>Interior Vinyl</t>
  </si>
  <si>
    <t xml:space="preserve">Stoop landing/steps - critical need identified </t>
  </si>
  <si>
    <t>Upgrade windows to sliders</t>
  </si>
  <si>
    <t>Exterior Walkthrough Windows - Large</t>
  </si>
  <si>
    <t>Exterior Walkthrough Windows - Small</t>
  </si>
  <si>
    <t>Stoop/step replacement - identified as a critical need</t>
  </si>
  <si>
    <t>Exterior Walkthrough Exterior Doors</t>
  </si>
  <si>
    <t>Interior Painting</t>
  </si>
  <si>
    <t>Parking lot and light replacement - curb cut out and replace with sidewalk. New egress space. Rip up old asphalt, take out old concrete bases for light poles, install new power to new light poles, LED Lights, new paving.</t>
  </si>
  <si>
    <t>Renovate original 1973 small bathroom</t>
  </si>
  <si>
    <t>Replace original 1965 and 1973 air handlers</t>
  </si>
  <si>
    <t>Replace original 1965 and 1973 windows</t>
  </si>
  <si>
    <t>Replace original 1973 building piping</t>
  </si>
  <si>
    <t>Replace original building supply piping</t>
  </si>
  <si>
    <t>Re-seal exterior shell</t>
  </si>
  <si>
    <t xml:space="preserve">Install dehumidification system. Includes modification of current HVAC </t>
  </si>
  <si>
    <t>Valdez Warehouse</t>
  </si>
  <si>
    <t>Replace Exhaust Fans - &lt;1 HP</t>
  </si>
  <si>
    <t xml:space="preserve">The interior systems projects address the buildings’ mechanical, electrical and HVAC systems. These projects will replace failing piping, inadequate electrical systems, inefficient lighting, damaged finishes, fans, deficient VAV boxes and upgrade the buildings automation system controls. This category also includes efforts to remove asbestos containing material (ACM) in particular building areas. 
Many of the buildings in the UAF system were constructed in the 1960s and 1970s and the building interiors and systems are in very poor shape, beginning to fail, they are no longer adequate for current demands, and require replacement or upgrading. Replacement parts for many of these systems are no longer available. Many of the systems are expensive to operate due to their low efficiencies. Replacement of these systems will allow for increased energy efficiencies, more attractive interiors, and better environmental control throughout UAF’s facilities.  Besides improving buildings’ functionality, more comfortable working environment, and creating the right aesthetic impressions for current and future students and the public, the improvements will also reduce maintenance costs. The projects lower operational costs by upgrading or replacing old building technology systems with current up-to-date technology where there is greater payback. This request includes residence hall improvements such as critical plumbing replacement work in Bartlett Hall and replacing outdated fire alarm control panels in the Moore-Bartlett Skarland complex.
</t>
  </si>
  <si>
    <t>Building Enevelope &amp; Roof Systems Renewal</t>
  </si>
  <si>
    <t xml:space="preserve">Projects within this category includes roof repairs and replacements, doors, windows, vapor barriers, painting, siding, weatherization, insulation, foundations, and other building envelope issues. The building envelope elements for the selected buildings are in the worst condition needing re-roofing, windows replacements, and storefront upgrades. The roofing projects are an ongoing replacement of roofs that have reached the end of their useful and protective life. The buildings’ windows and storefronts are mostly original to the building with older building technology and poor insulation values or have deteriorated from constant high volume use. Systematic building envelope replacement and improvement is needed to prevent leaks, failures, and disruptive damage to other building assets and occupants. This allows uninterrupted buildings’ programmatic functions from emergency repairs, lowers maintenance cost from costly short-term repairs, increases energy-efficiency with up-to-date insulation, improves thermal and moisture protection with contemporary tighter construction. The improved exterior envelopes also have better performance and an added aesthetic value to the campus. </t>
  </si>
  <si>
    <t>Regulatory Compliance</t>
  </si>
  <si>
    <t>Complying with regulations including building and life safety codes, the Americans with Disabilities Act and Title IX, and accommodating transgender students, staff and faculty is a top priority at UAF. Remaining in compliance requires an on-going effort to modify and upgrade exterior hardscapes, elevators, building passageways, toilet and locker rooms, signage and security infrastructure.  Exit doors and broken hardware repairs in this category receive disproportionate number of repair requests.  These requests typically require quick response for life safety and general regulatory compliance. Timely and proactive response provides improved life-fire-safety, security, code compliance, and reduces maintenance cost. Besides the projects’ regulatory requirements, these projects benefit the diverse campus communities. This request will perform code corrections and ventilation replacement at Patty Center pool and renovate a portion of the hangar to accommodate a Federal Aviation Administration (FAA) required instructional paint booth.</t>
  </si>
  <si>
    <t>Campus Infrastructure &amp; Sign Renewal (Exterior)</t>
  </si>
  <si>
    <t>The exterior infrastructure projects address the campus roadways, trails, parking, sidewalks, plazas, outdoor lighting, and utility systems. This also includes wayfinding improvements. The severe Fairbanks climate takes a toll on the many roads, trails, sidewalks, parking areas, curbs and gutters across our campus creating uneven surfaces.  Lack of adequate sidewalks and other deficiencies pose a safety hazard or are increasingly susceptible to additional damage.  This request includes utilities sewer upgrade in Hess Village, replacing chilled water lines under pedestrian access routes campus wide, and replacing head bolt heaters.</t>
  </si>
  <si>
    <t>Roof Repair: Heat trace roof gutters.</t>
  </si>
  <si>
    <t>Correct ducting and install Siemens controls to VAV boxes</t>
  </si>
  <si>
    <t>STRUCTURE, HVAC, ELECTRICAL RENOVATION AND UPGRADE</t>
  </si>
  <si>
    <t>SITE DRAINAGE UPDATE</t>
  </si>
  <si>
    <t>HVAC UPGRADE: REPLACE 142 PHOENIX PNUEMATIC VALVE ACTUATORS, CONTROLS, AND THERMOSTATS WITH SIEMENS ACTUATORS IN TWO PHASES. PHOENIX PNEUMATIC VARIABLE CONTROL VALVES (VAV) ARE EXPENSIVE TO OPERATE, PROBLEMATIC TO CONTROL AND MAINTAIN COMPARED TO DIGITAL VAV'S. THE PHOENIX VAVS OPERATE ON PRESSURE BALANCE AND DO NOT MEASURE AIR FLOW. THIS MAKES IT DIFFICULT FOR THE HVAC TECHNICIANS TO MONITOR AND ADJUST AIR FLOW TO INDIVIDUAL SPACES IN THE BUILDING. THE PHOENIX PNEUMATIC HVAC CONTROLS ARE OBSOLETE AND NEED TO BE REPLACED WITH A DIGITAL FORMAT. DIRECT DIGITAL CONTROLS (DDC) ARE MORE RELIABL, PROVIDE GREATER CONTROL, AND MONITORING WHILE IMPROVING OVERALL BUILDING ENERGY EFFICIANCY.</t>
  </si>
  <si>
    <t>ELECTRICAL PHASE CORRECTION STUDY: CORRECT BUILDING PHASE ROTATION THAT IS INSTALLED BACKWARDS. THE STUDY IS TO DETERMINED BOTH THE HIGH VOLTAGE AND LOW VOLTAGE IMPACTS OF PHASE CHANGE.</t>
  </si>
  <si>
    <t>INSTALL EPOXY FLOORING IN ROOM 106 &amp; 108 QUARANTINE ROOMS, 104 SURGERY SUITE, 105 LAUNDARY, 110, 112, CORRIDOR 100C2 AND 100C3</t>
  </si>
  <si>
    <t xml:space="preserve">ELECTRICAL SYSTEM CODE COMPLIANCE UPGRADE </t>
  </si>
  <si>
    <t xml:space="preserve">HVAC CODE COMPLIANCE UPGRADE </t>
  </si>
  <si>
    <t>FIRE SPRINKLER SYSTEM INSTALLATION</t>
  </si>
  <si>
    <t>OWS REQUIRED IN VEHICLE BAY</t>
  </si>
  <si>
    <t>STRUCTURAL DEFICIENCY REPAIRS</t>
  </si>
  <si>
    <t>ELECTRICAL SYSTEMS UPGRADE</t>
  </si>
  <si>
    <t>LIGHTING UPGRADE</t>
  </si>
  <si>
    <t>FA SYSTEM UPGRADE</t>
  </si>
  <si>
    <t>BUILDING RE-COMMISSIONING AND BLOWER DOOR TEST</t>
  </si>
  <si>
    <t>THIS WILL INCLUDE EXCAVATION REINSULATING AND BACKFILLING THE WEST SIDE OF THE BUILDING. COVER EXPOSED EXTERIOR INSULATION BLUE BOARD AND FLASHING ON THE WEST SIDE OF BUILDING EXPOSED FROM SOIL EROSION</t>
  </si>
  <si>
    <t xml:space="preserve">THE NORTH EAST SIDE OF THE BUILDING TOWARDS THE LIBRARY IS UNDERVENTILATED. HIRE A CONSULTANT TO REVIEW DM RENOVATION PROJECT AS-BUILTS AND THE TAB REPORT. CONSULTANT TO  INVESTIGATE AND SCOPE FULL PROJECT.  </t>
  </si>
  <si>
    <t xml:space="preserve">REPLACE ALL 65  WINDOWS IN THE BUILDING TO COMMERRICIAL GRADE WINDOWS. THE SIZES FOR 8 ARE 68.5"X48". THE SIZES FOR 57 WINDOWS ARE 92"X48" </t>
  </si>
  <si>
    <t>Bunnell ground level refresh: Perform complete refresh of dated and worn finishes in the main corridor. Replace corridor doors, upgrade electric and IT as needed. $250k FY19 DM/RR funding for general classroom paint and carpet is being incorporated into this project. Funding request is remaining needed.</t>
  </si>
  <si>
    <t xml:space="preserve">THE EXISTING BUILDING ENTRY WAY DOORS AND THE HARDWARE HAVE REACHED THE END OF THEIR USEFUL LIFE AND ARE IN NEED OF REPLACEMENT. </t>
  </si>
  <si>
    <t>THE EXISTING RESTROOM CONFIGURATION IS ORIGINAL TO THE BUILDING AND LACKS ADA ACCESSIBLE RESTROOMS. ADDITIONALLY, THE RESTROOMS ARE NOW DATED AND NEEDS REFURBISHMENT. THERE ARE 6 RESTOOMS THAT WILL REQUIRE APPROXIMATELY 200K EACH.</t>
  </si>
  <si>
    <t xml:space="preserve">THE BUILDING ENVELOPE IS IN NEED OF REPLACEMENT TO IMPROVE THERMAL PERFORMANCE, INDOOR AIR QUALITY, AND OVERALL TIGHTNESS OF THE BUILDING THAT WILL RESULT IN A MORE EFFICIENT HVAC SYSTEM AND ENERGY SAVINGS. </t>
  </si>
  <si>
    <t xml:space="preserve">THE RAPID DEVELOPMENT IN DIGITAL TECHNOLOGY HAS HAD A SUPRISING RESURGENCE OF NON-DIGITAL (WET DARKROOM) PHOTOGRAPHY PRACTICE. PHOTOGRAPHY CLASSES AND GROUPS ARE REBOUNDING AND NEED FULLY FUNCTIONAL SPACES THAT ALLOW BOTH DIGITAL IMAGING AND BLACK-AND-WHITE FILM PROCESSING AND PRINTING. THIS WILL INCLUDE REDUNDANT COOLING FOR CRITICAL NETWORK ROOMS. </t>
  </si>
  <si>
    <t xml:space="preserve">THE MECHANICAL SYSTEMS IN THE BUILDING ARE ORIGINAL TO THE 1959 BUILDING AND HAVE REACHED THE END OF THEIR USEFUL LIFE. THE BUILDING ALSO HAS POOR ZONING THAT NEEDS TO BE UPGRADED TO CURRENT STANDARDS. </t>
  </si>
  <si>
    <t>Elevator Modernization: The existing elevator car is original to the building from 1957. An upgrade was last done in 1990 and 1996. The elevator does not have a dedicated machine room. This elevator hasn't been giving us any problems but it is old and the State  elevator inspector isn't comfortable with the shared machine room area. Elevators are generally viewed as a fifty to seventy year lifetime component usually requiring a major upgrade at 25 to 35 years. The elevator modernization work plan developed in FY-01 was the beginning of a multi-year program to provide code, safety, and modernization work for the entire elevator fleet. From FY-01 to the present, about 25 elevators have had partial upgrades or total modernization. This request represents the latest installment of the multi-year ongoing modernization plan.</t>
  </si>
  <si>
    <t>Chapman Backfill: Renovate from Computer Science move, lights, carpet, paint, etc. as needed.</t>
  </si>
  <si>
    <t>Add HRV and HVAC controls.</t>
  </si>
  <si>
    <t>Elevator Modernization: UAF Facilities Services manages the operation and maintenance of a fleet of more than 70 elevators and lifts with an average life of over 35 years. Elevators are generally viewed as a fifty to seventy year lifetime component usually requiring a major upgrade at 25 to 35 years. The elevator modernization work plan developed in FY-01 was the beginning of a multi-year program to provide code, safety, and modernization work for the entire elevator fleet. From FY-01 to the present, about 25 elevators have had partial upgrades or total modernization. Modernization is an industry term which, in general, means upgrading elevator controllers, elevator motors, and associated equipment to modern code, safety, and industry standards. Improvements include ADA compliant fixture installation, seismic protection system retrofits, Fire Service upgrades, and cab and door replacement. This request represents the latest installment of the multi-year ongoing modernization plan</t>
  </si>
  <si>
    <t>The entry grates have larger openings per ADA requirements.  ADA requires  opening of no greater than 1/2" and to be orientated perpendicular to the dominant travel direction</t>
  </si>
  <si>
    <t>FS receive the most service call for Constitution Hall main entry doors for repair and maintenance.</t>
  </si>
  <si>
    <t>Window Replacement: Replace exterior windows. Work with Alaska Office of Historic Preservation (OHP) on window style</t>
  </si>
  <si>
    <t>RE-SLOPE CONCRETE PLAZA BETWEEN CONSTITUTION HALL AND WOOD CENTER FOR DRAINAGE</t>
  </si>
  <si>
    <t>An OSHA compliant roof access ladder is required to access the roof and any equipment  for maintenance.</t>
  </si>
  <si>
    <t xml:space="preserve">Portions of the Constitution Hall do not have active ventilation. </t>
  </si>
  <si>
    <t xml:space="preserve">Elevator :The scope of work is to install a new elevator within the existing building foot print in the area near existing elevator/sprinkler room.  Constitution Hall was built in 1955 and the building is on the National Register for Historic Places. Installing the elevator within the existing building foot print will prevent alternations to the building’s historic appearance. Constitution Hall experiences high student traffic daily. It houses popular student functions that include bookstore, Alumni Office, Post Office, the barber and KSUA.  However, the building only has a service rated elevator and a chairlift. The chair lift is not adequate or reliable. An elevator is needed because it is more reliable and capable to handle more passengers than a chairlift. </t>
  </si>
  <si>
    <t xml:space="preserve">CREATE A PLAN OF ACTION AND COST ESTIMATE TO REPAIR AND REPLACE BROKEN OR DAMAGED EGRESS DOORS, WELDED THE KNOCK-DOWN DOOR JAMBS AS NEEDED, AND REDUCE THE NUMBER OF FIRE DOORS (INSTALLED BECAUSE OF TRAVEL DISTANCE) AS NEEDED TO STAIRWELLS AND CORRIDORS. PROJECT WILL ADDRESS APPROXIMATELY 94 DOORS WITH FIRE CODE DEFICIENCIES AND SERIOUS MAINTENANCE ISSUES. IT IS INCREASINGLY DIFFICULT AND COSTLY FOR FACILITY SERVICES TO MAINTAIN OPERATION OF THESE EGRESS DOORS DUE TO ISSUES SUCH AS BROKEN HINGES AND LATCHES, DOOR DELAMINATIONS, AND DOOR MISALIGN,ENT. FIRE DOORS ARE RATED AS A SYSTEM. TO MAINTAIN THE RATING, THE ENTIRE DOOR, JAMB, AND HARDWARE ACCESSORIES MUST BE REPLACED TOGETHER. </t>
  </si>
  <si>
    <t>HEAT RECOVERY SYSTEM UPGRADE</t>
  </si>
  <si>
    <t>REPLACE ROOF IN THE I985 ADDITION</t>
  </si>
  <si>
    <t>THE RESTROOM FINISHES ARE OUTDATED AND NEED REFURBISHMENT IN 6 OF THE RESTROOMS IN THE 1985 ADDITION AT 175K EACH.</t>
  </si>
  <si>
    <t>BACKFILL RENEWAL</t>
  </si>
  <si>
    <t>A BUILDING CODE STUDY IS NEEDED TO DETERMINE THE REQUIREMENTS FOR FIRE-SMOKE DAMPERS (FSD) AND FIRE WALL BARRIERS  TO DETERMINE IF THE FIRE-SMOKE DAMPERS NEED REPLACING OR ELIMINATION AND PROVIDE TPC.</t>
  </si>
  <si>
    <t>Building does not have emergency lighting</t>
  </si>
  <si>
    <t>This project will install a building HVAC system. Eielson does not have building wide HVAC system. Some of the offices have window units.</t>
  </si>
  <si>
    <t xml:space="preserve"> Scope of work should be done with north drain between Gruening and Eielson</t>
  </si>
  <si>
    <t>Storm Drain Repair: Correct site drainage at the north Eielson exit</t>
  </si>
  <si>
    <t>Install building envelope insulation and VB Scope of  work to be included with Signers</t>
  </si>
  <si>
    <t>VENTILATION AND COOLING INSTALLMENT</t>
  </si>
  <si>
    <t>INTERIOR AND EXTERIOR LIGHTING UPGRADE</t>
  </si>
  <si>
    <t>REPLACE STOREFRONT ON THE WEST SIDE. FS RECIEVES CALLS ON THESE DOORS FOR REPAIRS AND MAINTENANCE.  REPLACE WITH STANDARD DOORS.</t>
  </si>
  <si>
    <t xml:space="preserve">EMERGENCY LIGHTING SYSTEM REPLACEMENT </t>
  </si>
  <si>
    <t>Provide cold storage. Work with User to determined need and size</t>
  </si>
  <si>
    <t xml:space="preserve">PROVIDE A MODERN AV DISTRIBUTION INFRASTRUCTURE. PROVIDE A FULLY FUNCTIONING ASSISTIVE LISTENING SYSTEM- HEARING LOOP. </t>
  </si>
  <si>
    <t>EMERGENCY LIGHTING UPGRADE</t>
  </si>
  <si>
    <t xml:space="preserve">THIS INCLUDES IMPROVEMENT TO THE TRAP ROOM SPACE FOR STORAGE THAT DOES NOT COMPLY WITH CURRENT CODE AS IT IS NOT FIRE-SEPERATED FROM THE STAGE. PROVIDE 2 HOUR SEPERATION FROM TRAP ROOM. STAIRS TO THE PIT LIFT ORCHESTRA LEVEL ACCESS DOOR ARE COMBUSTIBLE CONSTRUCTION. </t>
  </si>
  <si>
    <t>STAGE SMOKE VENTILATION INSTALLATION</t>
  </si>
  <si>
    <t>FIRE ALARM SYSTEM REPLACEMENT</t>
  </si>
  <si>
    <t xml:space="preserve">REVITALIZE FINISHES TO INCLUDE FLOORING, CEILINGS, AND WALLS AS NEEDED. </t>
  </si>
  <si>
    <t xml:space="preserve">THE THERMAL ENVELOPE IS IN NEED OF REPLACEMENT TO IMPORVE THERMAL PERFORMANCE, INDOOR AIR QUALITY, AND OVERALL TIGHTNESS OF THE BUILDING THAT WILL RESULT IN EFFICIENT HVAC SYSTEM AND ENERGY SAVINGS. </t>
  </si>
  <si>
    <t>ASBESTOS  ABATEMENT</t>
  </si>
  <si>
    <t xml:space="preserve">REPLACE PHOENIX PNEUMATIC VALVE ACTUATORS, CONTROLS, AND THERMOSTATS WITH SIEMENS ACTUATORS IN TWO PHASES. PHOENIX PNEUMATIC VARIABLE AIR VOLUME VALVES (VAV) ARE EXPENSIVE TO OPERATE, PROBLEMATIC TO CONTROL AND MAINTAIN COMPARED TO DIGITAL VAVS. THE PHOENIX VAVS OPERATE ON PRESSURE BALANCE AND DO NOT MEASURE AIR FLOW. THIS MAKES IT DIFFICULT FOR THE HAVAC TECHNICIANS TO MONITOR AND ADJUST AIR FLOW TO INDIVIDUAL SPACES IN THE BUILDING. THE PHOENIX PNEUMATIC HAVA CONTROLS ARE OBSOLETE AND NEED TO BE REPLACED WITH A DIGITAL FORMAT. DIRECT DIGITAL CONTROLS (DDC) ARE MORE RELIABLE, PROVIDE GREATER ONTROL AND MONITORING, WHILE IMPROVING OVERALL BUILDING ENERGY EFFICIENCY. </t>
  </si>
  <si>
    <t xml:space="preserve">REPLACE THE EXISTING WOOD 2X4 RAILINGS WITH STEEL DESIGNED TO COMPLY WITH CURRENT RAILING OUTWARD FORCE REQUIREMENTS. PROVIDE A CODE COMPLIANT FALL-PROTECTED ROUTE OF TRAVEL TO THE GRID IRON. THE STRUCTURAL ENGINEER SHOULD REVIEW THE EXISTING LOAD CAPACITY. PROVIDE SIGNAGE INDICATING SAFE WORKING LOAD CAPACITY OF THE LOFT BEAMS AND GRID DECK. </t>
  </si>
  <si>
    <t>PROVIDE 2 HOUR FIRE SEPARATION BETWEEN STAGE &amp; SEATING</t>
  </si>
  <si>
    <t xml:space="preserve">REPLACE THE ORECHESTRA PIT LIFT. THE EXISTING LIFT IS OLD AND OBSOLETE. THIS INCLUDES THE REPAIR AND REPLACEMENT OF HYDRAULIC PISTONS AND ELECTRICAL CONTROL SYSTEM. </t>
  </si>
  <si>
    <t xml:space="preserve">EXISTING AUDIENCE SEATING IS DATED AND IRREGULAR. THIS INCLUDES THE INSTALLATION OF NECESSARY HANDRAILS. </t>
  </si>
  <si>
    <t xml:space="preserve">SALISBURY THEATER RIGGING REPLACMENT: THE CURRENT SYSTEM IS UN-CERTIFIABLE DUE TO OLD AGE. PROJECT WILL REPLACE/OVERHAUL THE BACKSTAGE RIGGING, PULLEYS, AND CABLING THAT OPERATE THE FLY AND LIGHTING. </t>
  </si>
  <si>
    <t xml:space="preserve">REMOVE THE EXISTING ASBESTOS CURTAIN, SMOKE POCKETS, GUIDE TRACKS, AND RELATED RIGGING AND RELEASE SYSTEM. PROVIDE A NEW NON-ASBESTOS PROSCENIUM CURTAIN CONFORMING WITH IBC 410.3.5 AND NFPA 701. </t>
  </si>
  <si>
    <t xml:space="preserve">UPGRADE ELECTRICAL SYSTEM FOR RELIABILITY AND ENERGY SAVINGS. PROVIDE POWER DISTRIBUTION REVISIONS CONSISTANCE WITH CURRENT CODE AND ELECTROMAGNETIC COMPATIBILITY CONSIDERATIONS. IN GENERAL, PROVIDE SEPARATE TRANSFORMERS FOR GENERAL LIGHTING IN THE AUDITORIUM AND RECEPTACLE LOADS. THIS INCLUDES INSTALLING THEATRICAL LAND ARCHITECTURAL LIGHTING DIMMERS, AN AUDIO-VIDEO SYSTEMS CLEAN, AND ISOLATED GROUND POWER. SOME OF THE STAGE LEGACY FIXTURES HAVE TYPE AA ASBESTOS FLEXIBLE LEADS. </t>
  </si>
  <si>
    <t>SEISMIC BRACING FOR COUNTERWEIGHT RIGGING WALL</t>
  </si>
  <si>
    <t xml:space="preserve">UPGRADE THE HVAC SYSTEM THAT INCLUDE AHU LIEBERT COOLING PUMPS. THE EXISTING HVAC SYSTEM IN THE SALISBURY THEATER PRODUCES LOUD NOISES IN THE DUCTWORK AND GRILLES. ON STAGE, THE BACKGROUND NOISE IS LOUD ENOUGH TO CONFLICT WITH ACTING, TEACHING, AND PERFORMANCE. PROVIDE THE REQUIRED STAGE VENTILATION BY ROOF VENTS OR SMOKE CONTROL PER IBC 410.3.7. </t>
  </si>
  <si>
    <t xml:space="preserve">INVESTIGATE EXTERIOR SNOW MELT SYSTEM ON SOUTH SIDE. LOOK FOR GLACIERS, HEAT DRAIN AS NEEDED, AND CREATE CONCEPT DOCUMENTS AND COST ESTIMATE. </t>
  </si>
  <si>
    <t xml:space="preserve">PROVIDE AN ACCESSIBLE MEANS TO THE CONTROL BOOTH. THIS WILL REQUIRE REFIGURING THE AUDIENCE CHAMBER AND ADDING AN ELEVATOR. </t>
  </si>
  <si>
    <t>BASEMENT WALL REPAIR</t>
  </si>
  <si>
    <t>ELECTRICAL SYSTEM UPGRADE</t>
  </si>
  <si>
    <t>HEATING SYSTEM UPGRADE</t>
  </si>
  <si>
    <t>PLUMBING SYSTEM UPGRADE</t>
  </si>
  <si>
    <t>LIGHTING INSTALLATION</t>
  </si>
  <si>
    <t>FORAGE DRYER SYSTEM UPGRADE</t>
  </si>
  <si>
    <t>HVAC SYSTEM REPLACEMENT</t>
  </si>
  <si>
    <t xml:space="preserve">SWITCHGEAR REPLACEMENT AND ELECTRICAL DISTRIBUTION UPDATE </t>
  </si>
  <si>
    <t>EXTERIOR BUILDING FINISHES REPLACEMENT</t>
  </si>
  <si>
    <t>UPGRADE THE BUILDING FRONT TO BE ADA ACCESSIBLE.</t>
  </si>
  <si>
    <t xml:space="preserve">UAF FACILITIES SERVICES MANAGES THE OPERATION AND MAINTENANCE OF A FLEET OF MORE THAN 70 ELEVATORS AND LIFTS WITH AN AVERAGE LIFE OF OVER 35 YEARS. ELEVATORS ARE GENERALLY VIEWED AS A 50 TO 75 YEAR LIFETIME. COMPONENTS USUALLY REQUIRE A MAJOR UPGRADE AT 25 TO 35 YEARS. THE ELEVATOR MODERNIZATION WORK PLAN, DEVELOPED IN FY-01,WAS THE BEGINNING OF A MULTI-YEAR PROGRAM TO PROVIDE CODE, SAFETY, AND MODERNIZATION WORK FOR THE ENTIRE ELEVATOR FLEET. FROM FY-O1 TO THE PRESENT, ABOUT 25 ELEVATORS HAVE HAD PARTIAL UPGRADES OR TOTAL MODERNIZATION/ MODERNIZATION IS AN INDUSTRY TERM, WHCIH, IN GENERAL, MEANS UPGRADING ELEVATOR CONTROLLERS, ELEVATOR MOTORS, AND ASSOCIATED EQUIPMENT TO MODERN CODE, SAFETY, AND INDUSTRY STANDARDS. IMPROVEMENTS INCLUDE ADA COMPLIANT FIXTURE INSTALLATION, SEISMIC PROCTECTION SYSTEM RETROFITS, FIRE SERVICE UPGRADE, AND CAB AND DOOR REPLACEMENT. THIS REQUEST REPRESENTS THE LATEST INSTALLMENT OF THE MULTI-YEAR ONGOING MODERNIZATION PLAN. </t>
  </si>
  <si>
    <t>INTERIOR BUILDING FINISHES REPLACEMENT</t>
  </si>
  <si>
    <t>Four-Plex Apartment</t>
  </si>
  <si>
    <t>UPGRADE 4 RESTROOMS AND KITCHEN @ $75K PER UNIT</t>
  </si>
  <si>
    <t>Boiler upgrades</t>
  </si>
  <si>
    <t>UPGRADE FARM BUILDING ELECTRICAL WORK</t>
  </si>
  <si>
    <t>UPGRADE FARM SITE LIGHTING</t>
  </si>
  <si>
    <t>PERFORM A CODE CORRECTION STUDY FOR RETURN AIR AND PLUMBING SHAFT RATINGS. STUDY WILL INVESTIGATE THE REQUIREMENTS FOR FIRE-SMOKE RATINGS AND THE ASSOCIATED SCOPE OF REPAIRS AND CORRECTIONS AS WELL AS DEVELOP A COST ESTIMATE.</t>
  </si>
  <si>
    <t>SEAL RATED WALL PENETRATIONS &amp; 1-HOUR EXIT PATHWAYS INSTALLATION</t>
  </si>
  <si>
    <t>2-HR RATED SEAL RATED SHAFT WALL INSTALLATION</t>
  </si>
  <si>
    <t>ENCLOSED DISPLAY BOARDS INSTALLATION</t>
  </si>
  <si>
    <t>HYDRONIC HEATING SYSTEM INSTALLATION</t>
  </si>
  <si>
    <t xml:space="preserve">THIS CORRELATES TO TRAFFIC FLOW. </t>
  </si>
  <si>
    <t>ELECTRICAL SYSTEMS UPGRADES AND RECEPTACLE INSTALLATION</t>
  </si>
  <si>
    <t>(1M / FLOOR * 8 FLOORS)</t>
  </si>
  <si>
    <t>ADD NEW STAIR TOWER, THE MAIN STAIR HAS EGRESS ISSUES AND CODE COMPLIANCE ISSUES (STAIR WIDTH, HANDRAILS, AND GUARDRAILS). THE EXISTING MAIN STAIR SPACE WOULD BE USED FOR MECHANICAL/ELECTRICAL SPACE</t>
  </si>
  <si>
    <t>WATER COOLERS REPLACMENT</t>
  </si>
  <si>
    <t>EXTERIOR STAIR UPGRADE</t>
  </si>
  <si>
    <t xml:space="preserve">RENOVATE ELECTRIC ROOMS AND PROVIDE CODE-REQUIRED CLEARANCE BETWEEN OIT DATA PANELS AND ELECTRICAL PANELS. </t>
  </si>
  <si>
    <t>THIS INCLUDES DOOR HARDWARE, CLASSROOM ACCOMMODATIONS, ETC.</t>
  </si>
  <si>
    <t>FIRE SPRINKLER SYSTEM UPGRADE</t>
  </si>
  <si>
    <t>Harper Administration Building</t>
  </si>
  <si>
    <t>Exterior Doors: This project will replace the front and rear entrance storefronts. New storefront doors will be heavy duty type with continuous hinges. Both entrances shall have card reader access. Security cameras will be installed in both the front and rear vestibules.</t>
  </si>
  <si>
    <t>FIXTURES AND FINISHES REFURBISHMENT</t>
  </si>
  <si>
    <t>Utilities Sewer Upgrade: Complete the new gravity sewer line from Hess Village lift station to CH13 on North Chandlar. Project will eliminate the need for the high maintenance lift station and the long thin walled steel force main running from HV to the manhole at MBS. Design is currently at 35%</t>
  </si>
  <si>
    <t>The drywall system and joint compound in each unit typical of building built in the 1970's have asbestos containing material. Estimate abatement is $60K per apartment unit.</t>
  </si>
  <si>
    <t xml:space="preserve">CODE COMPLIANCE LIGHTING UPGRADE </t>
  </si>
  <si>
    <t>PLUMBING CODE CORRECTIONS</t>
  </si>
  <si>
    <t>GREENHOUSE FLOOR SLAB REFINISH</t>
  </si>
  <si>
    <t>ACM LAB FINISHES REPLACEMENT</t>
  </si>
  <si>
    <t>STRUCTURE UPDATE</t>
  </si>
  <si>
    <t>SITE IMPROVEMENT UPGRADE</t>
  </si>
  <si>
    <t>WELL CLOSURE</t>
  </si>
  <si>
    <t>HVAC UPGRADE</t>
  </si>
  <si>
    <t>ELECTRICAL SYSTEMS CODE COMPLIANCE UPGRADE</t>
  </si>
  <si>
    <t>PLUMBING SYSTEMS UPGRADE</t>
  </si>
  <si>
    <t>SHOP AND GREENHOUSE REROOFING</t>
  </si>
  <si>
    <t>ADA TOILET/RESTROOM FACILITIES COMPLIANCE</t>
  </si>
  <si>
    <t>ADA/EGRESS VERTICAL ACCESS</t>
  </si>
  <si>
    <t>Cutler Apartment Complex: Continue exterior window replacement until complete. The Cutler Apartment Complex has approximately 600 windows. The original windows were of poor quality and were poorly installed. Residents frequently complain of drafty units. Approximately 200 have been replaced. TPC estimate of $2.5M.</t>
  </si>
  <si>
    <t>Exterior Lighting Upgrade: Replace building deteriorating exterior lighting at $28,000 per building complex</t>
  </si>
  <si>
    <t>REPLACE BLDG. DETERIORATING EXTERIOR LIGHTING</t>
  </si>
  <si>
    <t>ADA NORTH SIDEWALK ACCESS IMPROVEMENTS</t>
  </si>
  <si>
    <t>Roofing: Re-roof 2,996 SF at $93 PSF. Project will include demo of clerestories over bathrooms to mitigate mold and mildew issues in each building</t>
  </si>
  <si>
    <t>Chatanika River Bridge OBTAIN REQUIRED ENVIRONMENTAL PERMITTING</t>
  </si>
  <si>
    <t>Chatanika River Bridge REPLACE WOODEN BRIDGE DECK</t>
  </si>
  <si>
    <t>Chatanika River Bridge REMOVE AND REPLACE BRIDGE PAINT</t>
  </si>
  <si>
    <t>West Ridge District Chilled Water: Complete study and provide concept level documents and cost estimates for a 3-phased implementation of district chilled water.</t>
  </si>
  <si>
    <t>ANNUAL PIPE FREEZING CORRECTION</t>
  </si>
  <si>
    <t>BULLET BARRICADES REPLACEMENT</t>
  </si>
  <si>
    <t>STORAGE STRUCTURES REPLACEMENT</t>
  </si>
  <si>
    <t>FENCING AND ENTRY GATE REPLACEMENT</t>
  </si>
  <si>
    <t>ADDITIONAL FUNDING REQUIRED TO ADDRESS A LARGE THERMOKARST THAT HAS OPENED IN THE PARKING LOT NORTH OF THE ELVEY BUILDING. THE PARKING LOT AND MAIN TRANSFORMERS FEEDING THE PARKING HEAD BOLT PLUG-INS ARE BEGINNING TO FALL INTO THE KARST. PROJECT WILL REPAIR THE DAMAGE ASPHALT, RELOCATE A BURIED HIGH VOLTAGE CABLE, STABILIZE THE TRANSFORMER, AND REBUILD THE HEAD BOLT OUTLETS.</t>
  </si>
  <si>
    <t>RESURFACE/ASPHALT REPLACEMENT</t>
  </si>
  <si>
    <t>ASPHALT SURFACE REPLACEMENT</t>
  </si>
  <si>
    <t>ROADWAY DRAINAGE/SUB GRADE REPAIR</t>
  </si>
  <si>
    <t xml:space="preserve"> ASPHALT SURFACE REPLACEMENT</t>
  </si>
  <si>
    <t>TANANA LOOP DRIVE AT HARWOOD: IMPROVE SIDEWALK</t>
  </si>
  <si>
    <t>DRAINAGE REPAIRS</t>
  </si>
  <si>
    <t>REPLACE DETERIORATING LIGHT POLES AND DISTRIBUTION SYSTEM</t>
  </si>
  <si>
    <t>ROADWAY RESURFACE AND REPLACEMENT</t>
  </si>
  <si>
    <t>SHOULDER IMPROVEMENT</t>
  </si>
  <si>
    <t>DEFICIENCIES/CONDITION/SUB GRADE/ DRAINAGE CORRECTIONS</t>
  </si>
  <si>
    <t>RESURFACE ROADWAY (WEST END)</t>
  </si>
  <si>
    <t>DRAINAGE UPGRADES</t>
  </si>
  <si>
    <t>AT FINE ARTS BUILDING</t>
  </si>
  <si>
    <t>AT LIBRARY BUILDING</t>
  </si>
  <si>
    <t>AT WOOD CENTER BUILDING</t>
  </si>
  <si>
    <t>UTILIDOR FIRE SEALS/BUILDING FIRE DOORS REPAIR</t>
  </si>
  <si>
    <t>HEAT REMOVAL - INSTALL UTILIDOR VENTILATION</t>
  </si>
  <si>
    <t>AT IRVING I BUILDING</t>
  </si>
  <si>
    <t>UTILIDOR/SURFACE/GROUNDWATER LEAK WATERPROOFING</t>
  </si>
  <si>
    <t>CHANDALAR/COOPER LANE SIDEWALK REPAIR</t>
  </si>
  <si>
    <t>New Canopy: Construct new connector between the west entry of Irving 1 and O'Neill (concept design complete).</t>
  </si>
  <si>
    <t>Upgrade building HVAC system including the Heat recovery, hydronic system, AQ controls and ventilation system</t>
  </si>
  <si>
    <t>The scope of this work is to upgrade the existing labs to current standards and will include upgrading the lab plumbing and waste lines, replacing 10 fume hoods and lab case work</t>
  </si>
  <si>
    <t>GENERATOR, UPS &amp; SWITCHGEAR UPGRADE</t>
  </si>
  <si>
    <t>BUILDING  VENTILATION AND COOLING UPGRADE</t>
  </si>
  <si>
    <t>EXTERIOR LIGHTING INSTALLMENT</t>
  </si>
  <si>
    <t xml:space="preserve">Storefront Upgrade: Replace exterior storefront including card swipe and the vestibule doors. Estimate cost of $160K per dorm. </t>
  </si>
  <si>
    <t xml:space="preserve"> ASSESSMENT STUDY FOR STRUCTURAL REPAIRS</t>
  </si>
  <si>
    <t>Lateral drains in the bathrooms have failed, causing multiple restroom closures in one of the busiest residence halls on campus. Phase 1 ($5 M) Phase 2 ($5 M)</t>
  </si>
  <si>
    <t xml:space="preserve">Storefront Upgrade: Replace exterior storefront including card swipe and the vestibule doors. Estimate cost of $165K per dorm. </t>
  </si>
  <si>
    <t>O'Neill West Passenger Elevator: Manufactured by US elevator Installed: 1971. This elevator has never been modernized and US Elevator is no longer in business. Existing equipment is a motor/generator supplying DC power to motor driven machine with an antiquated relay logic controller. Modernization and Upgrades will include: New machine and 3-phase AC motor, new digital VFD controller, new door operators for car &amp; lobbies, new governor, new ropes, car finishes, lights, and control panel</t>
  </si>
  <si>
    <t>CONSTRUCT GENDER INCLUSIVE AND  ADA TOILET AT EACH FLOOR</t>
  </si>
  <si>
    <t>REPAIR AND REPLACE EXTERIOR WINDOWS AND SIDING</t>
  </si>
  <si>
    <t xml:space="preserve">The severe saltwater, wind, and sun exposure has ruined the exterior wood siding and compromised the exterior thermal envelope on this side of the building. </t>
  </si>
  <si>
    <t xml:space="preserve">RENEW BUILDING HVAC </t>
  </si>
  <si>
    <t>Patty Center Women's Volleyball Locker Room: Renovate rooms 117, 117Am 115, 115C of the Patty Center into a new women's volleyball locker room per NCAA and Title IX requirements. Project can be completed in phases. Phase 1 is volleyball only, Phase 2 will move men's basketball into rooms 115, 115A, and 115B per the Patty Center Facilities plan. Phase 1 and 2 combined TPC $995K</t>
  </si>
  <si>
    <t>Patty Center Locker Room Showers: Additional funding required to renovate the Patty Center Locker room showers from an open shower concept to privacy showers in compliance with Title IX. Project is designed and available funding is short $80K</t>
  </si>
  <si>
    <t>The existing ice making system is nearly 40 years and beginning to require more maintenance and repairs. A whole building ice system is required for cost effectiveness.</t>
  </si>
  <si>
    <t xml:space="preserve">The existing sprinklered heads have reached the end of their life. Old sprinklers fail or malfunction more as they age. To prevent  potential problem in cases in an emergency the sprinklers heads need to be replacement. </t>
  </si>
  <si>
    <t>The lower level doors to the Patty Ice are the main entry points for most people into the building.  For aesthetics and functional reasons, the doors need to be replaced with heavy duty  and inviting storefront with vision lites. Door vison lites will allow viewing from  both sides of the doors to prevent accidents.</t>
  </si>
  <si>
    <t>Currently, there is no restroom accessible to the public  on the main first floor besides in the team rooms.   When games or practice is held in the Patty Ice visitors  including the handicapped prefer to seat in the lower level bleachers and require a public ADA restroom.</t>
  </si>
  <si>
    <t>The interior  wall painting in Patty Ice in the area south and east of the building receives a lot of abuse from hockey sticks and requires constant repainting. Half of the flooring on the west side of building still need to be replaced. Some sections are delaminating and are a tripping hazard.  This includes a section of the floor on the east side of the building  to the Zamboni storage area.</t>
  </si>
  <si>
    <t>The scope of work will include heat recovery and condensation controls.</t>
  </si>
  <si>
    <t>During spring break-up, water is sipping from the ground in to the lower level bleachers on the north east side of the building. Scope of work  involves excavation and  determining the best fix to seal the source of water penetration into the building.</t>
  </si>
  <si>
    <t>The team rooms experience heavy use and are in need of upgrading. The  upgrade will include  ADA compliant showers.</t>
  </si>
  <si>
    <t>FACILITY CONDITION ASSESSMENT: PERFORM BUILDING CONDITION ASSESSMENT WITH AND AN EMPHASIS ON LAB PLANNING, VENTILATION, AND HEAT RECOVERY (HIGH STEAM USE CURRENTLY)</t>
  </si>
  <si>
    <t>REFURBISH RESTROOM. RESTROOM COUNTER TOPS ARE DISCOLORING FROM AND DAMAGED FROM WATER SPLASHING. REPLACE COUNTER TOPS WITH SOLID SURFACE.</t>
  </si>
  <si>
    <t>Rae, K M Marine Educ Ctr</t>
  </si>
  <si>
    <t>RARE BOOK COOLER REPAIRS</t>
  </si>
  <si>
    <t>REPAIR AND ADD HEADBOLT OUTLETS</t>
  </si>
  <si>
    <t>BUILDING DOES NOT HAVE CODE REQUIRED EMERGENCY LIGHTING</t>
  </si>
  <si>
    <t>THE EXISTING FIRE ALARM SYSTEM IS OBSELETE AND NEEDS UPGRADING</t>
  </si>
  <si>
    <t>SECURITY SYSTEM UPGRADE</t>
  </si>
  <si>
    <t xml:space="preserve">THIS SCOPE OF WORK TO BE INCLUDED WITH WINDOW REPLACEMENT </t>
  </si>
  <si>
    <t>THE EXTERIOR STAIRS ON THE NORTHEAST CORNER HAVE BOTH SURFACE AND STRUCTURAL CRACKS.</t>
  </si>
  <si>
    <t xml:space="preserve">SUITE 150 EXPERIENCE UNCONTROLLED DAYLIGHT THROUGH THE CLESTORY WINDOWS. </t>
  </si>
  <si>
    <t>THE EXISTING T8 LIGHT FIXTURES ARE REACHING THE END OF USEFUL LIFE AND NEED TO BE CHANGED</t>
  </si>
  <si>
    <t>SPRINKLER SYSTEM UPGRADE &amp; BACKFLOW PREVENTER INSTALLATION</t>
  </si>
  <si>
    <t>Shower/Locker Renovation Study: Create concept plan and cost estimates to renovate shower/locker rooms for circulation and Title IX compliance. Create design concepts for moving the weight room and small new construction bump out to the southeast, in accordance with the facility sports plan. Funding request for concept plans and cost estimate only.</t>
  </si>
  <si>
    <t>Fire Lane Extension: Extend paved fire lane from the gate to the edge of the west side of the building</t>
  </si>
  <si>
    <t>Repair heating system and add piping and pumps</t>
  </si>
  <si>
    <t>REPLACE ATHLETIC COURTS FLOORING -22,574 SF - SCHEDULED SUMMER 2019</t>
  </si>
  <si>
    <t>REPLACE FLOOR FINISHES ON RUNNING TRACK - SCHEDULED SUMMER 2019</t>
  </si>
  <si>
    <t>Sustainable Student Housing Village 1</t>
  </si>
  <si>
    <t>Sustainable Student Housing Village 2</t>
  </si>
  <si>
    <t>HEATING EQUIPMENT REMOVAL</t>
  </si>
  <si>
    <t>REPAIR SITE DRAINAGE AT EXTERIOR FOUNDATION ON THE NORTH EAST</t>
  </si>
  <si>
    <t>REPLACE LEAKING ROOF</t>
  </si>
  <si>
    <t>Access Study: Perform a design study for a new elevator to serve the basement and second floor of Lola Tilly. Combine with overall access plan to Lola Tilly given the new use as an office building vs. a dining hall.</t>
  </si>
  <si>
    <t>RENEW ABANDONED BASEMENT ROOMS FOR FUTURE USE</t>
  </si>
  <si>
    <t>Electrical Upgrade: Replace electrical main distribution panel (mdp) for the building</t>
  </si>
  <si>
    <t>HVAC Upgrade: Replace the pneumatic controls with DDC building wide. Pneumatics controls are an obsolete HVAC system that is difficult to maintain, control, and repair.</t>
  </si>
  <si>
    <t>The existing restrooms are original to the building when U-Park was an elementary school. Minor modifications have been done over the years to make the restrooms usable for adults including raising the urinals, adding toilet seat extenders to the ADA stalls and toilet accessories have been relocated.  All the modification have left patches and damage to the CMU walls.  A total gut and re-build of the restroom is required. The upgrade will replace plumbing , water closets, sinks, heating system, tiles and restroom accessories and create ADA accessible stalls for both men and women restrooms.</t>
  </si>
  <si>
    <t>REPAIR STRUCTURAL CRACKS</t>
  </si>
  <si>
    <t>The 100M2 and 100W2 restrooms are of the 1957 vintage installed when U-Park was still an elementary school. The restrooms are in poor condition. Minor modifications have been done over the years to make the restrooms useable for adults. Complete restroom gut and renovation is needed to bring them up to current standard.  The upgrade will replace plumbing, water closets, sinks, old heat terminal units, tiles, restroom accessories and create ADA accessible stalls.  The estimate is $125K per restroom.</t>
  </si>
  <si>
    <t>RE-LEVEL FOUNDATION</t>
  </si>
  <si>
    <t>SITE IMPROVEMENTS UPGRADE</t>
  </si>
  <si>
    <t>ADA DOOR HARDWARE UPGRADE WHOLE BUILDING</t>
  </si>
  <si>
    <t>Wickersham: Replace all exterior windows to improve buildings thermal performance. Estimate $14,000/suite plus the lounge and stairwells</t>
  </si>
  <si>
    <t>There is currently no ADA push button on the east side exterior doors where there is now a ramp.</t>
  </si>
  <si>
    <t>East Storefront Upgrade: Replace east side entry door at Pub (lower) and add card access and ADA operator</t>
  </si>
  <si>
    <t>The ballroom roof  of approximately 20,238 SF @$60 PSF and the Penthouse roof.  These two roofs are the remaining for Wood Center</t>
  </si>
  <si>
    <t>Concept Study for Interior Finished Upgrade: Determine cost and scope to upgrade the Carol Brown Ballroom finishes and lights. The initial scope includes demolition of existing wood paneling, surface raceway, modernize finishes, remove ACM, upgrade lights and controls, improve room acoustics and upgrade audiovisual system and include ADA compliant assistive listening  system.</t>
  </si>
  <si>
    <t>Replace the large HID flood lights in the high ceiling area with LED lights.  Install wireless daylight sensors and dimming controls down at the customer service counter.  Wood Center management has expressed interest in a color changing system, but that is not included in this estimate.</t>
  </si>
  <si>
    <t>REPLACE EXTERIOR DOORS ON THE NORTH AND EAST SIDE  AND INCLUDE CARD SWIPES</t>
  </si>
  <si>
    <t>The wood center conference spaces room  that include room , 005, 007, 101G, 112,  204, 205, 209  and that seat 50+ are required to have  ADA compliant assistive listening system.</t>
  </si>
  <si>
    <t>Backup power is needed to allow  food operations in the wood center   to continue in case the building looses power.  Wood center provide meals for the students who resident both on campus and off campus and have food equipment and refrigerators and freezers that must remain operational.</t>
  </si>
  <si>
    <t>Rural and Community Campus Renewal</t>
  </si>
  <si>
    <t>The UAF Rural projects include aggregated general scopes for all categories of building envelopes, exterior infrastructure, and interior systems with a top priority for renewal and regulatory compliance requirement projects. These projects include College of Rural and Community Development (CRCD) facilities at Bristol Bay Campus, Chukchi Campus, Kuskokwim Campus, Northwest Campus, Interior Alaska Campus, and the Brooks Building. The distant locations of the CRCD campuses requires UAF to prioritize regulatory compliance, distance education, energy efficiency and conservation projects. Energy costs in rural Alaska are much higher than in urban areas. Systematic energy efficiency building improvements use higher-grade durable construction materials that reduce operational and maintenance costs.  This also reduces the frequency of building system failures that are costly because of emergency shipping of both labor and material. The largest project at the rural campuses is to replace the siding and thermal envelope system of Sackett Hall at Kuskokwim Campus.</t>
  </si>
  <si>
    <t>EMERGENCY EGRESS LANDING LIGHTING INSTALLATION</t>
  </si>
  <si>
    <t>ELECTRICAL REPLACEMENT AND RENEWAL</t>
  </si>
  <si>
    <t>PERFORM A MAJOR MAINTENANCE ON TWO, GOOD QUALITY AIR HANDLERS IN ROOM 131 AND PREPARE THEM FOR ANOTHER 20-30 YEARS OF SERVICE.  REPLACE BEARINGS AND CLEAN ALL SURFACES INSIDE AND OUT WITH SOLVENT.</t>
  </si>
  <si>
    <t>HVAC SYSTEM REFURBISHMENT</t>
  </si>
  <si>
    <t>PLUMBING REFURBISHMENT</t>
  </si>
  <si>
    <t>10 FIXTURES</t>
  </si>
  <si>
    <t>REGRADE SITE TO CREATE E/W DRAINAGE SWALE WITH A SOUTH FLOWING SWALES TO FRONT STREET ON BOTH EADGES OF THE SITE.</t>
  </si>
  <si>
    <t xml:space="preserve">INSTALL 6 GALVANIZED PIPE BOLLARDS ON SOUTH WEST SIDE OF SOUTH PARKING AREA.  </t>
  </si>
  <si>
    <t xml:space="preserve">CURRENT KNOB HARDWARE IS NOT COMPLIANT, REPLACE WITH LEVER SETS. </t>
  </si>
  <si>
    <t>MECH ROOM 100: REMOVE ALL PNEUMATIC CONTROLS AND CONTROL COMRESSOR. INSTALL NEW DIGITAL CONTROLS AND ACTUATORS FOR DAMPER AND 3 HEATING WATER CONTROL VALVES.</t>
  </si>
  <si>
    <t xml:space="preserve"> ELECTRICAL REFURBISHMENT</t>
  </si>
  <si>
    <t>INTERIOR FINISHES RENOVATIONS</t>
  </si>
  <si>
    <t>PLUMBING AND MECHANICAL SYSTEM RENOVATION</t>
  </si>
  <si>
    <t>THE THERMAL ENVELOPE SYSTEM AND EXTERIOR SIDING OF SACKETT HALL IS APPROXIMATELY 35 YEARS OLD AND ORIGINAL TO THE CONSTRUCTION OF THE BUILDING.  THIS PROJECT WILL REPLACE THE SIDING AND THERMAL ENVELOPE SYSTEM OF THE BUILDING WHICH WILL INCREASE ITS ENERGY EFFICIENCY.</t>
  </si>
  <si>
    <t>ELECTRICAL RENOVATION</t>
  </si>
  <si>
    <t>IN WOMEN'S TOILET ROOM 103, RECONFIGURE ROOM TO PROVIDE REQUIRED MANEUVERING SPACE AT WATER CLOSET</t>
  </si>
  <si>
    <t>HVAC SYSTEM RENOVATION</t>
  </si>
  <si>
    <t>PLUMBING RENOVATION</t>
  </si>
  <si>
    <t>FLOOR FINISHES REPLACEMENT</t>
  </si>
  <si>
    <t>LIFT STATION REPLACEMENT</t>
  </si>
  <si>
    <t>UAF Community and Technical College Center</t>
  </si>
  <si>
    <t xml:space="preserve">REMAINING FIRST AND SECOND FLOOR RENOVATIONS: PORTIONS OF SOUTH AND WEST WING ON THE FIRST FLOOR AND SUITE 220 HAVE NOT BEEN RENOVATED. THE AREA NEEDS NEW FINISHES, PAINT, CEILING AND CARPET UPGRADE. THIS INCLUDES DROP CEILING TO APPROXIMATELY 2,300 SF TO ROOM 112, 114, 116 CORRIDOR 100C2, 100C3, HALF OF 100C1 TO THE PAIR OF DOORS EAST SIDE OF THE BUILDING. </t>
  </si>
  <si>
    <t>SCOPE OF WORK TO UPGRADE ALL THE MULTISTALL RESTROOMS: 100M1, 100W1, 200M1, 200W1, 200M2, 200W2, 300M1, 300W1, 400M1, 400W1</t>
  </si>
  <si>
    <t>BACK-UP BOILER REPAIR</t>
  </si>
  <si>
    <t>REPAINT FUEL OIL TANK. REPLACE FUEL OIL LINES AND APPURTENANCES.</t>
  </si>
  <si>
    <t>PLUMBING SYSTEM RENOVATION</t>
  </si>
  <si>
    <t>REAR DOOR LANDING RENOVATION</t>
  </si>
  <si>
    <t>EXIT SIGNS REPLACEMENT, EMERGENCY AND EGRESS LANDING LIGHTS INSTALLATION</t>
  </si>
  <si>
    <t>CHILLER, CHILLED WATER PIPING, AND PUMPING SYSTEM DEMOLITION</t>
  </si>
  <si>
    <t>IN TOILET ROOMS 111 AND 112, REPLACE WATER CLOSETS WITH WATER CLOSETS OF PROPER HEIGHT</t>
  </si>
  <si>
    <t>PLUMBING REPAIR</t>
  </si>
  <si>
    <t>REPAIR WATER CLOSET ROOMS FOR ADA</t>
  </si>
  <si>
    <t>CARPET REPLACEMENT</t>
  </si>
  <si>
    <t>ELECTRICAL SYSTEM RENOVATION</t>
  </si>
  <si>
    <t>HVAC SYSTEMS RENOVATION</t>
  </si>
  <si>
    <t>INTERIOR REFINISH AND REPAINT</t>
  </si>
  <si>
    <t>REPLACE DAMAGED EXTERIOR SIDING AND REPAINT BUILDING</t>
  </si>
  <si>
    <t>Novatney Roof replacement</t>
  </si>
  <si>
    <t>Roofing system on the Novatney building has reached the end of its useful life and needs to be replaced</t>
  </si>
  <si>
    <t>Replace Soboleff ceramics studio overhead door</t>
  </si>
  <si>
    <t xml:space="preserve">Overhead door was needed when room was used for shop.  The overhead door is not needed and should be replace with pair of man-doors.  This will save energy and </t>
  </si>
  <si>
    <t>Banfield Hot Water Tank Replacement</t>
  </si>
  <si>
    <t xml:space="preserve">Facilities Staff opened up the hot water tank and found that some of the interior cement lining has come off the tank.  </t>
  </si>
  <si>
    <t>Demolish &amp; Repurpose Fitzgerald House</t>
  </si>
  <si>
    <t>This house has been abandoned for several years and is attracting homeless trespassers.  This project will demolish the structure and open up some area for landscape development</t>
  </si>
  <si>
    <t>Pedestrian Guardrail Replacement - Phase 2</t>
  </si>
  <si>
    <t>Existing pedestrian guardrails along the outside second story walkways fronting Auke Lake are made from wood, is expensive to paint, has a large flat top that is always covered in bird droppings and the openings do not meet current building codes.  New railing will be constructed of more durable materials with lower maintenance costs.</t>
  </si>
  <si>
    <t>Facilities Services Parking Lot Lighting - Phase 1</t>
  </si>
  <si>
    <t>Facilities Services has some exterior flood lights attached to the building that provide limited illumination for the facilities yard..  This project will install new light poles in the yard that will meet national illumination standards and improve the safety of staff and security of UAS property.  Phase 1 will light the half of the yard that is paved</t>
  </si>
  <si>
    <t>Pave Facilities Services Parking Lot - Phase 1a</t>
  </si>
  <si>
    <t>in FY18 UAS was able to take advantage of DOT&amp;PF highway impacts to the facilities parking lot and have the parking lot re-graded so it becomes more usable for, parking, laydown and work area.  FY18 funds were not sufficient to include asphalt pavement.   This project will pave half of the parking lot near the building.</t>
  </si>
  <si>
    <t>Housing Lodge Fuel Tank Replacement</t>
  </si>
  <si>
    <t>Housing Lodge fuel tank is 35 years old, supplies the Lodge's emergency generator,  has reached the end of its useful life, and needs to be replaced before it starts leaking.</t>
  </si>
  <si>
    <t>Egan Library Siding Repair &amp; Paint</t>
  </si>
  <si>
    <t>Egan Library exterior siding has started to deteriorate in some places.  Project will evaluate siding and determine if can be repaired and re-painted,  North Wall is the most dammaged.  This project may be phased to accommodate funding</t>
  </si>
  <si>
    <t>Landscape Hendrickson Hill</t>
  </si>
  <si>
    <t>Pedestrians currently walk down the steep slope next to the Soboleff Building.  This trail is not maintained and could be a safety issue.  This projec will install barrier landscaping to encourage pedestrians to use the stairs.</t>
  </si>
  <si>
    <t>Technical Education Center Welding Lab Fire Alarm Panel Replacement</t>
  </si>
  <si>
    <t>TEC welding lab fire alarm panel is no longer supported and showing signs of failure.  If building is not removed/replaced, work should be done soon.</t>
  </si>
  <si>
    <t>Sitka Atrium Skylight Replace/Repair</t>
  </si>
  <si>
    <t>Sitka Campus main entry overhead skylight is showing evidence of leaks; maintenance has caulked leaky areas as a temporary solution. This project will provide a more permanent water seal around the skylight.</t>
  </si>
  <si>
    <t>Facilities fuel shed &amp; tank replacement</t>
  </si>
  <si>
    <t>The facilities fuel shed and tanks were set up as a temporary facility more than 20 years ago.  They need to be replace with something more permanent and appropriate.</t>
  </si>
  <si>
    <t>Technical Education Center Welding Lab HVAC System Upgrades</t>
  </si>
  <si>
    <t>The existing HVAC system in the welding areas is an old type system.  New welding shops use a different style of system that is better at keeping fumes away from the welder.   This project would replace the existing welding ventilation system with a new modern system.</t>
  </si>
  <si>
    <t>Auke Way Sidewalk Guardrail</t>
  </si>
  <si>
    <t>There are several sections of Auke Way sidewalk that have a retaining wall drop off that exceeds the 30" maximum required by code.  This project will reduce that dropoff when prossible and install handrail/guard rail when not.</t>
  </si>
  <si>
    <t>Pave Maratime Center Parking Lot</t>
  </si>
  <si>
    <t>The Existing parking lot is gravel and potholes develop frequently that distrup service, impeed drainage and require mainteance.    This project will install Asphalt Pavement in the parking lot.</t>
  </si>
  <si>
    <t>Replace Egan Building American Flag Pole</t>
  </si>
  <si>
    <t>The existing flag poles at the Egan Building are all the same height.  However, the American Flag Pole should be taller than all other poles..  This project will replace the american flag pole.</t>
  </si>
  <si>
    <t>Paint the Schefield Bridge</t>
  </si>
  <si>
    <t>The Schefield Bridge crosses Auke Creek.  The paint on this bridge is being dammaged by snow plowes and needs to be repared.  This project will paint the bridge</t>
  </si>
  <si>
    <t>Hendrickson Annex Exterior Painting</t>
  </si>
  <si>
    <t>The exterior paint on the Hendrickson annex has reached the end of its life.  This project will paint the building</t>
  </si>
  <si>
    <t>Housing Apartments Fuel Tank Replacement</t>
  </si>
  <si>
    <t>Housing Apartment Unit fuel tanks are 35 years old and reached the end of their useful life and need to be replaced before they start leaking.  This project will replace the first 5 fuel tanks with new double walled tanks with leak detection monitoring systems. The remaining 4 fuel tanks will be replaced in a second phase of work as funding becomes available.</t>
  </si>
  <si>
    <t xml:space="preserve">Student Recreation Center Security Cameras </t>
  </si>
  <si>
    <t>Currently there are no security cameras at the UAS Recreation Center / Army National Guard Readiness Center.  
In todays changing environment, security cameras are needed.  This project will add cameras inside the major hallways and gym and in the outside parking lots.</t>
  </si>
  <si>
    <t>Clean and Tighten all Egan Library electrical connections</t>
  </si>
  <si>
    <t>Electrical connections in the mechanical rooms can be come loose over time due to transformer vibrations.  This project will inspect and tighten these connections.  Work to include Arc-Flash Study, Trgrdey, Equipment life span estimate.</t>
  </si>
  <si>
    <t>Evaluate Mourant HVAC System</t>
  </si>
  <si>
    <t>Facilities recieves many complaints each year from staff in the Mourant Building saying the builidndg is too hot and they end up proping open doors and windows to try and cool down.     This project will first hire a Mechanical Engineer to review the existing HVAC system to see if the existing HVAC building meets code,  is properly ballanced and reccomend imporvments, if neccessary</t>
  </si>
  <si>
    <t>Student Recreation Center Exterior Lighting for Parking &amp; Building</t>
  </si>
  <si>
    <t>The existing lighting system is using old technology and is not evenly distributed across the site creating shadows and bright spots making it difficlut to see walking surfaces during the winter months.  This project will replace all of the exterior lights with new LED lighting system.</t>
  </si>
  <si>
    <t>The sidewalk between Hendrickson and Hendrickson Annex is difficlut to maintain and can be a slipping hazard.  This project will create a concrete sidewalk that has carbon fiber heating elments to keep the sidewalk ice free</t>
  </si>
  <si>
    <t>Student Housing Apartments</t>
  </si>
  <si>
    <t>Many of the sidewalks around housing are deteriorating making an un-even walking surface.  This project will remove and replace several sidewalks.  It will also install a sidewalk/stairway to the North parking lot</t>
  </si>
  <si>
    <t>There are several sections of concrete sidewalk that have cracked and settled creating a slipping/tripping hazard.  This project will repair the crasks with a filler and topcoat surfacing</t>
  </si>
  <si>
    <t>Ziegler Building</t>
  </si>
  <si>
    <t>Concrete on the plaza  installed in 2011 is deteriorating prematurely. The main entrance to Paul has in excessively steep ramp without handrails.</t>
  </si>
  <si>
    <t xml:space="preserve">Original building elevator has shown signs of failure; current fix is to replace circuit board; parts are difficult to find; may require replacement </t>
  </si>
  <si>
    <t>Hendrickson Building</t>
  </si>
  <si>
    <t>Removal of the Soboleff annex opened up a space that the Master Plan recommended as a Fine Arts Courtyard</t>
  </si>
  <si>
    <t>Behind buildings D and F surface water sheets across sidewalks and freezes. There may be other areas of housing with similar issues.</t>
  </si>
  <si>
    <t>The Soboleff Annex was removed fall 2018 leaving a gravel pad.  This area needs to be temporarly reclaimed so it fits into the campus until a permanent use for the area is identified.   The service entrance to this area needs to be better defined with curb and gutters so we dont have people parking their cars on the lawns.</t>
  </si>
  <si>
    <t>Technical Education Center</t>
  </si>
  <si>
    <t>TEC overhead doors are showing signs of wear, deterioration and not being able to fully shut out the elements.  This project will replace with overhead doors.  Could also replace one door at time as funding becomes available.</t>
  </si>
  <si>
    <t>DOT&amp;PF inspects the overpass between TEC and JDHS.  This inspection indicates that the overpass will need to be painted in the near future</t>
  </si>
  <si>
    <t>Both the Master Plan and the Auke Lake Connection plan recommend selective thinning of vegetation to protect and reinforce the vistas of surrounding mountains, glaciers, Auke Lake, and Auke Bay.</t>
  </si>
  <si>
    <t>The existing tool shed is more than a decade old. The doors and steps are deteriorating on account of inadequate roof overhang. The doors need to be replaced, the stairs and ramp rebuilt, and roof extended to shelter the doors on both ends.    This project will build a new tool storage shed that is larger to accommodate the existing supply of tools.  The shed will be in a location more convient for staff to use.</t>
  </si>
  <si>
    <t>Repair Failing sidewalks, curbs, gutters, and asphalt surfaces on Juneau Campus</t>
  </si>
  <si>
    <t>Marine Core (TEC) building boilers date from the 1983 construction of the Technical Education Center and have reached the end of their service lives.  Replace the two boilers with oi-fired boilers, reconfigure piping to primary-secondary  with new primary pumps and lead-lag variable speed secondary pumps. Includes DDC changes and new graphics.</t>
  </si>
  <si>
    <t>Anderson Building</t>
  </si>
  <si>
    <t>Much of the piping is xx years old and reaching the end of it's usefull life.  This project will replace the piping and some valves</t>
  </si>
  <si>
    <t>The saltwater environment is corroding the pipe, controls, pumps in the salt water pump house.   These will soon need to be replace to prevent failure of the system.  Proposed option of placing all controls outside the pumphouse.</t>
  </si>
  <si>
    <t>Pedestrians currently walk down the steep slope next to the Mourant Building.  This trail is not maintained and could be a safety issue.  This projec will install a temporary wooden stairway until the future covered stairway can be constructed.</t>
  </si>
  <si>
    <t>Egan Library and Classroom Wing</t>
  </si>
  <si>
    <t>The Existing fire alarm panel is not supported by any local contractors/distributors.  This requires flying someone from Seattle or Anchorage when any work is performed on the pannel.  The system also is sending "trouble alarms" every day and we have not been able to get a contractor to fix it.
Estimate based on Banfield Hall Alarm Replacment  
S.F. Multplier  (80944/17,748)= 4.5 Ben guessimated 110% of Banfield for construction x 1.3</t>
  </si>
  <si>
    <t>Soboleff Building</t>
  </si>
  <si>
    <t xml:space="preserve">Elevator equipment is in a mechanical room that has sprinkler head.  The existing elevator rocks and rattles and makes riders feel uncomfortable. The elevator technician recommended in 2017 to replace the elevator.  This project will replace the elevator. </t>
  </si>
  <si>
    <t>Paul Building</t>
  </si>
  <si>
    <t>This is bid-ready. KTN folks would like to do it the summer of 2019.</t>
  </si>
  <si>
    <t>UAS currently has about 70 security cameras around campus. But there are many on campus that feel there needs to be more cameras on campus. This project will install more security cameras around campus in areas requested by students, staff and faculty</t>
  </si>
  <si>
    <t>The sound board is an old time dated color.  This project will re-color the sound boards to match the current libruary color scheeme</t>
  </si>
  <si>
    <t>Grounds still has several pieces of equopment and materials that is not coverd and protected from the elements.  This project will extend the extisting gournds storage area gravel pad out to the edge of the facilities driveway to make room to install another small canvas shelter to store materials and equipment.</t>
  </si>
  <si>
    <t>Replace the lights in the Art Lab</t>
  </si>
  <si>
    <t>Housing courtyard is surfaced with grass creet pavers that have not functioned as advertised.  The housing courtyard has an un-finished muddy look.  This project will install new concrete pavers and landscaping</t>
  </si>
  <si>
    <t>Snow buildup on roof falls at exit presenting a problem for egress; snow fall from upper room has also damaged exhaust air equipment</t>
  </si>
  <si>
    <t>The Hendrickson Annex HVAC system is currently inadequate and does not cover all of the building.  This project will replace portions of the existing system and extend it to rooms currently not connected to the system</t>
  </si>
  <si>
    <t>Student Housing Unit A</t>
  </si>
  <si>
    <t>Some apartment units have walls or rooms that need to be repainted. Shower basins were not typically replaced in last round of renovations, leaving existing apartment units with basins in very poor condition compared to otherwise well-kept areas.   This project can be done in $20K smaller projects</t>
  </si>
  <si>
    <t>The existing classroom in the Technical Education Center can accommodate xxx students.  While this is appropriate for a few classes, most of the classes held in this room have fewer than xx students.  Adding a divider into this classroom will improve the teaching envoromnent for the smaller classe sizes and make it possible to schedule more classes in the same space.</t>
  </si>
  <si>
    <t>Novatney Building</t>
  </si>
  <si>
    <t>Elevator equipment is……....  The existing elevator rocks and rattles and makes riders feel uncomfortable. This project will replace the elevator.   The Elevator technician recommend in 2017 the elevator be replaced soon</t>
  </si>
  <si>
    <t>The laboratory currently located in the NSRL building will be moving over to the Anderson building to consolidate space and programs and subsequently sale or lease the NSRL building.  This project will renovate the Scuba Locker in the Anderson building to accommodate this lab</t>
  </si>
  <si>
    <t>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identifed in the Engineers pavment report</t>
  </si>
  <si>
    <t>The Boilers in the housing units were installed in early 1980s and are reaching the end of their useful life.   This project will replace the boilers.  They can be replaced one at a time as funding becomes available</t>
  </si>
  <si>
    <t>The exterior lighting at the Marine Core Technical Education Building is dimly lit.  This project will replace existing lighting and install new lights were needed. Whole lot including parking lot.</t>
  </si>
  <si>
    <t>Mourant Building</t>
  </si>
  <si>
    <t>Mouant building / Kitchen has a history of poor ventilation and staff trying to compensate for it by opening doors / windows and overtaxiing existing mechanical systems.  This project will replace worn and inadequate HVAC equipment as recommend by the pending evaluation.</t>
  </si>
  <si>
    <t>Exterior concrete sidewalks are difficult to keep the snow and ice from building up on the steps.   This project will install covers over the stairways to prevent snow buildup</t>
  </si>
  <si>
    <t xml:space="preserve">The Exterior Deck going around the Hendrickson Annex building is exposed to Juneau's rainy  weather and is starting to rot.   This project will replace the deck and ramp access. </t>
  </si>
  <si>
    <t>The Elevator in the Egan Library was installed in 19xx.   Elevator Technician recommended  in 2017 the elevator be re-built soon</t>
  </si>
  <si>
    <t>Fire alarm system is over 35 years old.    Serviceing of system is becoming difficult.</t>
  </si>
  <si>
    <t>Hamilton Building</t>
  </si>
  <si>
    <t>Roof is about 35 years old, and essentially uninsulated but not yet leaking seriously.</t>
  </si>
  <si>
    <t>The landscaping around the Housing Apartment Units has died over the years and has not been replaced.  This project will replace and improve the landscaping around the Housing Apartment Units.  This project can be phased over several years as funding becomes available.</t>
  </si>
  <si>
    <t>The Marine Core Technical Education Center building is exposed to severe weather off the channel.  The finish on 3100 sq.ft.. of siding is failing and the panels beneath are rusting after 35 years of exposure. Increase insulation value from R-10 to R-30. This project will repair or replace the siding on the second floor down Channel side only.</t>
  </si>
  <si>
    <t>The existing windows are narrow and do not provide a good view of the outside scenic views.  Also, many of them have broken seals allowing dust and moisture to obstruct the window.   Phase 3 will replace the remaining windows that were not replace in phse 1 or 2</t>
  </si>
  <si>
    <t>Upgrade emergency power so Egan can act as a back-up IT base,  Also some additional power for mechanical pumps</t>
  </si>
  <si>
    <t>Sitka Campus does not currently have a back up generator for power failure.  The campus houses important research material in deep freeze freezers; a prolonged power failure could cause irreplaceable damage to research materials.</t>
  </si>
  <si>
    <t>Eliminate Pneumatic Controls, upgrade HVAC controls, investigate energy recovery upgrades</t>
  </si>
  <si>
    <t>Pugh, John R. Residence Hall</t>
  </si>
  <si>
    <t>Electronic Door Locking systems similar to what hotels use are becoming more flexible and afordable.  This project will install card lock system on the front door and the bedroom doors.</t>
  </si>
  <si>
    <t>The metal roofing system is xx years old and reaching the end of it's usefull life.  This project will replace the roofing system.</t>
  </si>
  <si>
    <t>This project will replace roof at or nearing their life expectancy on the Technical Education Center (TEC) in Juneau. 
These project would remove and replace existing roofing systems and add insulation to meet current design standards.</t>
  </si>
  <si>
    <t>This project will replace AHU-1,  VFD and replace with ABB</t>
  </si>
  <si>
    <t>TEC mechanical room penthouse siding is starting to rust.  This project will replace the siding</t>
  </si>
  <si>
    <t>Banfield Hall-Residence Hall</t>
  </si>
  <si>
    <t>The roofing system on Banfield Hall is xx years old and the warranty runs out in xx years.</t>
  </si>
  <si>
    <t>The Marine Core Technical Education Center building is exposed to severe weather off the channel.  The finish on 3100 sq.ft.. of siding is failing and the panels beneath are rusting after 35 years of exposure. Increase insulation value from R-10 to R-30. This project will repair or replace the siding of the entire building.</t>
  </si>
  <si>
    <t>The Elevator in Banfield hall was installed in 19xx and the oil pump unit was replaced in 2016?   Not all of the elevator components are still available to replace if it should fail.</t>
  </si>
  <si>
    <t>Replace existing 35 year old damaged siding. Add insulation under.</t>
  </si>
  <si>
    <t>Replace carpet in the main building</t>
  </si>
  <si>
    <t>The housing lodge generator is still running off mechanical controls.  This project will upgrade the controls to electronic that provide more control to operators.</t>
  </si>
  <si>
    <t>Replace curtain wall system at entry, glass has lost seal and is fogging up.</t>
  </si>
  <si>
    <t>Natural Sciences Research Lab</t>
  </si>
  <si>
    <t>Natural Science Research Lab (NSRL) fire alarm and detection system will not be supported by the manufacturer in the near future and needs to be replaced</t>
  </si>
  <si>
    <t>The existing seating is not comfortable for the modern American student and needs to be replaced with wider seats.</t>
  </si>
  <si>
    <t>Existing facility is dated and does not fit current housing look.  
New structure would be similar to recently constructed facility</t>
  </si>
  <si>
    <t>Neither building has any vestibules on entry doors. The Paul curtainwall is heavily fogged.</t>
  </si>
  <si>
    <t>Banfield Hall is a student residence hall and does not have any back-up power.  If Juneau had an extended power outage, the building would go cold and could not be used.</t>
  </si>
  <si>
    <t>One half of the Facilities parking lot is gravel, causing dust, mud and increased maintenance costs.  This project will Pave the second half of the gravel parking lot and extend lighting up the driveway.</t>
  </si>
  <si>
    <t>There is currently no Residence Life manager apartment in Banfield Hall.  This project will remodle one of the existing suites to include a kitchen and additional space assocated wiith a Residence Life Manager</t>
  </si>
  <si>
    <t>Facilities Services has some exterior flood lights attached to the building that provide limited illumination for the facilities yard..  This project will install new light poles in the yard that will meet national illumination standards and improve the safety of staff and security of UAS property.  Phase 2 will light the entrance and north haf of the lot</t>
  </si>
  <si>
    <t>This is a platform lift.</t>
  </si>
  <si>
    <t>Facilities Services does not have a accessible restroom.  This project will remodel one restroom to be accessible</t>
  </si>
  <si>
    <t>There is no ADA access to the top meeting room in the lodge.  
However, this space is currently used as storage and no student programs use this space</t>
  </si>
  <si>
    <t>Ketchikan currently does not have a back-up power system.  This project will install a generator and switching for temporary back-up power to the Ziegler and Paul Buildings.  Electrical Engineer based estimate on a 200 KW generator installed in parking lot.</t>
  </si>
  <si>
    <t>Facilities Services building does not have an accessible access to the second floor.  This project will install an elevator or similar</t>
  </si>
  <si>
    <t>Ketchikan currently does not have a back-up power system.  This project will install a generator and switching for temporary back-up power.  Electrical Engineer based estimate on a 200 KW generator installed in parking lot.</t>
  </si>
  <si>
    <t xml:space="preserve">Once the new Department of Education building is built, the Hendrickson Annex will not longer be needed.  The space can be better used </t>
  </si>
  <si>
    <t>DOT&amp;PF encountered some contaminated soil and requested UAS to pay for disposal</t>
  </si>
  <si>
    <t>Department of Fish and Game</t>
  </si>
  <si>
    <t>Updated 9/25/2018</t>
  </si>
  <si>
    <t>Area Location</t>
  </si>
  <si>
    <t>Division</t>
  </si>
  <si>
    <t>Projected Project Cost</t>
  </si>
  <si>
    <t>CF</t>
  </si>
  <si>
    <t xml:space="preserve"> 35 year old floor, kitchen, lighting needs to be upgraded to maintain habitability</t>
  </si>
  <si>
    <t>Por Moller/Nelson</t>
  </si>
  <si>
    <t>Exisiting siding on the Nelson River Cabin is 30 years old and is falling apart. Estimate of cost is very rough</t>
  </si>
  <si>
    <t>Port Moller</t>
  </si>
  <si>
    <t>Port Moller Office</t>
  </si>
  <si>
    <t>Office exterior has not been reonvated in 25 years; siding, windows, and doors need to be replaced.</t>
  </si>
  <si>
    <t>King Salmon Igiogik</t>
  </si>
  <si>
    <t>Garage roof and door</t>
  </si>
  <si>
    <t>Replace garage rood and door - leaking and in poor repair</t>
  </si>
  <si>
    <t>Hangar Apron</t>
  </si>
  <si>
    <t>The apron in front of the Kodiak hangar is heaving during the winter months a creating problems with drainage forcing water into the hangar during periods of heavy rain. This is a safety issue with power inside the hangar.</t>
  </si>
  <si>
    <t>Boat/gear shed - total rebuild  (design only)/Secondary containment oil tank</t>
  </si>
  <si>
    <t>boat shed has long outlived it's life expectancy and upper deck floors are rotten and safety hazard</t>
  </si>
  <si>
    <t>Bethel Bunkhouse Facility</t>
  </si>
  <si>
    <t xml:space="preserve">Duplex water system, winterization, leveling, new furniture </t>
  </si>
  <si>
    <t>Unalakleet Field Office Compound</t>
  </si>
  <si>
    <t>Construct new shop facility (design only)</t>
  </si>
  <si>
    <t>Chilkoot weir</t>
  </si>
  <si>
    <t>Replace wooden planks with metal grating</t>
  </si>
  <si>
    <t>Chilkat weir</t>
  </si>
  <si>
    <t>Re-align weir and replace bi-pods and gate</t>
  </si>
  <si>
    <t>Compound</t>
  </si>
  <si>
    <t>New boat shed for skiffs and fish wheel baskets/ parts</t>
  </si>
  <si>
    <t>Emmonak Field Office Compound</t>
  </si>
  <si>
    <t>Hazmat fuel storage and upgrade secure storage</t>
  </si>
  <si>
    <t>Hazmat fuel storage and double wall fuel tank</t>
  </si>
  <si>
    <t>25 year old floors and paint</t>
  </si>
  <si>
    <t>approaching non-functional</t>
  </si>
  <si>
    <t>Kodiak Bunkhouse</t>
  </si>
  <si>
    <t>The Kodiak bunkhouse is a heavily used facility. The bathrooms and kitchen have not been renovated in over 15 years.</t>
  </si>
  <si>
    <t>Paint exterior bunkhouse surfaces</t>
  </si>
  <si>
    <t>Exterior of bunkhouse in bad shape; not painted in many years</t>
  </si>
  <si>
    <t>Storage shed for ocean crew and weir crew to store equipment</t>
  </si>
  <si>
    <t>New wahrehouse</t>
  </si>
  <si>
    <t>SF</t>
  </si>
  <si>
    <t>ADF&amp;G Shop boiler replacement</t>
  </si>
  <si>
    <t>29 yr old boiler has far exceeded its useful life and should be replaced. Quote is for purchase and installation of a Weil McLain CGA#6-PIDN Natural Gas Fired Hot Water Boiler.</t>
  </si>
  <si>
    <t>Security gate installation at ADF&amp;G maintenance yard</t>
  </si>
  <si>
    <t>Quote covers purchase and installation of a cantilevers gate and opener.  The shop yard was broken into this past year. A more secure gate system is needed.</t>
  </si>
  <si>
    <t>Phone system</t>
  </si>
  <si>
    <t xml:space="preserve">KTN needs a phone system upgrade.  </t>
  </si>
  <si>
    <t>WL</t>
  </si>
  <si>
    <t>Gut Island Maintenance</t>
  </si>
  <si>
    <t>New roofing and foundation work</t>
  </si>
  <si>
    <t>MRC Battery Bank replacement</t>
  </si>
  <si>
    <t xml:space="preserve">Solar and generator power system needs new batteries to provide power at  constant voltage to scientific equipment.  </t>
  </si>
  <si>
    <t xml:space="preserve">MRC Fence material for replacement </t>
  </si>
  <si>
    <t>Purchase wire and posts to replace ~1 mile of fence at Moose Research Center.</t>
  </si>
  <si>
    <t>McGrath Staff Residence Refurbishment</t>
  </si>
  <si>
    <t>repair deck and fence at department staff residence at McGrath Area Office</t>
  </si>
  <si>
    <t>Ambler/Fairbanks</t>
  </si>
  <si>
    <t>Repair storage shed</t>
  </si>
  <si>
    <t>Repair storage shed for supplies for caribou capture work</t>
  </si>
  <si>
    <t>Department of Environmental Conservation</t>
  </si>
  <si>
    <t>Environmental Health Laboratory</t>
  </si>
  <si>
    <t>Autoclave and dishwasher replacement</t>
  </si>
  <si>
    <t>The laboratory was constructed with three autoclaves and one dishwasher, which use steam generated by a steam boiler, all of which are reaching their life expectancy.  The Department is proposing to replace the existing ones with new units that have on-board steam generators.  This will allow the laboratory to decommission the oversized and inefficient steam boiler and eliminate the current single point of failure in the existing system.</t>
  </si>
  <si>
    <t>DEED Updated 3/15/19</t>
  </si>
  <si>
    <t xml:space="preserve">This project addresses the safety and protection of state property and assets by repairing six vital building systems: 1) sprinkler $66.0; 2) HVAC $875.0; and 3) plumbing $120.0.  The remaining $339.5 is for indirect costs. </t>
  </si>
  <si>
    <t>Sheldon Jackson Museum Window, Roof, and HVAC Replacement</t>
  </si>
  <si>
    <t xml:space="preserve">This project addresses 1) window replacement $150.0, 2) cedar shake roof replacement $271.2, and 3) HVAC replacement $1,000.0 to a facility on the historic register.  The remaining $454.8 is for indirect costs.                            
</t>
  </si>
  <si>
    <t>Updated 03/14/2019</t>
  </si>
  <si>
    <r>
      <rPr>
        <b/>
        <sz val="9"/>
        <rFont val="Arial"/>
        <family val="2"/>
      </rPr>
      <t xml:space="preserve">Replace Concrete Walking Surface in Plaza and Sidewalks:  </t>
    </r>
    <r>
      <rPr>
        <sz val="9"/>
        <rFont val="Arial"/>
        <family val="2"/>
      </rPr>
      <t xml:space="preserve">Existing concrete is fractured in many place resulting in significant spalling, frost heaves, missing or damaged sealant which in turn causes numerous tripping and safety hazards for the public and staff.  The condition of the concrete surface makes it difficult for proper snow removal creating additional seasonal hazards. </t>
    </r>
  </si>
  <si>
    <t>Updated 3/16/2019</t>
  </si>
  <si>
    <t xml:space="preserve">Project Cost </t>
  </si>
  <si>
    <t>Parks &amp; Outdoor Recreation ‐ Kenai Area</t>
  </si>
  <si>
    <t>KRSMA ‐ Bings Landing:  Replace concrete boat ramp. The existing ramp has exceeded its useful life and is failing. The concrete planks are crumbling exposing rebar to the elements, thus accelerating the structure’s deterioration. The structure’s level of service has been greatly decreased adversely affecting commercial guides and individuals that use the ramp – the site sees approximately one hundred thousand visits annually. Complete failure of the ramp will impact businesses and overwhelm alternative boat launches into the Kenai River. This project will replace the entire boat ramp with a similar system. This project is a candidate for federal Dingell Johnson (DJ) funding, however, federal funding can not be requested until a match has been approved. In the event DJ funds are not secured the entire amount requested is needed to complete the project. If DJ funds are secured, then the division would only need the non-federal match portion (25% under the DJ program) which would only be $37.5.</t>
  </si>
  <si>
    <t>Kenai River Special Management Area ‐ Bings Landing</t>
  </si>
  <si>
    <t>Parks &amp; Outdoor Recreation ‐ Mat‐Su Area</t>
  </si>
  <si>
    <t>Finger Lake State Recreation Site:  Extend boat ramp and remove reef  along dock. The end of the existing ramp has suffered severe scouring and deposits. The holes and deposited material pose a serious hazard to boaters accessing Finger Lake at this facility. This project will remove the deposited material and regrade the end of the ramp to mitigate the problem. Additionally, this project will also extend the existing ramp to provide additional scour protection and prevent recurrence of the problem. This project is a candidate for federal Dingell Johnson (DJ) funding, however, federal funding can not be requested until a match has been approved. In the event DJ funds are not secured the entire amount requested is needed to complete the project. If DJ funds are secured, then the division would only need the non-federal match portion (25% under the DJ program) which would only be $37.5.</t>
  </si>
  <si>
    <t>Mat‐Su</t>
  </si>
  <si>
    <t>Parks &amp; Outdoor Recreation - Northern Area</t>
  </si>
  <si>
    <t xml:space="preserve">Chena River SRA - Twin Bears Camp:  Install solar panel and battery power system.  </t>
  </si>
  <si>
    <t>Chena River State Recreation Area - Twin Bears Camp</t>
  </si>
  <si>
    <t xml:space="preserve">Wildland Fire Tanker Retardant Base Code Compliance Analysis:  Tanker bases in McGrath, Tanacross, Kenai and Palmer are at risk for failure resulting environmental cleanup. They require life safety code compliance analysis to identify the risks.  Tanker bases in McGrath and Tanacross have significant infrastructure issues requiring engineering analysis for solutions.  Repairs cannot be identified without professional design effort due to specialization of systems. </t>
  </si>
  <si>
    <t>Chena River SRA - Twin Bears Camp:  Replace plumbing system: pump, distribution, faucets, upgrade.</t>
  </si>
  <si>
    <t>Chena River SRA - Twin Bears Camp:  2 showerhouses: replace flooring, sheetrock, door, showerstalls, water heater, sinks, and washer &amp; dryer.</t>
  </si>
  <si>
    <t>Chena River SRA - Twin Bears Camp:  Replace old firberglass roofs with shingles on 3 cabins.</t>
  </si>
  <si>
    <t>Chena River SRA - Twin Bears Camp:  Replace outdoor group fire-rings and benches. Replace entrance gate with fencing.</t>
  </si>
  <si>
    <t>Parks &amp; Outdoor Recreation ‐ Kodiak Area</t>
  </si>
  <si>
    <t>Afognak Island State Park</t>
  </si>
  <si>
    <t>Buskin River State Recreation Site</t>
  </si>
  <si>
    <t>Fort Abercrombie State Historical Park</t>
  </si>
  <si>
    <t>Improve trails to campsites and for public sport fishing access to river from road and parking lots.</t>
  </si>
  <si>
    <t>Pasagshak State Recreation Site</t>
  </si>
  <si>
    <t>Stabilize and improve alignment of trail on southwest (neighborhood) side of Pasagshak River and remove social trails leading to riverbank.</t>
  </si>
  <si>
    <t>Renovate substandard crew housing and storage shed and expand boat shed at Big Bay public contact station.</t>
  </si>
  <si>
    <t>Replace Big Bay public contact station roof.</t>
  </si>
  <si>
    <t>Replace front and back decks and
outside rear staircase</t>
  </si>
  <si>
    <t>Big Delta State Historical Park</t>
  </si>
  <si>
    <t>Replace rotten roof logs on
Homestead Outbuilding (Museum)</t>
  </si>
  <si>
    <t>Restore Roadhouse interior and interpret.</t>
  </si>
  <si>
    <t>Replace garden fence and poultry and livestock pens</t>
  </si>
  <si>
    <t>Conform all visitor facilities in roadhouse for ADA access.</t>
  </si>
  <si>
    <t>Design and reconstruct entrance to Rika's Roadhouse to include ARC Garage.</t>
  </si>
  <si>
    <t>Replace dump station bulletin board.</t>
  </si>
  <si>
    <t>Restore Cold Cache and delineate
WAMCATS Stable Site</t>
  </si>
  <si>
    <t>Chip seal all parking / camping sites and replace parking bumpers.  Chip seal remainder of access roads.</t>
  </si>
  <si>
    <t>Upgrade fee kiosk station.</t>
  </si>
  <si>
    <t>Chena River State Recreation Area ‐ Angel Rocks Trailhead</t>
  </si>
  <si>
    <t>Improve overflow parking and pave parking area and access road.</t>
  </si>
  <si>
    <t>Fill and level parking area.  Install parking bumpers/replace bulletin</t>
  </si>
  <si>
    <t>Chena River State Recreation Area ‐ Colorado Creek Trailhead</t>
  </si>
  <si>
    <t>Chena River State Recreation Area ‐ East Fork Trail</t>
  </si>
  <si>
    <t>Replace water well</t>
  </si>
  <si>
    <t>Chena River State Recreation Area ‐ Lower Chena Dome Trailhead</t>
  </si>
  <si>
    <t>Chena River State Recreation Area ‐ North Fork Public Use Cabin</t>
  </si>
  <si>
    <t>Chena River State Recreation Area ‐ Nugget Creek Public Use Cabin</t>
  </si>
  <si>
    <t>Develop nature trail to connect picnic shelters and camping via pedestrian bridge.</t>
  </si>
  <si>
    <t>Chena River State Recreation Area ‐ Red Squirrel Campground</t>
  </si>
  <si>
    <t>Relocate river crossing downstream to avoid dangerous open water.</t>
  </si>
  <si>
    <t>Chena River State Recreation Area ‐ South Fork Chena River</t>
  </si>
  <si>
    <t>Chena River State Recreation Area ‐ Stiles Creek Extension</t>
  </si>
  <si>
    <t>Chena River State Recreation Area ‐ Tors Trailhead/ Campground</t>
  </si>
  <si>
    <t>Pave entrance to eliminate potholing and upgrade circulation pattern.</t>
  </si>
  <si>
    <t>Repair vandalism, paint at Tors Trail shelter cabin.</t>
  </si>
  <si>
    <t>Chena River State Recreation Area ‐ Twin Bears Camp</t>
  </si>
  <si>
    <t>Repair gutter, doors, plumbing, pantry, and renovate seating area.</t>
  </si>
  <si>
    <t>Chena River State Recreation Area ‐ Upper Chena Dome Trailhead</t>
  </si>
  <si>
    <t>Upgrade Nature Trail bulletin board at trailhead and trail signing.</t>
  </si>
  <si>
    <t>Chena River State Recreation Area ‐ Rosehip Campground</t>
  </si>
  <si>
    <t>Chena River State Recreation Area</t>
  </si>
  <si>
    <t xml:space="preserve">Improve wildlife viewing areas with designated parking, turn lanes, signage, and interp.(MP27.8,28.2,
29.2,29.4,38.8,39.1,41.6,42, 42.8,
42.9, 46, 46.7 &amp; 49.9). </t>
  </si>
  <si>
    <t>Replace shot and missing trail marker signs and mile‐posts. Replace and improve directional signs on trails.</t>
  </si>
  <si>
    <t>Replace 2 old pit toilets with new pit toilet.</t>
  </si>
  <si>
    <t>Chena River State Recreation Area ‐ Mile 39.6 River Access</t>
  </si>
  <si>
    <t>Improve heavily used river access site; designate parking/picnic sites, define boat launch, upgrade road.</t>
  </si>
  <si>
    <t>Chena River State Recreation Area ‐ Mile 43 Lou's Put‐In</t>
  </si>
  <si>
    <t>Upgrade access road and picnic sites &amp; campsites.</t>
  </si>
  <si>
    <t>Chena River State Recreation Area ‐ Mile 48 North Fork Pond</t>
  </si>
  <si>
    <t>Recondition access road by surfacing and grading.</t>
  </si>
  <si>
    <t>Pave riverside trail to make ada accessible.</t>
  </si>
  <si>
    <t>Delta State Recreation Site</t>
  </si>
  <si>
    <t>Recondition roadway, extend campsites, drainage(s) tent pads, campground loop.</t>
  </si>
  <si>
    <t>Improve access/parking for latrine #2.</t>
  </si>
  <si>
    <t>Recondition roadway, extend campsites, tent pads, campground loop, drainages improvements. Refurbish group camping area.</t>
  </si>
  <si>
    <t>Donnelly Creek State Recreation Site</t>
  </si>
  <si>
    <t>Recondition access road by widening, surfacing and grading.</t>
  </si>
  <si>
    <t>Replace tables, benches, fire pits and bumpers.</t>
  </si>
  <si>
    <t>Replace roof, heating, and renovate volunteer housing.</t>
  </si>
  <si>
    <t>Fielding Lake State Recreation Site</t>
  </si>
  <si>
    <t>Remove or redirect use of trespass cabin.</t>
  </si>
  <si>
    <t>Harding Lake State Recreation Area</t>
  </si>
  <si>
    <t>Pressurize campground well and meet Alaska Department of Environmental Conservation requirements.</t>
  </si>
  <si>
    <t>Upgrade interior lighting, install heat system, and flammable storage locker in Garage / Shop.</t>
  </si>
  <si>
    <t>Replace dry well near beach and install new well in back camp loop.</t>
  </si>
  <si>
    <t>Rehabilitate ball field, volleyball and horseshoe pits.</t>
  </si>
  <si>
    <t>Design and implement landscape plan to reclaim shoreline.</t>
  </si>
  <si>
    <t>Lower Chatanika River State Recreation Area ‐ Olnes Pond</t>
  </si>
  <si>
    <t>Improve swim beach; separate swim area from parking and traffic.</t>
  </si>
  <si>
    <t>Replace 1 toilet with 1 double concrete vaulted toilet.</t>
  </si>
  <si>
    <t>Quartz Lake State Recreation Area ‐ Lost Lake Campground</t>
  </si>
  <si>
    <t>Replace toilet with single concrete vaulted toilet.</t>
  </si>
  <si>
    <t>Improve beach, dredge for boat mooring, and install boat mooring docks.</t>
  </si>
  <si>
    <t>Quartz Lake State Recreation Area</t>
  </si>
  <si>
    <t>lengthen, level, and surface all parking sites and replace parking bumpers.</t>
  </si>
  <si>
    <t>Repair and extend single boat ramp.</t>
  </si>
  <si>
    <t>Replace retaining wall along fishing access trail.</t>
  </si>
  <si>
    <t>Rehabilitate existing fishing pier; relocate bulkhead and repair or relocate ADA fishing access trail.</t>
  </si>
  <si>
    <t>Repair and extend double boat ramp.</t>
  </si>
  <si>
    <t>Replace listing dock at Lost Lake.</t>
  </si>
  <si>
    <t>Salcha River State Recreation Site</t>
  </si>
  <si>
    <t>Survey property line, rehabilitate group use on gravel bar.</t>
  </si>
  <si>
    <t>Replace 10 fire rings, 4 for campsites and 6 for day use area.</t>
  </si>
  <si>
    <t>Replace 4 old interpretive signs/displays.</t>
  </si>
  <si>
    <t>Fix the damaged barrier fence that is sloughing into the river.</t>
  </si>
  <si>
    <t>Resurface 650 feet of trail.</t>
  </si>
  <si>
    <t>Replace firewood storage shed.</t>
  </si>
  <si>
    <t>Parks &amp; Outdoor Recreation - Southeast Area</t>
  </si>
  <si>
    <t>Baranof Castle State Historical Site</t>
  </si>
  <si>
    <t>Replace outhouse and improve trail to it. Remove hazardous trees from beach area, around picnic shelter and trails. Minor repairs to shelter.</t>
  </si>
  <si>
    <t>Black Sands Beach State Marine Park</t>
  </si>
  <si>
    <t>Chilkat Bald Eagle Preserve</t>
  </si>
  <si>
    <t>Replace existing double outhouse with 2 new single vaulted toilets.</t>
  </si>
  <si>
    <t>Chilkat State Park</t>
  </si>
  <si>
    <t>Repair and resurface road for drainage improvements.</t>
  </si>
  <si>
    <t>Replace existing hand well pump.</t>
  </si>
  <si>
    <t>Chilkoot Lake State Recreation Site</t>
  </si>
  <si>
    <t>Shelter restoration at day-use area.</t>
  </si>
  <si>
    <t>Eagle Beach State Recreation Area</t>
  </si>
  <si>
    <t>Gravel and grade trails for summer and winter use.</t>
  </si>
  <si>
    <t>Fix Saturday Creek bridge tree damage.</t>
  </si>
  <si>
    <t>Ernest Gruening State Histroical Park</t>
  </si>
  <si>
    <t>Replace deteriorated cabin with new cabin kit.</t>
  </si>
  <si>
    <t>Grindall Island State Marine Park</t>
  </si>
  <si>
    <t xml:space="preserve">Improve beach access from cabin.  Gravel trail to maintain original trail access to lakes. </t>
  </si>
  <si>
    <t>Halibut Point State Recreation Site</t>
  </si>
  <si>
    <t>Replace existing double vault toilet with concrete vaulted toilet.</t>
  </si>
  <si>
    <t>Replace two existing vault toilets with two single concrete vaulted toilet.</t>
  </si>
  <si>
    <t>Repair/replace three picnic shelters.</t>
  </si>
  <si>
    <t>Rebuild treadway and replace bridges.</t>
  </si>
  <si>
    <t>Juneau Trail System ‐ Sheep Creek</t>
  </si>
  <si>
    <t>Old Sitka State Historical Park</t>
  </si>
  <si>
    <t>Clean and treat decking and rails.</t>
  </si>
  <si>
    <t>Petroglyph Beach State Historic Site</t>
  </si>
  <si>
    <t>Portage Cove State Recreation Site</t>
  </si>
  <si>
    <t>Refuge Cove State Recreation Site</t>
  </si>
  <si>
    <t>Sealion Cove State Marine Park</t>
  </si>
  <si>
    <t>Settlers Cove State Recreation Site</t>
  </si>
  <si>
    <t>Install water/septic system to replace archaic system for caretaker cabin.</t>
  </si>
  <si>
    <t>Totem Bight State Historical Park</t>
  </si>
  <si>
    <t>Totem pole rehabilitation. Nine poles remaining.</t>
  </si>
  <si>
    <t>Repair/replace 150 feet of trail retaining walls.</t>
  </si>
  <si>
    <t>Wickersham State Historic Site</t>
  </si>
  <si>
    <t>Parks &amp; Outdoor Recreation - Chugach/W‐T Area</t>
  </si>
  <si>
    <t>Beluga Point Viewpoint</t>
  </si>
  <si>
    <t>Bird Creek Overflow</t>
  </si>
  <si>
    <t>Bird Ridge Trailhead</t>
  </si>
  <si>
    <t>Crow Pass Trail</t>
  </si>
  <si>
    <t>Eagle River Campground</t>
  </si>
  <si>
    <t>Repair earthquake damage to access road and maintenance building.</t>
  </si>
  <si>
    <t>Replace lower waterline - Drill Well.</t>
  </si>
  <si>
    <t>Eagle River Greenbelt Access</t>
  </si>
  <si>
    <t>Repair earthquake damage to pedestrian bridge abutment.</t>
  </si>
  <si>
    <t>Repair earthquake damage to nature center, maintenance shop building, and pedestrian bridge.</t>
  </si>
  <si>
    <t>Repair and rehabilitate Canyon group camping site.</t>
  </si>
  <si>
    <t>Eklutna Group Campgound</t>
  </si>
  <si>
    <t>Clean up rockslide debris resulting from the 2018 earthquake.</t>
  </si>
  <si>
    <t>Eklutna Lake Campground</t>
  </si>
  <si>
    <t>Overflow parking lot reconditioning and surfacing.</t>
  </si>
  <si>
    <t>Replace fire rings, picnic tables, bearproof food lockers, and marker posts.</t>
  </si>
  <si>
    <t>Indian to Bird Creek Trail</t>
  </si>
  <si>
    <t>Lake Aleknagik State Recreation Site</t>
  </si>
  <si>
    <t>McHugh Creek Trailhead</t>
  </si>
  <si>
    <t>North Fork Eagle River</t>
  </si>
  <si>
    <t>Replace toilet with 1 double concrete vaulted toilet.</t>
  </si>
  <si>
    <t>Prospect Heights Trailhead</t>
  </si>
  <si>
    <t>Ptarmigan Valley Trailhead</t>
  </si>
  <si>
    <t>Repair earthquake damage to the concrete vaulted toilet.</t>
  </si>
  <si>
    <t>Thunderbird Falls Trailhead</t>
  </si>
  <si>
    <t>Anchor River State Recreation Area ‐ Coho Campground</t>
  </si>
  <si>
    <t>Anchor River State Recreation Area ‐ Halibut Campground</t>
  </si>
  <si>
    <t>Anchor River State Recreation Area ‐ Silver King Campground</t>
  </si>
  <si>
    <t>Replace fee station and interpretive kiosk.</t>
  </si>
  <si>
    <t>Replace existing toilet with concrete vaulted toilet.</t>
  </si>
  <si>
    <t>Anchor River State Recreation Area ‐ Slidehole Campground</t>
  </si>
  <si>
    <t>Redesign camping area and locate away from river.
Resurface parking lots and access roads.</t>
  </si>
  <si>
    <t>Anchor River State Recreation Area ‐ Steelhead Campground</t>
  </si>
  <si>
    <t>Replace kiosks and iron rangers.</t>
  </si>
  <si>
    <t>Anchor River State Recreation Area - Tractor Launch</t>
  </si>
  <si>
    <t>Blueberry Lake State Recreation Site</t>
  </si>
  <si>
    <t>Replace 2 picnic shelters.</t>
  </si>
  <si>
    <t>Replace Derby and North Beach toilets.</t>
  </si>
  <si>
    <t>Caines Head State Recreation Area</t>
  </si>
  <si>
    <t>Replace South Fork Tonsina Creek Bridge.</t>
  </si>
  <si>
    <t>Replace North Beach shelter.</t>
  </si>
  <si>
    <t>Canoe Passage Marine Park</t>
  </si>
  <si>
    <t>Captain Cook State Recreation Area ‐ Bishop Creek</t>
  </si>
  <si>
    <t>Captain Cook State Recreation Area ‐ Discovery Campground</t>
  </si>
  <si>
    <t>Recondition campground trails.</t>
  </si>
  <si>
    <t>Replace directional and information signs.</t>
  </si>
  <si>
    <t>Captain Cook State Recreation Area ‐ Discovery Picnic Site</t>
  </si>
  <si>
    <t>Relocate picnic sites away from erosion area.</t>
  </si>
  <si>
    <t>Captain Cook State Recreation Area ‐ Stormy Lake</t>
  </si>
  <si>
    <t>Replace two shelters.</t>
  </si>
  <si>
    <t>Replace stairway.</t>
  </si>
  <si>
    <t>Replace 12 picnic tables and fire pits.</t>
  </si>
  <si>
    <t>Rebuild and reroute trail from parking area to river
to a more appropriate grade and resurface.</t>
  </si>
  <si>
    <t>Captain Cook State Recreation Area ‐ Swanson River Canoe Landing</t>
  </si>
  <si>
    <t>Crooked Creek State Recreation Site</t>
  </si>
  <si>
    <t>Deep Creek State Recreation Area</t>
  </si>
  <si>
    <t>Diamond Creek</t>
  </si>
  <si>
    <t>Gulf Coast Marine Park</t>
  </si>
  <si>
    <t>Homer Bunkhouse</t>
  </si>
  <si>
    <t>Kachemak Bay State Park</t>
  </si>
  <si>
    <t>Replace Eveline toilet and access trail.</t>
  </si>
  <si>
    <t>Improve Halibut Cove Lagoon ranger station for ADA compliance. Repair structural, plumbing, and electrical. Need Department of Environmental Conservation‐approved water system.</t>
  </si>
  <si>
    <t>Replace interpretive signs.</t>
  </si>
  <si>
    <t>Kenai River Special Management Area - Big Eddy Unit</t>
  </si>
  <si>
    <t>Kenai River Special Management Area ‐ Bings Landing
Campground</t>
  </si>
  <si>
    <t>KRSMAKenai River Special Management Area ‐ Bings Landing
Campground</t>
  </si>
  <si>
    <t>Kenai River Special Management Area ‐ Ciechanski Unit</t>
  </si>
  <si>
    <t>Kenai River Special Management Area ‐ Cooper Landing Boat Launch</t>
  </si>
  <si>
    <t>Kenai River Special Management Area ‐ Funny River Unit</t>
  </si>
  <si>
    <t>Kenai River Special Management Area ‐ Hansen Ranch Unit</t>
  </si>
  <si>
    <t>Kenai River Special Management Area ‐ Izaak Walton Unit</t>
  </si>
  <si>
    <t>Kenai River Special Management Area ‐ Kenai Flats Unit</t>
  </si>
  <si>
    <t>Kenai River Special Management Area ‐ Morgan's Landing</t>
  </si>
  <si>
    <t>Resurface overflow parking area.</t>
  </si>
  <si>
    <t>Kenai River Special Management Area ‐ Morgan's Landing Campground</t>
  </si>
  <si>
    <t>Kenai River Special Management Area ‐ Morgan's Landing Day Use</t>
  </si>
  <si>
    <t>Kenai River Special Management Area ‐ Pipeline Crossing Unit</t>
  </si>
  <si>
    <t>Kenai River Special Management Area ‐ Slikok Creek Unit</t>
  </si>
  <si>
    <t>Recondition 6 picnic tables.</t>
  </si>
  <si>
    <t>Kenai River Special Management Area ‐ The Pillars Boat Launch</t>
  </si>
  <si>
    <t>Mineral Creek Marine Park</t>
  </si>
  <si>
    <t>Ninilchik State Recreation Area ‐ Ninilchik Beach Campground</t>
  </si>
  <si>
    <t>Ninilchik State Recreation Area ‐ Ninilchik North Scenic Overlook</t>
  </si>
  <si>
    <t>Ninilchik State Recreation Area ‐ Ninilchik River Campground</t>
  </si>
  <si>
    <t>Replace bulletin board and fee station.</t>
  </si>
  <si>
    <t>Ninilchik State Recreation Area ‐ Ninilchik View Campground</t>
  </si>
  <si>
    <t>Drain and pump out pipes that are rusted, replace.</t>
  </si>
  <si>
    <t>Prince William Sound State Marine Parks</t>
  </si>
  <si>
    <t>Replace 10 picnic tables.</t>
  </si>
  <si>
    <t>Shoup Bay Marine Park</t>
  </si>
  <si>
    <t>Stariski State Recreation Site</t>
  </si>
  <si>
    <t>Install pedestrian safety fence along bluff.</t>
  </si>
  <si>
    <t>Relocate campsites away from bluff and rehabilitate campground: level campsites, install parking bumpers and resurface roads.</t>
  </si>
  <si>
    <t>Worthington Glacier State Recreation Site</t>
  </si>
  <si>
    <t>Replace sand at the east end of Scout Lake.</t>
  </si>
  <si>
    <t>Big Lake North State Recreation Site</t>
  </si>
  <si>
    <t>Repair asphalt paving entrance road, seal cracks all roads.</t>
  </si>
  <si>
    <t>Big Lake South State Recreation Site</t>
  </si>
  <si>
    <t>Pave road and parking.</t>
  </si>
  <si>
    <t>Denali State Park ‐ Viewpoint North Campground</t>
  </si>
  <si>
    <t>Denali State Park ‐ Viewpoint South Campground</t>
  </si>
  <si>
    <t>Denali State Park ‐ Byers Creek Ranger Station</t>
  </si>
  <si>
    <t>Replace cook shack and improve water/wastewater system.</t>
  </si>
  <si>
    <t>Cabin repairs, rehab doors, windows, etc.</t>
  </si>
  <si>
    <t>Denali State Park ‐ Byers Lake Public Use Cabins 1</t>
  </si>
  <si>
    <t>Denali State Park ‐ Byers Lake Public Use Cabins 2</t>
  </si>
  <si>
    <t>Denali State Park ‐ Byers Lake Campground</t>
  </si>
  <si>
    <t>Denali State Park ‐ Ermine Hill Trail</t>
  </si>
  <si>
    <t>Replace trail bridge over Byers Creek.</t>
  </si>
  <si>
    <t>Improve parking off the highway.</t>
  </si>
  <si>
    <t>Denali State Park ‐ Little Coal Creek Trailhead</t>
  </si>
  <si>
    <t>Paint, replace roofing, install drip edge on picnic shelter.</t>
  </si>
  <si>
    <t>Denali State Park ‐ Lower Troublesome Creek Campground</t>
  </si>
  <si>
    <t>Replace old SST latrine with a single concrete vaulted toilet.</t>
  </si>
  <si>
    <t>Denali State Park ‐ Upper Troublesome Creek Trailhead</t>
  </si>
  <si>
    <t>Replace 2 picnic shelters that collapsed.</t>
  </si>
  <si>
    <t>Denali State Park ‐ Veteran's Memorial</t>
  </si>
  <si>
    <t>Replace three vaulted toilets with three double Concrete Vaulted.</t>
  </si>
  <si>
    <t>Replace misspelled plaque and refurbish other plaque.</t>
  </si>
  <si>
    <t>Repair trails through memorial, crack seal.</t>
  </si>
  <si>
    <t>Denali State Park ‐ Parkwide</t>
  </si>
  <si>
    <t>Kesugi Ridge trail repairs. Campsite hardening, and signage.</t>
  </si>
  <si>
    <t>Widen tent parking pads, fix landscaping and grass seeding.</t>
  </si>
  <si>
    <t>Demolish building.</t>
  </si>
  <si>
    <t>Hanson House Memorial State Recreation Site</t>
  </si>
  <si>
    <t>Hatcher Pass ‐ Fishhook Trailhead</t>
  </si>
  <si>
    <t>Hatcher Pass ‐ Goldmint Trailhead</t>
  </si>
  <si>
    <t>Repair Reed Lakes Trailhead parking area.</t>
  </si>
  <si>
    <t>Hatcher Pass Special Management Area</t>
  </si>
  <si>
    <t>Repair/expand Paradise Ski Run lower parking lot to minimize congestion.</t>
  </si>
  <si>
    <t>Independence Mine State Historical Park</t>
  </si>
  <si>
    <t>Stabilize fuel shed and generator shed structures, warehouse and office buildings.</t>
  </si>
  <si>
    <t>Repair metal roofs on visitor center and generator shed.</t>
  </si>
  <si>
    <t>Repair Gold Cord Trail to division standards.</t>
  </si>
  <si>
    <t>Repair Old Mill Trail to division standards.</t>
  </si>
  <si>
    <t>Fuel oil cleanup at bunkhouse and about 35 barrels.</t>
  </si>
  <si>
    <t>Improve bunkhouse 2 to code for occupancy.</t>
  </si>
  <si>
    <t xml:space="preserve">Old Mill roof stabilization and analyses to remove cables. </t>
  </si>
  <si>
    <t>Repair electric system to restore mini‐hydro supplemental power.</t>
  </si>
  <si>
    <t>Restore septic and water systems at Mess Hall.</t>
  </si>
  <si>
    <t>Upgrade road to water tunnel.</t>
  </si>
  <si>
    <t>Water tunnel stabilization including engineering survey.</t>
  </si>
  <si>
    <t>King Mountain State Recreation Site</t>
  </si>
  <si>
    <t>Recondition trails.</t>
  </si>
  <si>
    <t>Repair roof on picnic shelter.</t>
  </si>
  <si>
    <t>Replace 60 tables and anchors, bumper logs, and benches.</t>
  </si>
  <si>
    <t>Recondition campground loop road.</t>
  </si>
  <si>
    <t>Matanuska Glacier State Recreation Site</t>
  </si>
  <si>
    <t>Repaint rail fence along hillside.</t>
  </si>
  <si>
    <t>Replace site signage and interpretive panels.</t>
  </si>
  <si>
    <t>Matanuska Lakes State Recreation Area</t>
  </si>
  <si>
    <t>Replace floating boat dock (removed) on Kepler Lake.</t>
  </si>
  <si>
    <t>Montana Creek State Recreation Site</t>
  </si>
  <si>
    <t>Repair trail access/canoe landing.</t>
  </si>
  <si>
    <t>Nancy Lake State Recreation Area ‐ James Lake Public Use Cabin</t>
  </si>
  <si>
    <t>Extend toilet (dbl Concrete Vaulted Toilet) roof over entrance/door to shed snow.</t>
  </si>
  <si>
    <t>Nancy Lake State Recreation Area ‐ Winter Trailhead</t>
  </si>
  <si>
    <t>Repair earthquake damage to public use cabin #4.</t>
  </si>
  <si>
    <t>Replace Lynx Lake public use cabine #1</t>
  </si>
  <si>
    <t xml:space="preserve">Canoe Trail System: replace boardwalk/upgrade portages, dispose creosoted lumber. </t>
  </si>
  <si>
    <t>Improve and level 70 campsites at South Rolly Campground.</t>
  </si>
  <si>
    <t>Repair South Rolly Overlook picnic shelters. Replace roofs.</t>
  </si>
  <si>
    <t>Nancy Lake Office: Install building‐ wide power protection system frequent faults, replace roof shingles on shop awning, replace water softener.</t>
  </si>
  <si>
    <t>Replace Red Shirt Lake Cabin #1.</t>
  </si>
  <si>
    <t>Replace Red Shirt Lake Cabin #2.</t>
  </si>
  <si>
    <t>Replace Red Shirt Lake Cabin #3.</t>
  </si>
  <si>
    <t>Replace Red Shirt Lake Cabin #4.</t>
  </si>
  <si>
    <t>Repair Red Shirt Host Cabin foundation.</t>
  </si>
  <si>
    <t>Re‐stripe and repair asphalt on Nancy Lake Parkway.</t>
  </si>
  <si>
    <t>Upgrade Butterfly Lake Trails to division standards.</t>
  </si>
  <si>
    <t>Improve existing old launch ramp at South Rolly Campground.</t>
  </si>
  <si>
    <t>Upgrade Red Shirt Lake trail to division standards.</t>
  </si>
  <si>
    <t>Porcupine Creek State Recreation Site</t>
  </si>
  <si>
    <t>Squirrel Creek State Recreation Site</t>
  </si>
  <si>
    <t>Summit Lake State Recreation Site</t>
  </si>
  <si>
    <t>Recondition/harden loop trail to viewpoint and lake.</t>
  </si>
  <si>
    <t>Replace fee stations with covered fee stations.</t>
  </si>
  <si>
    <t>Willow Creek State Recreation Area</t>
  </si>
  <si>
    <t>Resurface roads and parking areas. Pave day-use parking.</t>
  </si>
  <si>
    <t>Replace five old sst latrines with double concrete vaulted toilet.</t>
  </si>
  <si>
    <t>Replace stolen gate and main campground.</t>
  </si>
  <si>
    <t xml:space="preserve">ATV Polaris 500 </t>
  </si>
  <si>
    <t>Renovate two volunteer cabins to meet current standards. Older cabin and its furnishings are rapidly deteriorating. Replace 10-year old solar batteries.</t>
  </si>
  <si>
    <t>Improve access road, parking and shooting range.</t>
  </si>
  <si>
    <t>Chena River State Recreation Area - Mile 36.4 Shooting Range</t>
  </si>
  <si>
    <t>Repair slope failure and road damage resulting from the 2018 earthquake</t>
  </si>
  <si>
    <t>Kenai River Special Management Area - Eagle Rock Unit</t>
  </si>
  <si>
    <t>Repair road damage resulting from the 2018 earthquake.</t>
  </si>
  <si>
    <t>Replace water softener at HQ building.</t>
  </si>
  <si>
    <t>Air Quality</t>
  </si>
  <si>
    <t>Replace and Maintain Air Monitoring Equipment</t>
  </si>
  <si>
    <t>The Department needs to replace and maintain federally required air monitoring stations throughout the state. These air-monitoring stations provide the data that guides all regulatory processes, and are essential for the assessment of public health risks from air pollutants.
This project will fund the purchase of particulate monitors (Met One BAM 1020), speciation samplers (Met One SuperSASS), and analyzers for carbon monoxide (CO), nitrogen dioxide (NO2), sulfur dioxide (SO2). This will also fund the maintenance and repair of the facilities that host these monitors, including several air monitoring towers.</t>
  </si>
  <si>
    <t>Spill Prevention &amp; Response</t>
  </si>
  <si>
    <t>Spill Response VHF Communications Upgrade</t>
  </si>
  <si>
    <t>This project would replace an aging VHF two-way radio communications system. The system includes handheld radios, vehicle radios and repeaters in Prince William Sound and Cook Inlet that were installed in the late 80's and are nearing the end of their life expectancy. Spare parts are no longer available. This project contributes to DEC's end result of protecting the environment by making timely response and cleanup of pollution possible. As the State's primary response agency for oil and hazardous materials incidents, DEC must have a reliable communications system to ensure responders quickly deploy spill resources, mitigate environmental damage, and enhance recovery of damaged areas.</t>
  </si>
  <si>
    <t>Updated 03/15/2019</t>
  </si>
  <si>
    <t>Updated 3/5/19</t>
  </si>
  <si>
    <t>Bethel-YKCC Mechanical Upgrade Phase II (2nd Boiler)</t>
  </si>
  <si>
    <t>Upgrade Mech System and install second boiler</t>
  </si>
  <si>
    <t>Seward-SCCC Door Controls Upgrade House 2 and 3</t>
  </si>
  <si>
    <t xml:space="preserve">Upgrade house 2 &amp; 3 antiquated analog door control system that DOC can not get parts for,  </t>
  </si>
  <si>
    <t>Boiler A has been leaking for at least a year.  New gaskets are required to seal the cast iron boiler sections although there is known ACM present in the boiler. It shall be noted that new burners were installed on both boilers within the last six years. A new boiler should be sized to accept the existing burner and used to replace Boiler #2. Having both boilers working in full operation will provide LCCC with higher efficiency and redundancy.</t>
  </si>
  <si>
    <t>Fairbanks-FCC Flooding/Groundwater Remedy</t>
  </si>
  <si>
    <t>Groundwater intiltrates FCC Structure whenever there is a persistent rain. Work includes cleaning out drywells and an engineered solution to mitigate groundwater intrusion.</t>
  </si>
  <si>
    <t>Kenai-WCC Bldg. 5 Dorm 1 &amp; 6 Intercom Expansion for Segregation</t>
  </si>
  <si>
    <t>Bldg. 5 Dorm 1 &amp; 6 Intercom Expansion for Segregation</t>
  </si>
  <si>
    <t>CMU Block wall supporting the vehicle access gate is failing and in need of repair.</t>
  </si>
  <si>
    <t>Point Mackenzie Correctional Farm</t>
  </si>
  <si>
    <t>Pt. Mackenzie PMCF Windows/Doors Replacement in ATCO</t>
  </si>
  <si>
    <t>Existing 35 year old Atco dorm windows and doors are past serviceable life.  Doors and winds are unable to repair and need replaced with energy efficient units.</t>
  </si>
  <si>
    <t>Pt. Mackenzie GCCC Door Control and Camera System</t>
  </si>
  <si>
    <t>Hard drives/Servers running obsolete operating systems, prohibiting the ability for door and camera software updates.</t>
  </si>
  <si>
    <t>Ketchikan-KCC ViaCon Camera System Upgrade</t>
  </si>
  <si>
    <t>Replace Vehicle Gates (4 ea.) Gates, motors, and controllers</t>
  </si>
  <si>
    <t>Nome-AMCC Camera Upgrades</t>
  </si>
  <si>
    <t>Pt. Mackenzie Correctional Farm</t>
  </si>
  <si>
    <t>P. Mackenzie-PMCF CCTV Recorder and Camera Upgrade</t>
  </si>
  <si>
    <t>Anchorage-ACCW Elevator modernization</t>
  </si>
  <si>
    <t>Modernize elevator in sally-port near main control room.</t>
  </si>
  <si>
    <t>Nome-AMCC Exterior Door &amp; Window Replacement</t>
  </si>
  <si>
    <t>Replace Exterior Rusted Doors and Security Windows</t>
  </si>
  <si>
    <t>Kenai-WCC Roof design/repair Bldgs. #5 and 6 WPT</t>
  </si>
  <si>
    <t>Existing roof has reached its 20 year life span and needs replaced due to extensive leaks throughout the building</t>
  </si>
  <si>
    <t>Ketchikan-KCC Parking Lot Repairs/Pave Access Road</t>
  </si>
  <si>
    <t>Repair parking lot surfaces and pave access road</t>
  </si>
  <si>
    <t>Fairbanks-FCC Parking Lot and Headbolt Heaters</t>
  </si>
  <si>
    <t>Add 12 headbolt heater outlets to parking lot.</t>
  </si>
  <si>
    <t>Fairbanks-FCC Sewer Main Improvement</t>
  </si>
  <si>
    <t>Improve sewer main internal to building; add second sewage grinder in series of ratary drum screen solids remover.</t>
  </si>
  <si>
    <t>Replace East side generator transfer switch that works only intermittently</t>
  </si>
  <si>
    <t>Seward-SCCC Replace Hs 2 &amp; 3 Intercom System Design &amp; Constr</t>
  </si>
  <si>
    <t>Original units need replacement-not covered by energy program</t>
  </si>
  <si>
    <t>Anchorage Correctional Center East</t>
  </si>
  <si>
    <t>Anchorage-ACCE IP Cameras</t>
  </si>
  <si>
    <t xml:space="preserve">Partial upgrade underway  IP cameras for new VMS system (300-400 quantity) </t>
  </si>
  <si>
    <t>A section of roof over ACCW was not replaced during the last roofing project, leaving it as the original building roof which is approaching 30 years old. A new roof is needed to stop ongoing water infiltration in an effort to preserve the building's structure. One known leak on west side need new roofs on zone 1 and part of zone 2. Zone 1 Housing roof and Warehouse roof are only roofs not replaced.</t>
  </si>
  <si>
    <t>Eagle River-HMCC Exterior Window Replacement</t>
  </si>
  <si>
    <t>Plumbing Repairs - R&amp;R Supply &amp; Waste Pipe. Existing Copper and Cast Iron Pipe failing</t>
  </si>
  <si>
    <t>Fairbanks-FCC  Carport/Garage Enclosure</t>
  </si>
  <si>
    <t>Replace Booking Doors, Add Roof over Rear Entrance</t>
  </si>
  <si>
    <t>PMCF Administration Building Septic Upgrade</t>
  </si>
  <si>
    <t xml:space="preserve">Replace lighting with energy efficient fixtures  LED Exterior found company/retro most lighting Interior replace 4' lamps </t>
  </si>
  <si>
    <t>Eagle River-HMCC Boiler Upgrade</t>
  </si>
  <si>
    <t>Boilers nearing end of life cycle--25 yrs. old (3 in HIMCC, 2 in H5)</t>
  </si>
  <si>
    <t>Juneau-LCCC ACM 9"x9" Floor Tile Abatement</t>
  </si>
  <si>
    <t>ACM 9"x9" Floor Tile Abatement</t>
  </si>
  <si>
    <t>Pt. Mackenzie-PMCF Kitchen Hood Upgrade</t>
  </si>
  <si>
    <t>Bethel-YKCC Kitchen Floor Replacement</t>
  </si>
  <si>
    <t>Floor is quarry tile that has extensive damage and grout is missing.  Current floor is very hard to maintain sanitary requirements</t>
  </si>
  <si>
    <t>Emergency Generator ATS 2 each. Security Improvements</t>
  </si>
  <si>
    <t>AST 4 Concrete Base &amp; Piping Replacement. DEC/EPA spill protection.</t>
  </si>
  <si>
    <t>Juneau-LCCC Hot water Storage Tank</t>
  </si>
  <si>
    <t>Replace Vehicle Access Gate &amp; fence fabric repairs on property fence. Cement bond beam required</t>
  </si>
  <si>
    <t>Juneau-LCCC Abatement Building ?Wide ACM</t>
  </si>
  <si>
    <t>Anchorage-ACCW Fire Suppression System-Sprinklers in Maint. Warehouse</t>
  </si>
  <si>
    <t>Risk Management requested to add sprinklers</t>
  </si>
  <si>
    <t>Juneau-LCCC Perimeter Lighting Upgrade to LEDs</t>
  </si>
  <si>
    <t>PMCF Alamo Plumbing Upgrade</t>
  </si>
  <si>
    <t>Cooper and steel plumbing pipes are deteriorated and beyond repair</t>
  </si>
  <si>
    <t>Ketchikan-KCC HVAC Cooling Solution</t>
  </si>
  <si>
    <t xml:space="preserve">Provide refrigeration or a chiller, install cooling coils in existing ventilation system.  </t>
  </si>
  <si>
    <t>Build. 5 &amp; 10 Steam to Glycol  Steam lines Failing and Leaking</t>
  </si>
  <si>
    <t>Nome-AMCC Perimeter Road Access Gates</t>
  </si>
  <si>
    <t>Perimeter road access gates (2) LOCs; needed for equipment access</t>
  </si>
  <si>
    <t>Eagle River-HMCC Perimeter Fence Security Detection System</t>
  </si>
  <si>
    <t xml:space="preserve">'Fence detection alarm Is outdated. </t>
  </si>
  <si>
    <t>Juneau-LCCC Range Upgrades-Control Tower &amp; Permanent Target Placement</t>
  </si>
  <si>
    <t>PMCF-Big Barn Holding Tank Cleaning/Pumping</t>
  </si>
  <si>
    <t xml:space="preserve">Sewage holding tank in large barn has excusive sediment buildup and can not be pump with inhouse equipment.  </t>
  </si>
  <si>
    <t>Nome-AMCC ADA Upgrades</t>
  </si>
  <si>
    <t>ADA Accessibility Upgrades</t>
  </si>
  <si>
    <t>Juneau-LCCC Sewage Grinder</t>
  </si>
  <si>
    <t>Palmer-PCC Medium Fence Alarm Upgrade</t>
  </si>
  <si>
    <t>Seward-SCCC Replace Institutional Sliding Doors (10)</t>
  </si>
  <si>
    <t>Replace Institutional Sliding Doors</t>
  </si>
  <si>
    <t>Replace Deteriorated Walkway Between Housing 1-7. Replace walkway overhang that is rotting, relocate cabling to under ground and replace concrete sidewalk</t>
  </si>
  <si>
    <t>Pt. Mackenzie-PMCF Mechanical Shop Roof Repairs</t>
  </si>
  <si>
    <t>Pt. Mackenzie-PMCF Kitchen Freezer Upgrade</t>
  </si>
  <si>
    <t>Replace failing chain link fence. Replace Fence Line where frost heaves are pulling it up</t>
  </si>
  <si>
    <t>PMCF Storage Barn Replacement</t>
  </si>
  <si>
    <t>Barn is over 40 years old and falling apart</t>
  </si>
  <si>
    <t>Plumbing Copper Pipe Replacement and treatment</t>
  </si>
  <si>
    <t>Seward-SCCC Replace House 1 Rec yard Fence</t>
  </si>
  <si>
    <t>Fence is damaged and causing a security risk</t>
  </si>
  <si>
    <t>Pt. Mackenzie-PMCF Hog Barn Septic Tank Replacement 3K Gallon</t>
  </si>
  <si>
    <t>Seward-SCCC Heating Coils Replacement</t>
  </si>
  <si>
    <t>Replace heating Coils AH Units x 10 each. Anticp. Obsolete/replace 3/year</t>
  </si>
  <si>
    <t>Replace Roof on Gym/Education/Office Bldg.</t>
  </si>
  <si>
    <t xml:space="preserve">Seward-SCCC Boiler Sections Replacement </t>
  </si>
  <si>
    <t>Replace Boiler Sections 8 each</t>
  </si>
  <si>
    <t>Seward-SCCC Replace Mixing Valves for Hot Water 4 each</t>
  </si>
  <si>
    <t>Replace obsolete mixing valves for hot water 4 each</t>
  </si>
  <si>
    <t>Seward-SCCC Replace Air Handling Pumps and Motors</t>
  </si>
  <si>
    <t>Replace Air Handling Pumps &amp; Motors 8 each</t>
  </si>
  <si>
    <t>Seward-SCCC Replace Exhaust Fans: APS, House 10 each</t>
  </si>
  <si>
    <t>Replace Exhaust Fans: APS, House 10 each</t>
  </si>
  <si>
    <t>Creamer's Refuge Barn Interior and Phase 1</t>
  </si>
  <si>
    <t>state risk management assessment, electrical upgrade, lead paint removal</t>
  </si>
  <si>
    <t>Creamer's Refuge Barn Exterior</t>
  </si>
  <si>
    <t>repair and paint the exterior of the Creamer's Refuge barn</t>
  </si>
  <si>
    <t>Vessels / Boats</t>
  </si>
  <si>
    <t>R/V Kestrel maintenance</t>
  </si>
  <si>
    <t>New galvanized anchor chain and cable</t>
  </si>
  <si>
    <t>Remanufactured engine for genset</t>
  </si>
  <si>
    <t>Shaft temperature sensors &amp; display</t>
  </si>
  <si>
    <t>R/V Kestrel shaft bearings</t>
  </si>
  <si>
    <t xml:space="preserve">New Cutlass shaft bearings </t>
  </si>
  <si>
    <t>R/V Kestrel port genset rebuild</t>
  </si>
  <si>
    <t>Port genset total rebuild</t>
  </si>
  <si>
    <t>R/V Kestrel paint engine room</t>
  </si>
  <si>
    <t>Alaska Coating Paint in the engine room</t>
  </si>
  <si>
    <t>R/V Kestrel deck lights</t>
  </si>
  <si>
    <t>New LED interior and deck lights</t>
  </si>
  <si>
    <t>R/V Medeia dock maintenance</t>
  </si>
  <si>
    <t>dock maintenance/Harris Harbor dock lumber</t>
  </si>
  <si>
    <t>R/V Medeia maintenance</t>
  </si>
  <si>
    <t>Ship's terminal rigging</t>
  </si>
  <si>
    <t>Replace Naiad inflatable boat</t>
  </si>
  <si>
    <t>R/V Solstice engine</t>
  </si>
  <si>
    <t>engine/ 22k hours on current engine</t>
  </si>
  <si>
    <t>R/V Pandaluls sponson design</t>
  </si>
  <si>
    <t xml:space="preserve">achitectural design for sponson </t>
  </si>
  <si>
    <t>cordova &amp; Homer</t>
  </si>
  <si>
    <t>R/V Pandalus &amp; Solstice</t>
  </si>
  <si>
    <t>Haul-out, launching, vessel blocking</t>
  </si>
  <si>
    <t>City utilities, services in yard</t>
  </si>
  <si>
    <t>Hull primer, paint and supplies</t>
  </si>
  <si>
    <t>Replace zincs</t>
  </si>
  <si>
    <t>sand sweep paint underbody</t>
  </si>
  <si>
    <t>R/V Pandalus maintenance</t>
  </si>
  <si>
    <t>M/E and genset coolant replacement</t>
  </si>
  <si>
    <t>RV Pandalus Genset</t>
  </si>
  <si>
    <t>Genset replacement 25KW</t>
  </si>
  <si>
    <t>Main engine replace injectors, fuel pump, turbo</t>
  </si>
  <si>
    <t>R/V Solstice hydraulics</t>
  </si>
  <si>
    <t>Hydraulics upgrade / maintenance</t>
  </si>
  <si>
    <t>Life raft repack/ safety equip</t>
  </si>
  <si>
    <t>R/V Pandalus Radar</t>
  </si>
  <si>
    <t>Radar replacement</t>
  </si>
  <si>
    <t>R/V Solstice cape rails</t>
  </si>
  <si>
    <t>replace cape rails</t>
  </si>
  <si>
    <t>R/V Solstice rudder tube</t>
  </si>
  <si>
    <t>Rudder tube replacement</t>
  </si>
  <si>
    <t xml:space="preserve">Purchase 3 Green Marine navigation monitors </t>
  </si>
  <si>
    <t>New Quincy air compressor for engine room</t>
  </si>
  <si>
    <t>New commercial washer &amp; dryer</t>
  </si>
  <si>
    <t>New navigation computer</t>
  </si>
  <si>
    <t>Electrical upgrades switches, lights, outlets, phase I</t>
  </si>
  <si>
    <t>Refinish the showers</t>
  </si>
  <si>
    <t>Repair boat</t>
  </si>
  <si>
    <t>Major repairs to failing boat</t>
  </si>
  <si>
    <t>Refurb capture boat</t>
  </si>
  <si>
    <t>Refurbish 18' flat bottom boat for caribou captures</t>
  </si>
  <si>
    <t>Region 2 areawide</t>
  </si>
  <si>
    <t xml:space="preserve">Regional boats deferred maintenance </t>
  </si>
  <si>
    <r>
      <t>Over 5 years, Trailer bearings, bottom paint, seasonal maintenance on outboards.   </t>
    </r>
    <r>
      <rPr>
        <i/>
        <sz val="11"/>
        <rFont val="Calibri"/>
        <family val="2"/>
        <scheme val="minor"/>
      </rPr>
      <t xml:space="preserve">Diversity, Artemis, Medved, and Anova.  </t>
    </r>
  </si>
  <si>
    <t>Black feather skiff</t>
  </si>
  <si>
    <t>Repair or replace auxiliary skiff</t>
  </si>
  <si>
    <t>Tuff boat bottom refurbish</t>
  </si>
  <si>
    <t>Bottom cleaning &amp; painting</t>
  </si>
  <si>
    <t>Repair boat hydraulics/recondition bottom</t>
  </si>
  <si>
    <t>Aircraft</t>
  </si>
  <si>
    <t>185 engine overhaul</t>
  </si>
  <si>
    <t>Our 185 will require an overhaul at the end of the 2018 field season. This plane is used frequently for department mission on the Alaska Peninsula</t>
  </si>
  <si>
    <t>Nome/Fairbanks</t>
  </si>
  <si>
    <t>Aircraft Engine</t>
  </si>
  <si>
    <t>replace and install Cessna 185 (N8717Q) aircraft engine</t>
  </si>
  <si>
    <t>Aircraft Rebuild</t>
  </si>
  <si>
    <t>rebuild PA-18 fuselage and wings (confiscated aircraft)</t>
  </si>
  <si>
    <t>Replace skin on Aircraft Scout</t>
  </si>
  <si>
    <t>recover the frame of department Scout (N7695S)</t>
  </si>
  <si>
    <t>Paint C-185 aircraft</t>
  </si>
  <si>
    <t>Repaint C-185 (N8717Q)</t>
  </si>
  <si>
    <t>Panel/Radio/Intercom wiring</t>
  </si>
  <si>
    <t>maintain failing communication in PA-18 (N7063J)</t>
  </si>
  <si>
    <t>TOTAL ALL DM</t>
  </si>
  <si>
    <t>Agency</t>
  </si>
  <si>
    <t>Note</t>
  </si>
  <si>
    <t>Sitka ARFF and M&amp;O Building siding is corroding and needs to be replaced.  Failing overhead doors also need replacement.</t>
  </si>
  <si>
    <t xml:space="preserve">Replace/Renovate Diesel Generators and Electrical Distribution at Livengood Station. </t>
  </si>
  <si>
    <t xml:space="preserve">Replace existing generators and power distribution with larger updated units.
Current generators will not carry full camp load during winter time demands without load shedding actions.  Existing power distribution is failing and inadequate. </t>
  </si>
  <si>
    <t xml:space="preserve">Livengood Station </t>
  </si>
  <si>
    <t>Update and install backup power throughout the Tazlinal District Maintenance Stations</t>
  </si>
  <si>
    <t xml:space="preserve">The back up power generator in Ernestine is a 1964 model diesel unit that is failing and nearly impossible to find parts for. During the winter of FY18 during a major winter event, the camp lost power due to the generator not operating correctly. The unit needs updated to something more modern that can be supported by a vendor. Neither Nelchina or Tazlina camps have backup power, in order to insure that road maintence is possible during all winter events, both camps need back up power installed to support the road maintenance mission. </t>
  </si>
  <si>
    <t>Added 10/9 by JLJ. Need to examine the priority level with other managers however</t>
  </si>
  <si>
    <t>Replace Paxson Bunkhouse</t>
  </si>
  <si>
    <t>Paxson Maintenance Station has a 60's era trailer that serves as as a bunkhouse. It has been added on to over the years to add living space. It has structural issues and wiring from the 60's that we cannot verify is safe. There is another building that acts as a mechanical room that provides heat to this bunkhouse and another bunkhouse adjacent to it. The project will combine 3 buildings into one usable space with all mechanical room needs within a single building as well. This will save operating costs of 1 building vs 3 separate buildings as well as give our personnel a safe livable environment to work in.</t>
  </si>
  <si>
    <t>Paxson Maintenance Station</t>
  </si>
  <si>
    <t>Remove per Department.</t>
  </si>
  <si>
    <t>NR</t>
  </si>
  <si>
    <t>Interior Aviation</t>
  </si>
  <si>
    <t>Western</t>
  </si>
  <si>
    <t>Region-Wide Guardrail Repair</t>
  </si>
  <si>
    <t xml:space="preserve">Region </t>
  </si>
  <si>
    <t>NR  Bridge Maintenance</t>
  </si>
  <si>
    <t>Region-wide Brushcutting</t>
  </si>
  <si>
    <t xml:space="preserve">Brush cutting and vegetative management (including IVMP) within the Fairbanks District boundaries. Reduced manpower and equipment require additional funding to meet target LOS. </t>
  </si>
  <si>
    <t xml:space="preserve">Spot repair on areas of damaged pavement.  Hope to repair various paved roads with crack sealing, double chip applications, and HAP if/when available. </t>
  </si>
  <si>
    <t>Fairbanks  District Traffic Signal Upgrades, Lighting/ Signal Load Center Upgrades/ Lighting Maintenance</t>
  </si>
  <si>
    <t xml:space="preserve">Upgrade Traffic Signals and Traffic Signal/ Lighting Load Centers in Fairbanks District. Upgrade street lighting in Fairbanks to LED technology to increase efficiency and reduce maintenance costs. </t>
  </si>
  <si>
    <t>Region-wide Culvert Repair</t>
  </si>
  <si>
    <t>Repair, replace, or line failing culverts throughout the Region</t>
  </si>
  <si>
    <t>Region-wide</t>
  </si>
  <si>
    <t>CR</t>
  </si>
  <si>
    <t>Repair/replace damaged guardrail and end terminals throughout the region.</t>
  </si>
  <si>
    <t>Sleetmute Airport Runway Repair</t>
  </si>
  <si>
    <t xml:space="preserve">Repair damage to R/W from differential settlement.
</t>
  </si>
  <si>
    <t>Sleetmute</t>
  </si>
  <si>
    <t>Southwest</t>
  </si>
  <si>
    <t>Harbor Miantenance</t>
  </si>
  <si>
    <t>Repair state owned harbors as needed</t>
  </si>
  <si>
    <t>SR</t>
  </si>
  <si>
    <t>SE</t>
  </si>
  <si>
    <t>Area-Wide Asphalt Repair</t>
  </si>
  <si>
    <t>Ketchikan Airport Brush cutting</t>
  </si>
  <si>
    <t>Cut brush on the entire airport</t>
  </si>
  <si>
    <t>Interior Airport Brush Cutting Equipment</t>
  </si>
  <si>
    <t>After review of existing clearing equipment we are proposing to purchase another piece of clearing equipment. At this time we are reviewing loader mounted clearing attachments which can be used by existing loaders at the airport. This attachment should meet our needs and be more cost effective to ship and the initial purchase price is less than a new piece of specialized clearing equipment.</t>
  </si>
  <si>
    <t>Livengood</t>
  </si>
  <si>
    <t>Dalton</t>
  </si>
  <si>
    <t xml:space="preserve">Place calcium chloride on the Kougarok, Nome-Teller, Nome-Council, St. Mary's &amp; Pitkas Point roads and other most appropriate gravel roads throughout the District to reduce dust and reduce the loss of fines on the road surface. </t>
  </si>
  <si>
    <t>Copper River Hwy Highway Vegetation Management</t>
  </si>
  <si>
    <t>Cut brush back from road surface and re-establish sight distance MP 0-36</t>
  </si>
  <si>
    <t>Fairbanks Area Sign Replacement</t>
  </si>
  <si>
    <t xml:space="preserve">Replace local road signs in the District to maintain standard complaince. </t>
  </si>
  <si>
    <t>Chitina</t>
  </si>
  <si>
    <t>Perform vegetation control on roads throughout the Anchorage District to improve sight distance at curves and intersections, reduce shading, improve drainage, provide clear zones, and control snow drifting.  Work will be performed in compliance with the Department's Integrated Vegetation Managmement Plan.</t>
  </si>
  <si>
    <t>Anchorage, Girdwood and Silvertip</t>
  </si>
  <si>
    <t>27, 28</t>
  </si>
  <si>
    <t>Mat-Su District Vegetation Control</t>
  </si>
  <si>
    <t>Contract vegetation control along Mat-Su highways to augment existing crew capabilities.</t>
  </si>
  <si>
    <t>MatSu District</t>
  </si>
  <si>
    <t>7, 8, 9, 11</t>
  </si>
  <si>
    <t>MATSU</t>
  </si>
  <si>
    <t>Peninsula District  Brush Cutting</t>
  </si>
  <si>
    <t>Cut brush in right-of way on roads throoughout the Peninsula District.</t>
  </si>
  <si>
    <t>29, 31</t>
  </si>
  <si>
    <t>Eagle River Loop Asphalt Repair</t>
  </si>
  <si>
    <t>Mill &amp; Pave 1.885 centerline miles of Eagle River Loop</t>
  </si>
  <si>
    <t xml:space="preserve">Eagle River </t>
  </si>
  <si>
    <t>Southwest District Vegetation Control</t>
  </si>
  <si>
    <t>Cut and remove vegetation on Airport Property.</t>
  </si>
  <si>
    <t>37, 38</t>
  </si>
  <si>
    <t>Peninsula Airport Vegetation Control</t>
  </si>
  <si>
    <t>Area-wide Crack Seal</t>
  </si>
  <si>
    <t>Crack seal roads throughout the District</t>
  </si>
  <si>
    <t>Remove Ketchikan float plane dock ramp</t>
  </si>
  <si>
    <t xml:space="preserve">Remove dammaged float plane access dock </t>
  </si>
  <si>
    <t>AK</t>
  </si>
  <si>
    <t>This project will consist of performing clearing work at Rampart, Kaltag, and Birch Creek.</t>
  </si>
  <si>
    <t>6-C, 39-T</t>
  </si>
  <si>
    <t>Crush, and apply, new surface aggregate for 3 rural airports to include Selawik</t>
  </si>
  <si>
    <t>Airport stockpiles</t>
  </si>
  <si>
    <t>Provide D-1 aggregate stockpiles at various airports needing attention: include Noorvik, Kobuk, Deering, St Mary's, Marshall, Elim and other airports as needed.</t>
  </si>
  <si>
    <t>Western Airport Brush-Cutting</t>
  </si>
  <si>
    <t xml:space="preserve">Brush cutting at various Western airports – to improve aviation safety:  airports needing attention include Shungnak, Kiana, Selawik, Noatak, Dahl Creek, St. Marys, Nunam Iqua, Emmonak, and Kobuk.   </t>
  </si>
  <si>
    <t>Install Thaw Pipes</t>
  </si>
  <si>
    <t>At Valdez Airport install thaw pipes in 3 culverts</t>
  </si>
  <si>
    <t>Noorvik Lighting Repairs</t>
  </si>
  <si>
    <t>This project will consist of performing a lighting system check and replacement of or repair of existing Lights.</t>
  </si>
  <si>
    <t>Selawik Lighting Repairs</t>
  </si>
  <si>
    <t>Chistochina Airport Tie-down Replacement</t>
  </si>
  <si>
    <t>Nunam Iqua Airport Lighting Replacement</t>
  </si>
  <si>
    <t>Currently all of the Taxiway Cans and Approx. 80% of the runway cans are jacking out of the ground.  This project will consist of performing a full lighting system replacement and plans to reuse some of the existing materials.</t>
  </si>
  <si>
    <t xml:space="preserve">This project would provide sand storage sheds for Delta and Northway Maintenance Stations. </t>
  </si>
  <si>
    <t>Clean out debris and repair minor damage to as many as 200 culverts throughout the Tok District.   (primary use of the DM funding would be to rent and transport a backhoe capable of performing this work efficiently)</t>
  </si>
  <si>
    <t>Place D-1 surface aggregate on the Taylor Highway in various places between MP 67-160 to improve road surface and fix problem areas. The scope of this project would resurface 75 lane miles of road.</t>
  </si>
  <si>
    <t>Eagle</t>
  </si>
  <si>
    <t>Nome Highways Culvert Repairs</t>
  </si>
  <si>
    <t xml:space="preserve">Replace bad Culverts along Nome highways as needed. 8-Teller Hwy culverts &amp; 10-extension on Kougarok Hwy </t>
  </si>
  <si>
    <t xml:space="preserve">Denali Hwy Gravel Resurfacing </t>
  </si>
  <si>
    <t>Resurface gravel road with 6" C-1 modified. Place dust palliative. MP 28-42</t>
  </si>
  <si>
    <t>Paxson</t>
  </si>
  <si>
    <t>Central</t>
  </si>
  <si>
    <t xml:space="preserve">Tok Dust Palliative  </t>
  </si>
  <si>
    <t xml:space="preserve">Place a dust palliative on the Taylor Hwy and local roads throughout the Tok District to reduce dust and reduce the loss of fines on the road surface. </t>
  </si>
  <si>
    <t>Southfork, O'brien Creek, Eagle</t>
  </si>
  <si>
    <t>Cantwell</t>
  </si>
  <si>
    <t>Denali</t>
  </si>
  <si>
    <t>North Pole</t>
  </si>
  <si>
    <t>Replace 2 culverts &amp; raise grade on road for ice &amp; flooding problems.  Resurface with modified C-1 or use Fahr crusher MP 16.5-19</t>
  </si>
  <si>
    <t>Whitshed Rd. Sloughing Investigate</t>
  </si>
  <si>
    <t>Investigate and decide appropriate engineered fix for sloughing problem at 2.9 and 3.2 mile Whitshed Rd. in Cordova</t>
  </si>
  <si>
    <t>7-mile</t>
  </si>
  <si>
    <t>Coldfoot</t>
  </si>
  <si>
    <t>Sag River</t>
  </si>
  <si>
    <t>Dan Creek Bridge Repairs</t>
  </si>
  <si>
    <t>Replace sub-deck and surface on Dan Creek Bridge</t>
  </si>
  <si>
    <t>livengood</t>
  </si>
  <si>
    <t>Jim River</t>
  </si>
  <si>
    <t>Chandalar</t>
  </si>
  <si>
    <t>Dalton Hwy Dust Control</t>
  </si>
  <si>
    <t>Apply calcium chloride to reduce dust and preserve D-1 surface aggregate MP 362-415</t>
  </si>
  <si>
    <t>Deadhorse</t>
  </si>
  <si>
    <t>Elliott Hwy,  Gravel Resurfacing</t>
  </si>
  <si>
    <t>This will get a maintainable surface on this road.  With a new surface it will hold up better after rain storms. The surface gets very rough and potholed after a small amount of rain.  Hoping to resurface worst portions of roadway (approx. 7 miles) from MP 70-103</t>
  </si>
  <si>
    <t>This will get a maintainable surface on this road. It is all cobles and rock now. With a new surface it will hold up better after rain storms. The surface gets very rough and potholed after a small amount of rain. We will need the material trucked out on the road. The estimate for trucking is $12,272  MP 137-152. This will  help keep the fines on the new surface and control dust. This will make the road safer and help it hold up longer with less maintenance.   MP 137-152</t>
  </si>
  <si>
    <t>Manley</t>
  </si>
  <si>
    <t>Dalton Hwy road elevation</t>
  </si>
  <si>
    <t>Elevate Road embankment in sunken areas to provide a maintainable embankment and reduce snow drifting</t>
  </si>
  <si>
    <t>Dalton Hwy Aggregate Stockpile</t>
  </si>
  <si>
    <t>Provide stockpiles of D-1 and pit run for on-going surface repairs MP 366-415</t>
  </si>
  <si>
    <t>Livengood and Manley</t>
  </si>
  <si>
    <t>Healy</t>
  </si>
  <si>
    <t>MP 118-121</t>
  </si>
  <si>
    <t>Reclaim and apply new asphalt. Existing surface is past its useful life. This will help to reduce annual maintenance costs.</t>
  </si>
  <si>
    <t>Nenana</t>
  </si>
  <si>
    <t>Clean ditches of winter sand. Rent an Excavator and small Dozer. Load our trucks. MP 183-187</t>
  </si>
  <si>
    <t>Rock Creek Bridge Repairs</t>
  </si>
  <si>
    <t>Abutments and piling are jacking. MP 24.9 Denali Hwy</t>
  </si>
  <si>
    <t>Mission Road Resurface</t>
  </si>
  <si>
    <t xml:space="preserve">Reclaim and  Pave Mission Road. Road is well part its useful life and is in need of serious repairs. </t>
  </si>
  <si>
    <t>Need to clean and  level ditches in various spots from MP 12 to 28 due to permafrost thaw causing standing water along road with no way to drain away from road embankment.</t>
  </si>
  <si>
    <t>Reclaim and Pave.  Existing chip seal is aged and breaking up.</t>
  </si>
  <si>
    <t>Reclaim and Pave . Existing chip seal is aged and breaking up.</t>
  </si>
  <si>
    <t>Montana Creek</t>
  </si>
  <si>
    <t>Grenac Road Reclaim &amp; Pave</t>
  </si>
  <si>
    <t>Reclaim and Pave road surface.  Bad road conditions due to years of deterioration as a result of Grenac being a low priority road.</t>
  </si>
  <si>
    <t>Birch Lake</t>
  </si>
  <si>
    <t>Lost Lake Rd Resurface</t>
  </si>
  <si>
    <t xml:space="preserve">Reclaim and Pave Lost Lake Rd. Existing surface is RAP. Crews must expend large amounts of time to maintain this short section of road. </t>
  </si>
  <si>
    <t>Replace broken drop inlets, repair damage to bull nose/curb areas on Airport Way/Access, University Ave, Mitchell Expressway, Steese Expressway, College Rd, Peger Rd &amp; Geist etc. (Class 1-2 Routes)</t>
  </si>
  <si>
    <t>Replace culverts on lower priority  roads that have subsided and no longer pass water.  Replacing these culverts will improve roadside drainage and will reduce maintenance by eliminating standing water adjacent to the roadway.</t>
  </si>
  <si>
    <t>Old Steele Creek Rd Spur.  Chip seal.</t>
  </si>
  <si>
    <t>Reclaim and Pave.  Existing pavement is uneven, aged and breaking up.</t>
  </si>
  <si>
    <t>Slana</t>
  </si>
  <si>
    <t>Nelchina</t>
  </si>
  <si>
    <t>Paxson and Chitina</t>
  </si>
  <si>
    <t>Tazlina District Guardrail Repair</t>
  </si>
  <si>
    <t>Re-stock and replace damaged guardrail through Tazlina district</t>
  </si>
  <si>
    <t xml:space="preserve">Resurface and Hi Float high traffic local roads in Tok. This would reduce maintenance costs and eliminate the dust associated with gravel roads. </t>
  </si>
  <si>
    <t>This project would fix bad areas and resurface large sections of Quartz Lake Rd. in which the road and the high float are failing.  The scope of work is leveling and resurfacing approximately .5 miles of Quartz Lake Rd.</t>
  </si>
  <si>
    <t>Tok District Guardrail Repair</t>
  </si>
  <si>
    <t>Re-stock and replace damaged guardrail through Tok district</t>
  </si>
  <si>
    <r>
      <t xml:space="preserve">Taylow Highway </t>
    </r>
    <r>
      <rPr>
        <strike/>
        <sz val="11"/>
        <rFont val="Calibri"/>
        <family val="2"/>
        <scheme val="minor"/>
      </rPr>
      <t xml:space="preserve"> </t>
    </r>
    <r>
      <rPr>
        <sz val="11"/>
        <rFont val="Calibri"/>
        <family val="2"/>
        <scheme val="minor"/>
      </rPr>
      <t>Unstable Slopes</t>
    </r>
  </si>
  <si>
    <t xml:space="preserve">This project would survey and record the unstable slpoes on the Taylor Hwy from MP 67 to 160. Scouring or other mitigation would occur at a later date. </t>
  </si>
  <si>
    <t>Johnson River Bridge Repairs</t>
  </si>
  <si>
    <t>Replace wooden deck with concrete.  MP 1380</t>
  </si>
  <si>
    <r>
      <t xml:space="preserve">Johnson River, Gerstle River, </t>
    </r>
    <r>
      <rPr>
        <strike/>
        <sz val="10"/>
        <color rgb="FFFF0000"/>
        <rFont val="Arial"/>
        <family val="2"/>
      </rPr>
      <t/>
    </r>
  </si>
  <si>
    <t>Raise portholes and wind braces for higher loads to pass. This will be a major problem during gas line construction.                                                                                   NOTE: Johnson and Gerstle  are 24' wide bridges that restrict the 36' wide highway. They should be considered for replacement.</t>
  </si>
  <si>
    <t>Abercrombie Creek Bridge #1204</t>
  </si>
  <si>
    <t>Excavate under bridge and reestablish channel flow$100.0</t>
  </si>
  <si>
    <t>Grind, Grade and Repave MP 0 - 1.8 Mineral Creek Loop Rd. And replace failing culverts</t>
  </si>
  <si>
    <t>Valdez SidwalkReplacement</t>
  </si>
  <si>
    <t xml:space="preserve">Replace / Repair Sidewalks along Egan Dr. and Hazlet, Repair storm Drains </t>
  </si>
  <si>
    <t>Cut brush back from road surface and re-establish sight distance MP 36-50</t>
  </si>
  <si>
    <t>Wetern</t>
  </si>
  <si>
    <t>Paint Marking &amp; Striping</t>
  </si>
  <si>
    <t>After summer road repairs, re-paint Nome system road pavements for better winter visibility</t>
  </si>
  <si>
    <t>no</t>
  </si>
  <si>
    <t>Western District Highways Guardrail Repairs</t>
  </si>
  <si>
    <t>Re-stock and replace damaged guardrail through Western district</t>
  </si>
  <si>
    <t>Wesertn</t>
  </si>
  <si>
    <t>Church Road Asphalt Repair</t>
  </si>
  <si>
    <t>Mill and pave Church Road MP 0 to 4.118</t>
  </si>
  <si>
    <t>Anchor Point Rd. (aka Beach Rd.) - Mile 0.0 to 1.2 Repair</t>
  </si>
  <si>
    <t>Grind and pave Mile 0.0 to 1.2, both lanes;  minor sub-grade work. Center Line Miles 1.2  - Width 24'</t>
  </si>
  <si>
    <t>N. Eagle River Access Road Repair</t>
  </si>
  <si>
    <t>Mill &amp; pave .619 miles.</t>
  </si>
  <si>
    <t>Wolverine Road Asphalt Repair</t>
  </si>
  <si>
    <t>Mill and pave Wolverine Road, MP 0 to 2.5</t>
  </si>
  <si>
    <t>North Fork Road Repair</t>
  </si>
  <si>
    <t>Mile 3.3 to 8.4:  Both lanes, grind and pave.  Center Line Miles 5.1  - Width 24'</t>
  </si>
  <si>
    <t>Clark Road Asphalt Repair</t>
  </si>
  <si>
    <t>Mill and pave Clark Road</t>
  </si>
  <si>
    <t>Strawberry Road Repair</t>
  </si>
  <si>
    <t>Grind and Pave. Culvert replacement at MP .2.  Center Line Miles 1.3  - Width 26'</t>
  </si>
  <si>
    <t>Kachemak Dr. - Mile 0.0 to 3.6 Repair</t>
  </si>
  <si>
    <t>Mile 0.0 to 3.6:  Both lanes, grind and pave.  Center Line Miles 3.6  - Width 24'</t>
  </si>
  <si>
    <t xml:space="preserve">Homer </t>
  </si>
  <si>
    <t>Muldoon Road Asphalt Spot Repair</t>
  </si>
  <si>
    <t>Intermittent mill &amp; pave from 36th to JBER Gate,   8 lane miles</t>
  </si>
  <si>
    <t>15, 27</t>
  </si>
  <si>
    <t>Bridge</t>
  </si>
  <si>
    <t>Region-Wide Bridge Repair</t>
  </si>
  <si>
    <t>Repair  deficient bridge decks, railing, and structures to correct deficiencies and prolong life of the bridge.</t>
  </si>
  <si>
    <t>Scott Road Asphalt Repair</t>
  </si>
  <si>
    <t>Mill and pave Scott Road</t>
  </si>
  <si>
    <t>PALMER</t>
  </si>
  <si>
    <t>Boundary Road Drainage &amp; Pavement</t>
  </si>
  <si>
    <t>Correct drainage, Mill &amp; Pave</t>
  </si>
  <si>
    <t>15, 16</t>
  </si>
  <si>
    <t>Long Lake Road Asphalt Repair</t>
  </si>
  <si>
    <t>Mill and pve Long lake Road</t>
  </si>
  <si>
    <t>Anchorage Downtown Sidewalk Repair</t>
  </si>
  <si>
    <t>Replace deteriorated sidewalks in downtown Anchorage on major pedestrian routes.</t>
  </si>
  <si>
    <t>Post Road - Ship Creek Culvert Replacement</t>
  </si>
  <si>
    <t>Replace two large failed culverts on Ship Creek under a major industrial access route.</t>
  </si>
  <si>
    <t xml:space="preserve">Repair deteriorated overcrossings </t>
  </si>
  <si>
    <t>Replace stairs treads, anchor bolts, and other deteriorated components.</t>
  </si>
  <si>
    <t>Palmer-Fishhook Road Barrier/Fence Repair</t>
  </si>
  <si>
    <t>Repair/replace delapidated barriers and fencing on Palmer-FishhookRoad, MP 9-9.3 to current standard.</t>
  </si>
  <si>
    <t>Snug Harbor - MP. 1.7 - MP. 3.3 Gravel to Black</t>
  </si>
  <si>
    <t>MP. 1.7 - MP. 3.3, MP.0  - MP.6, D-1 and pave both lanes. Center Line Miles 2.3 - Width 24'</t>
  </si>
  <si>
    <t xml:space="preserve">Quartz Creek </t>
  </si>
  <si>
    <t>Glenn Highway Barrier/Fence Repair</t>
  </si>
  <si>
    <t>Repair/replace delapidated barriers and fencing to current standards at MP 47 of the Glenn Highway .</t>
  </si>
  <si>
    <t>Old Seward Spur Repair</t>
  </si>
  <si>
    <t>Correct drainage, Pulverize &amp; Repave</t>
  </si>
  <si>
    <t>Moose Creek Bridge Repair</t>
  </si>
  <si>
    <t>Install sheet pile to reinforce Moose creek Bridge foundation</t>
  </si>
  <si>
    <t>Chulitna</t>
  </si>
  <si>
    <t>Bridge Maintenance</t>
  </si>
  <si>
    <t>Deck &amp; Bearing Seat Cleaning, Joint Replacement, and drift clearing</t>
  </si>
  <si>
    <t>East Hill Rd. - Mile 0.0 to 2.1</t>
  </si>
  <si>
    <t>Mile 0.0 to 2.1:  Both lanes, grind and pave with guardrail replacment. Center Line Miles 2.4 - Width 24'</t>
  </si>
  <si>
    <t>West Hill Rd. - Mile 0.0 to 0.7</t>
  </si>
  <si>
    <t xml:space="preserve"> 24'Mile 0.0 to 0.7, Both lanes, grind and pave. Center Line Miles 2.1 - Width 24'</t>
  </si>
  <si>
    <t xml:space="preserve">Scout Lake </t>
  </si>
  <si>
    <t>Grind and Pave .  Shoulder widening.  Center Line Miles 1.36  - Width 22'</t>
  </si>
  <si>
    <t>West Poppy Lane</t>
  </si>
  <si>
    <t>Overlay - Center Line Miles 1.65  - Width 28'</t>
  </si>
  <si>
    <t>Old Sterling Hwy</t>
  </si>
  <si>
    <t>Mill &amp; Repave.  Center Line Miles 8.7  - Width 24'</t>
  </si>
  <si>
    <t>Kachemak Dr. - Mile 0.0 to 3.6</t>
  </si>
  <si>
    <t>Cannery Road</t>
  </si>
  <si>
    <t>Overlay - Center Line Miles 1.23  - Width 24'</t>
  </si>
  <si>
    <t>Soldotan</t>
  </si>
  <si>
    <t>Halbouty Rd.</t>
  </si>
  <si>
    <t>Grind and repave Both Lanes. Center Line Miles 2.5  - Width 28'4"</t>
  </si>
  <si>
    <t>Kenai Spur Hwy. MP30-39</t>
  </si>
  <si>
    <t>Grind and Repave Both Lanes.  Center Line Miles 9  - Width 24'28"</t>
  </si>
  <si>
    <t>Deep Creek Road</t>
  </si>
  <si>
    <t>Base coarse, and pave.  1.27 CL miles, 24' wide</t>
  </si>
  <si>
    <t xml:space="preserve">Alta (Starisky) loop </t>
  </si>
  <si>
    <t>Base coarse, and pave.  Center Line Miles 0.6  - Width 24'</t>
  </si>
  <si>
    <t xml:space="preserve">Clam Gulch </t>
  </si>
  <si>
    <t>Base coarse, and pave. Center Line Miles 0.5  - Width 24'</t>
  </si>
  <si>
    <t>Kasilof South Beach Access (North Cohoe)</t>
  </si>
  <si>
    <t>Pave - Center Line Miles  1.1  - Width 24'</t>
  </si>
  <si>
    <t>Web Ramsel</t>
  </si>
  <si>
    <t>Base, coarse, and pave. Center Line Miles  1.61  - Width 24'</t>
  </si>
  <si>
    <t>Airport Ave.</t>
  </si>
  <si>
    <t>The pavement is over 30 years old, grind and repave both lanes. Center Line Miles 0.7  - Width 28'</t>
  </si>
  <si>
    <t>Seldovia</t>
  </si>
  <si>
    <t>Dock St.</t>
  </si>
  <si>
    <t>The pavement is over 30 years old, grind and repave both lanes. Center Line Miles 0.1  - Width 32'</t>
  </si>
  <si>
    <t>Main St.</t>
  </si>
  <si>
    <t>The pavement is over 30 years old, grind and repave both lanes. Center Line Miles 0.3  - Width 28'</t>
  </si>
  <si>
    <t>Seldovia St.</t>
  </si>
  <si>
    <t>D-1 and pave both lanes. Center Line Miles 0.1  - Width 28'</t>
  </si>
  <si>
    <t>Anderson Way</t>
  </si>
  <si>
    <t>D-1 and pave both lanes. Center Line Miles 0.3  - Width 24'</t>
  </si>
  <si>
    <t>Jakolof Bay Rd. - MP. 36 - MP. 46</t>
  </si>
  <si>
    <t>MP. 36 - MP. 46, Overlay both lanes. Center Line Miles  12.3  - Width 24'</t>
  </si>
  <si>
    <t>Fueding Lane</t>
  </si>
  <si>
    <t>Pave - Center Line Miles  1.96  - Width 24'</t>
  </si>
  <si>
    <t>Pollard Loop Road</t>
  </si>
  <si>
    <t>Pave - Center Line Miles 1.54  - Width 23'</t>
  </si>
  <si>
    <t>Browns Lake Road</t>
  </si>
  <si>
    <t>Pave - Center Line Miles  2.37  - Width 25'</t>
  </si>
  <si>
    <t>Rabbit Run Road</t>
  </si>
  <si>
    <t>Pave - Center Line Miles 0.5 - Width 24'</t>
  </si>
  <si>
    <t>State Park Road</t>
  </si>
  <si>
    <t xml:space="preserve"> 26'Pave - Center Line Miles  1 - Width 26'</t>
  </si>
  <si>
    <t>Owen Street</t>
  </si>
  <si>
    <t>Pave - Center Line Miles  0.64 - Width 20.5'</t>
  </si>
  <si>
    <t>Pioneer Access Road</t>
  </si>
  <si>
    <t xml:space="preserve">  Center Line Miles 0.35 - Width 21'</t>
  </si>
  <si>
    <t xml:space="preserve">Soldotna </t>
  </si>
  <si>
    <t>Rebecca Drive</t>
  </si>
  <si>
    <t>Pave - Center Line Miles  0.22 - Width 21'</t>
  </si>
  <si>
    <t>Arc Loop Road</t>
  </si>
  <si>
    <t>Pave - Center Line Miles  1.95 - Width  24'</t>
  </si>
  <si>
    <t>Kasilof North Beach Access Road</t>
  </si>
  <si>
    <t xml:space="preserve">Grind &amp; Repave  - Center Line Miles 1.07 - Width 22'                          </t>
  </si>
  <si>
    <t>Funny River Road - MP. 1.8 - MP. 4.</t>
  </si>
  <si>
    <t>MP. 1.8 - MP. 4.1, D-1 and pave both lanes. Center Line Miles 2.3 - Width 26'</t>
  </si>
  <si>
    <t>Quartz Creek rd. &amp; Q.C. rd. east - Mile 0.0 to 2.4</t>
  </si>
  <si>
    <t>Mile 0.0 to 2.4:  Both lanes, grind and pave at minimum, could use storm drain, curb drain, and guardrail replacment. Center Line Miles 2.2 - Width 24'</t>
  </si>
  <si>
    <t>Rogers Loop - Mile 0.0 to 3.2</t>
  </si>
  <si>
    <t>Mile 0.0 to 3.2:  Both lanes, grind and pave, minor culvert replacement. Center Line Miles 0.7 - Width 24'</t>
  </si>
  <si>
    <t>Skyline Drive West - Mile 0.0 to 5.0</t>
  </si>
  <si>
    <t xml:space="preserve"> 3.2Mile 0.0 to 5.0:  Both lanes, grind and pave. Center Line Miles  3.2  - Width 24'</t>
  </si>
  <si>
    <t>Skyline Drive East</t>
  </si>
  <si>
    <t>Pave - Center Line Miles 5 - Width 24'</t>
  </si>
  <si>
    <t>Bernice Lake Rd.</t>
  </si>
  <si>
    <t xml:space="preserve">  Center Line Miles 1 - Width 24'</t>
  </si>
  <si>
    <t>Alexander  Rd.</t>
  </si>
  <si>
    <t>Pave - Center Line Miles 1  - Width 22'-24'</t>
  </si>
  <si>
    <t>Ross Rd.</t>
  </si>
  <si>
    <t>Pave - Center Line Miles 0.2 - Width 24'</t>
  </si>
  <si>
    <t>Windy Rd.</t>
  </si>
  <si>
    <t>Pave - Center Line Miles 0.1 - Width 24'</t>
  </si>
  <si>
    <t>Miller Loop Rd.</t>
  </si>
  <si>
    <t>Add shoulders, grind and repave. Center Line Miles  5.4 - Width 24'6"</t>
  </si>
  <si>
    <t>Primrose Rd.</t>
  </si>
  <si>
    <t>Both lanes, D-1 and pave. Center Line Miles 1 - Width 24'</t>
  </si>
  <si>
    <t>Crown Point</t>
  </si>
  <si>
    <t>Exit Glacier Rd. - MP 4.6 (No Name Crk.)</t>
  </si>
  <si>
    <t>MP 4.6 (No Name Crk.)  Both lanes, subgrade rehab and pave. Center Line Miles  0.1 - Width 24'</t>
  </si>
  <si>
    <t>Exit Glacier Rd. - MP 5 - 5.3</t>
  </si>
  <si>
    <t>MP 5 - 5.3  Both lanes, subgrade rehab and pave. Center Line Miles 0.3 - Width 24'</t>
  </si>
  <si>
    <t>Cohoe loop road -  Mile 0 to 9</t>
  </si>
  <si>
    <t xml:space="preserve"> Mile 0 to 9, grind and repave. Center Line Miles  9 - Width 24'</t>
  </si>
  <si>
    <t>Anchorage District Vegetation Control</t>
  </si>
  <si>
    <t>Region-wide Gravel Stockpiles</t>
  </si>
  <si>
    <t>Provide Surface Course E-1 at Rural Airports for repairs.</t>
  </si>
  <si>
    <t>SW District Fence and Gate Repair</t>
  </si>
  <si>
    <t>Crooked Creek Airport Runway Repair</t>
  </si>
  <si>
    <t>Repair and grade runway and windsock area.</t>
  </si>
  <si>
    <t>Crooked Creek</t>
  </si>
  <si>
    <t>Homer Airport Shoulder Repair</t>
  </si>
  <si>
    <t>Place asphalt to protect runway and taxiway shoulders.</t>
  </si>
  <si>
    <t>Region-Wide Airport Fence &amp; Gate Repair</t>
  </si>
  <si>
    <t>Peninsula Airport Tie Down Improvement</t>
  </si>
  <si>
    <t>Install tie down points at general aviation ramps to improve security of parked aircraft.</t>
  </si>
  <si>
    <t>29, 30</t>
  </si>
  <si>
    <t>Peninsula Airport Dust Palliative</t>
  </si>
  <si>
    <t>Apply dust pallative to control dust and harden the runway surface.</t>
  </si>
  <si>
    <t>29, 31, 32</t>
  </si>
  <si>
    <t>Chuathbaluk Airport Access Road Repair</t>
  </si>
  <si>
    <t>Rehabilitate airport access road.</t>
  </si>
  <si>
    <t>Region-wide Lighting Repairs</t>
  </si>
  <si>
    <t>Region-wide Pavement Markings</t>
  </si>
  <si>
    <t>Plan, puchase, and install markings to paved airports.</t>
  </si>
  <si>
    <t>Region-wide Nav Aid Repairs</t>
  </si>
  <si>
    <t>Airport Visual Aids - Plan, purchase and install materials to include cones, markers.</t>
  </si>
  <si>
    <t>Willow Airport Obstruction Removal</t>
  </si>
  <si>
    <t>Remove Hill by North South Taxilane.</t>
  </si>
  <si>
    <t>Birchwood Gravel Resurfacing</t>
  </si>
  <si>
    <t>Resurface R/W 2R/20L and T/W's A, E, &amp; G</t>
  </si>
  <si>
    <t>Region-wide Crack Sealing</t>
  </si>
  <si>
    <t>Plan, Ppurchase, and install crack sealant on paved airports to extend pavement life.</t>
  </si>
  <si>
    <t>S Naknek lighting repairs</t>
  </si>
  <si>
    <t>Repair lighting system</t>
  </si>
  <si>
    <t>King Salmon airport Crack Seal</t>
  </si>
  <si>
    <t>Crack seal west, south, east parking apron</t>
  </si>
  <si>
    <t>Klondike Hwy Guardrail repairs</t>
  </si>
  <si>
    <t>Replace guardrail from mile 8 to the boarder</t>
  </si>
  <si>
    <t>Area wide brush cutting along Hwys.</t>
  </si>
  <si>
    <t>Juneau Area-wide Vegetation Management</t>
  </si>
  <si>
    <t>Hyder Salmon River Road Brush Cutting</t>
  </si>
  <si>
    <t>Salmon River Road brush cutting  MP 0-12.0</t>
  </si>
  <si>
    <t>cut brush with an excavator on Hwys in Skagway</t>
  </si>
  <si>
    <t>Brush cutting AK pen hwy</t>
  </si>
  <si>
    <t>Cut vegetation on AK Pen Hwy</t>
  </si>
  <si>
    <t>Kodiak Area-wide Vegetation Management</t>
  </si>
  <si>
    <t>Anton Larson Road Gravel Surfacing</t>
  </si>
  <si>
    <t>King Salmon Guard rail repair</t>
  </si>
  <si>
    <t>Repair Guard rail eskimo ck, king salmon ck, paul’s ck bridge</t>
  </si>
  <si>
    <t>Kodiak Guardrail repairs</t>
  </si>
  <si>
    <t>Clean under and repair guardrail on Rezanof Dr. mile points 0 – 13.75, Chiniak Highway mile points 5 – 21.1, 21.1 – 31.8, Pasagshak Rd mile points 0 – 11.9, Monashka Bay Rd mile points 2.4 - 7.2, Otmaloi, Sawmill Circle and Lakeview roads</t>
  </si>
  <si>
    <t>Ditch cleaning Otmaloi, Sawmill Circle and Lakeview roads</t>
  </si>
  <si>
    <t>Ditching  Otmaloi, Sawmill Circle and Lakeview roads</t>
  </si>
  <si>
    <t>KAK PEN Hwy shoulder maint.</t>
  </si>
  <si>
    <t>Shoulder gravel mile 1-5 AK pen hwy</t>
  </si>
  <si>
    <t>District Wide Bridge Maintain ace</t>
  </si>
  <si>
    <t>Maintain bridges district wide in accordance with bridge report recommendations</t>
  </si>
  <si>
    <t>Gustavus Airport brush cutting</t>
  </si>
  <si>
    <t>Brush cutting various areas on airport property</t>
  </si>
  <si>
    <t>2-A</t>
  </si>
  <si>
    <t>Haines airport brush cutting</t>
  </si>
  <si>
    <t>Brush cut on airport property</t>
  </si>
  <si>
    <t>Ketchikan Airport Paving</t>
  </si>
  <si>
    <t xml:space="preserve">Pave apron &amp; road from ARFF building to Taxiway </t>
  </si>
  <si>
    <t>Klondike hwy escape ramp repairs</t>
  </si>
  <si>
    <t>cut brush, add ballast, and replace all signs</t>
  </si>
  <si>
    <t>Haines Hwy 19 &amp; 23 Slide Ditch &amp; Shoulder Work</t>
  </si>
  <si>
    <t>Clean, clear, and reestablesh ditches and shoulders along the Haines Hwy at the 19 &amp; 23 mile slide areas.</t>
  </si>
  <si>
    <t>Southeast district Area-wide Signal/Street light Upgrade</t>
  </si>
  <si>
    <t>Replace damaged/worn signals and street lights</t>
  </si>
  <si>
    <t>Kodiak area wide paving</t>
  </si>
  <si>
    <t>Program $100,000 per year for area wide asphalt repairs to the State highway and smaller roads.</t>
  </si>
  <si>
    <t>Kodiak Light and Signal maintenance</t>
  </si>
  <si>
    <t>Drainage maintenance AK Pen Hwy</t>
  </si>
  <si>
    <t>Clean culverts on AK Pen Hwy</t>
  </si>
  <si>
    <t>Chiniak   Highway Gravel Surfacing</t>
  </si>
  <si>
    <t>Woman's Mountain Road</t>
  </si>
  <si>
    <t>Place D1 between mile points 3.9 -10.2</t>
  </si>
  <si>
    <t>King Salmon Gravel Road re-surfacing</t>
  </si>
  <si>
    <t>Place D-1 king salmon/naknek roads</t>
  </si>
  <si>
    <t>Old Harbor Airport Windsock Replacement</t>
  </si>
  <si>
    <t>NE Windsock replacement</t>
  </si>
  <si>
    <t>Kodiak Aleutian District</t>
  </si>
  <si>
    <t>Grade and compact runways as needed through out the district</t>
  </si>
  <si>
    <t>SC</t>
  </si>
  <si>
    <t>Hoonah airport brush cutting</t>
  </si>
  <si>
    <t xml:space="preserve">Port Lions Segmented circle </t>
  </si>
  <si>
    <t>Install Segmented circle</t>
  </si>
  <si>
    <t>Port Lions</t>
  </si>
  <si>
    <t>Hoonah  airport security fence</t>
  </si>
  <si>
    <t>Level graound and remove trees and brush from RW 11/29 OFZ</t>
  </si>
  <si>
    <t>Herring Cove Rd Gravel Surfacing</t>
  </si>
  <si>
    <t>Salmon River Road Gravel Surfacing</t>
  </si>
  <si>
    <t>Repair dips in Klondike Hwy</t>
  </si>
  <si>
    <t>Klondike Hwy Refurbishment</t>
  </si>
  <si>
    <t>Grind and pave Klondike Hwy</t>
  </si>
  <si>
    <t>Skagway area wide guardrail cleaning</t>
  </si>
  <si>
    <t xml:space="preserve">clean sand build-up from under guardrails </t>
  </si>
  <si>
    <t>Juneau shoulder repairs</t>
  </si>
  <si>
    <t>Remove build up on shoulders of hwys to allow for water to drain off the driving surface throughout Juneau.</t>
  </si>
  <si>
    <t>Channelize slide areas on the Haines Hwy</t>
  </si>
  <si>
    <t>Ketchikan Airport aggraget</t>
  </si>
  <si>
    <t xml:space="preserve">Crush waste asphalt and concrete to be used on the airport </t>
  </si>
  <si>
    <t>Kodiak area wide erosion Maintenance</t>
  </si>
  <si>
    <t>Address several spots area wide on the road system where erosion is affecting the highway</t>
  </si>
  <si>
    <t xml:space="preserve">Monashka </t>
  </si>
  <si>
    <t xml:space="preserve">Benny Benson  </t>
  </si>
  <si>
    <t xml:space="preserve">Cutoff   </t>
  </si>
  <si>
    <t>Karluk Segmented circle</t>
  </si>
  <si>
    <t>Karluk</t>
  </si>
  <si>
    <t>Gustavus Airport gate improvements</t>
  </si>
  <si>
    <t>Pour concrete slabs at gates to help keep animals off the airport</t>
  </si>
  <si>
    <t>Cut brush, vegitation and repair or replace the security fence along Egan Drive.</t>
  </si>
  <si>
    <t>Southeast District Sign Replacement</t>
  </si>
  <si>
    <t>Replace damaged/worn signs in Southeast district</t>
  </si>
  <si>
    <t>3-B, 1-A, 2-A, 5-C</t>
  </si>
  <si>
    <t>Yakutat Area-Wide Chip Seal</t>
  </si>
  <si>
    <t>Chip seal Lost River Road and Dangerous River Road MP 0 - 9</t>
  </si>
  <si>
    <t>Kake Airport Install hardstand</t>
  </si>
  <si>
    <t>Gustavus Paving</t>
  </si>
  <si>
    <t>Paving DOT shop road &amp; Moose Lane</t>
  </si>
  <si>
    <t>Replace damaged signs AK Pen Hwy</t>
  </si>
  <si>
    <t>Channelize Sargent Creek</t>
  </si>
  <si>
    <t>clean out and redirect Sargent Creek back into its original channel</t>
  </si>
  <si>
    <t>Total Aviation DM</t>
  </si>
  <si>
    <t>Total Highways 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</si>
</sst>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_);_(* \(#,##0.0\);_(* &quot;-&quot;??_);_(@_)"/>
    <numFmt numFmtId="165" formatCode="#,##0.0"/>
    <numFmt numFmtId="166" formatCode="0.0"/>
    <numFmt numFmtId="167" formatCode="_(&quot;$&quot;* #,##0_);_(&quot;$&quot;* \(#,##0\);_(&quot;$&quot;* &quot;-&quot;??_);_(@_)"/>
    <numFmt numFmtId="168" formatCode="#0.0"/>
    <numFmt numFmtId="169" formatCode="_(&quot;$&quot;* #,##0.0_);_(&quot;$&quot;* \(#,##0.0\);_(&quot;$&quot;* &quot;-&quot;??_);_(@_)"/>
    <numFmt numFmtId="170" formatCode="_(* #,##0_);_(* \(#,##0\);_(* &quot;-&quot;??_);_(@_)"/>
    <numFmt numFmtId="171" formatCode="&quot;$&quot;#,##0.0,"/>
    <numFmt numFmtId="172" formatCode="&quot;$&quot;#,##0.0"/>
    <numFmt numFmtId="173" formatCode="#,##0;;"/>
    <numFmt numFmtId="174" formatCode="0.0%"/>
    <numFmt numFmtId="175" formatCode="[$-409]mmmm\ d\,\ yyyy;@"/>
    <numFmt numFmtId="176" formatCode="###0;###0"/>
    <numFmt numFmtId="177" formatCode="\$00.00_);\(\$00.00\)"/>
    <numFmt numFmtId="178" formatCode="\$0.00"/>
    <numFmt numFmtId="179" formatCode="\$#,##0.00"/>
    <numFmt numFmtId="180" formatCode="#,##0.0_);\(#,##0.0\)"/>
  </numFmts>
  <fonts count="119">
    <font>
      <sz val="10"/>
      <name val="Arial"/>
    </font>
    <font>
      <sz val="11"/>
      <color theme="1"/>
      <name val="Calibri"/>
      <family val="2"/>
      <scheme val="minor"/>
    </font>
    <font>
      <sz val="11"/>
      <color theme="1"/>
      <name val="Calibri"/>
      <family val="2"/>
      <scheme val="minor"/>
    </font>
    <font>
      <sz val="10"/>
      <name val="Arial"/>
      <family val="2"/>
    </font>
    <font>
      <sz val="10"/>
      <color indexed="18"/>
      <name val="Arial"/>
      <family val="2"/>
    </font>
    <font>
      <b/>
      <sz val="14"/>
      <color indexed="18"/>
      <name val="Arial"/>
      <family val="2"/>
    </font>
    <font>
      <sz val="12"/>
      <color indexed="18"/>
      <name val="Arial"/>
      <family val="2"/>
    </font>
    <font>
      <b/>
      <sz val="18"/>
      <color indexed="18"/>
      <name val="Arial"/>
      <family val="2"/>
    </font>
    <font>
      <b/>
      <sz val="12"/>
      <color indexed="18"/>
      <name val="Arial"/>
      <family val="2"/>
    </font>
    <font>
      <b/>
      <sz val="10"/>
      <color indexed="18"/>
      <name val="Arial"/>
      <family val="2"/>
    </font>
    <font>
      <b/>
      <sz val="12"/>
      <name val="Arial"/>
      <family val="2"/>
    </font>
    <font>
      <b/>
      <sz val="10"/>
      <name val="Arial"/>
      <family val="2"/>
    </font>
    <font>
      <sz val="10"/>
      <name val="Arial"/>
      <family val="2"/>
    </font>
    <font>
      <b/>
      <sz val="16"/>
      <name val="Arial"/>
      <family val="2"/>
    </font>
    <font>
      <sz val="12"/>
      <name val="Arial"/>
      <family val="2"/>
    </font>
    <font>
      <sz val="10"/>
      <color indexed="8"/>
      <name val="Arial"/>
      <family val="2"/>
    </font>
    <font>
      <sz val="11"/>
      <color indexed="8"/>
      <name val="Calibri"/>
      <family val="2"/>
    </font>
    <font>
      <sz val="10"/>
      <color indexed="8"/>
      <name val="MS Sans Serif"/>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0"/>
      <name val="Times New Roman"/>
      <family val="1"/>
    </font>
    <font>
      <sz val="9"/>
      <color indexed="8"/>
      <name val="Arial"/>
      <family val="2"/>
    </font>
    <font>
      <sz val="10"/>
      <color indexed="8"/>
      <name val="Times New Roman"/>
      <family val="2"/>
    </font>
    <font>
      <b/>
      <sz val="15"/>
      <color indexed="62"/>
      <name val="Calibri"/>
      <family val="2"/>
    </font>
    <font>
      <b/>
      <sz val="13"/>
      <color indexed="62"/>
      <name val="Calibri"/>
      <family val="2"/>
    </font>
    <font>
      <b/>
      <sz val="11"/>
      <color indexed="62"/>
      <name val="Calibri"/>
      <family val="2"/>
    </font>
    <font>
      <sz val="10"/>
      <name val="Helv"/>
    </font>
    <font>
      <u/>
      <sz val="10"/>
      <color indexed="12"/>
      <name val="MS Sans Serif"/>
      <family val="2"/>
    </font>
    <font>
      <sz val="11"/>
      <color indexed="19"/>
      <name val="Calibri"/>
      <family val="2"/>
    </font>
    <font>
      <sz val="9"/>
      <name val="Arial"/>
      <family val="2"/>
    </font>
    <font>
      <sz val="12"/>
      <name val="Tms Rmn"/>
    </font>
    <font>
      <b/>
      <sz val="18"/>
      <color indexed="62"/>
      <name val="Cambria"/>
      <family val="2"/>
    </font>
    <font>
      <sz val="9.85"/>
      <color indexed="8"/>
      <name val="Times New Roman"/>
      <family val="1"/>
    </font>
    <font>
      <sz val="11"/>
      <color indexed="8"/>
      <name val="Calibri"/>
      <family val="2"/>
    </font>
    <font>
      <sz val="10"/>
      <name val="Arial"/>
      <family val="2"/>
    </font>
    <font>
      <sz val="10"/>
      <color indexed="8"/>
      <name val="Times New Roman"/>
      <family val="2"/>
    </font>
    <font>
      <sz val="10"/>
      <name val="Arial"/>
      <family val="2"/>
    </font>
    <font>
      <sz val="9"/>
      <color indexed="81"/>
      <name val="Tahoma"/>
      <family val="2"/>
    </font>
    <font>
      <b/>
      <sz val="9"/>
      <color indexed="81"/>
      <name val="Tahoma"/>
      <family val="2"/>
    </font>
    <font>
      <sz val="10"/>
      <name val="Geneva"/>
    </font>
    <font>
      <b/>
      <sz val="10"/>
      <color indexed="8"/>
      <name val="Arial"/>
      <family val="2"/>
    </font>
    <font>
      <sz val="11"/>
      <color indexed="8"/>
      <name val="Calibri"/>
      <family val="2"/>
    </font>
    <font>
      <sz val="10"/>
      <name val="Arial"/>
      <family val="2"/>
    </font>
    <font>
      <b/>
      <sz val="18"/>
      <name val="Arial"/>
      <family val="2"/>
    </font>
    <font>
      <sz val="16"/>
      <name val="Arial"/>
      <family val="2"/>
    </font>
    <font>
      <b/>
      <sz val="12"/>
      <color indexed="30"/>
      <name val="Arial"/>
      <family val="2"/>
    </font>
    <font>
      <sz val="12"/>
      <color indexed="8"/>
      <name val="Calibri"/>
      <family val="2"/>
    </font>
    <font>
      <b/>
      <sz val="12"/>
      <color indexed="8"/>
      <name val="Arial"/>
      <family val="2"/>
    </font>
    <font>
      <b/>
      <sz val="12"/>
      <name val="Calibri"/>
      <family val="2"/>
    </font>
    <font>
      <b/>
      <sz val="16"/>
      <color indexed="8"/>
      <name val="Arial"/>
      <family val="2"/>
    </font>
    <font>
      <b/>
      <sz val="9"/>
      <name val="Calibri"/>
      <family val="2"/>
    </font>
    <font>
      <sz val="9"/>
      <name val="Calibri"/>
      <family val="2"/>
    </font>
    <font>
      <sz val="26"/>
      <color indexed="10"/>
      <name val="Arial"/>
      <family val="2"/>
    </font>
    <font>
      <b/>
      <sz val="26"/>
      <color indexed="10"/>
      <name val="Arial"/>
      <family val="2"/>
    </font>
    <font>
      <b/>
      <sz val="9"/>
      <name val="Arial"/>
      <family val="2"/>
    </font>
    <font>
      <sz val="10"/>
      <name val="Arial"/>
      <family val="2"/>
    </font>
    <font>
      <sz val="8"/>
      <name val="Calibri"/>
      <family val="2"/>
    </font>
    <font>
      <b/>
      <sz val="8"/>
      <name val="Calibri"/>
      <family val="2"/>
    </font>
    <font>
      <b/>
      <sz val="9"/>
      <color indexed="12"/>
      <name val="Calibri"/>
      <family val="2"/>
    </font>
    <font>
      <i/>
      <sz val="10"/>
      <color indexed="8"/>
      <name val="Arial"/>
      <family val="2"/>
    </font>
    <font>
      <sz val="10"/>
      <color indexed="8"/>
      <name val="Tahoma"/>
      <family val="2"/>
    </font>
    <font>
      <sz val="10"/>
      <name val="Tahoma"/>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sz val="12"/>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2"/>
      <color rgb="FF3F3F76"/>
      <name val="Calibri"/>
      <family val="2"/>
      <scheme val="minor"/>
    </font>
    <font>
      <sz val="11"/>
      <color rgb="FFFA7D00"/>
      <name val="Calibri"/>
      <family val="2"/>
      <scheme val="minor"/>
    </font>
    <font>
      <sz val="11"/>
      <color rgb="FF9C6500"/>
      <name val="Calibri"/>
      <family val="2"/>
      <scheme val="minor"/>
    </font>
    <font>
      <sz val="12"/>
      <color rgb="FF9C6500"/>
      <name val="Calibri"/>
      <family val="2"/>
      <scheme val="minor"/>
    </font>
    <font>
      <sz val="10"/>
      <color theme="1"/>
      <name val="Times New Roman"/>
      <family val="2"/>
    </font>
    <font>
      <sz val="10"/>
      <color rgb="FF000000"/>
      <name val="Times New Roman"/>
      <family val="1"/>
    </font>
    <font>
      <sz val="10"/>
      <color theme="1"/>
      <name val="Calibri"/>
      <family val="2"/>
      <scheme val="minor"/>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9"/>
      <name val="Calibri"/>
      <family val="2"/>
      <scheme val="minor"/>
    </font>
    <font>
      <sz val="11"/>
      <name val="Calibri"/>
      <family val="2"/>
      <scheme val="minor"/>
    </font>
    <font>
      <sz val="18"/>
      <color indexed="10"/>
      <name val="Arial"/>
      <family val="2"/>
    </font>
    <font>
      <b/>
      <sz val="9"/>
      <color rgb="FF0000FF"/>
      <name val="Calibri"/>
      <family val="2"/>
    </font>
    <font>
      <b/>
      <sz val="12"/>
      <color theme="1"/>
      <name val="Arial"/>
      <family val="2"/>
    </font>
    <font>
      <sz val="12"/>
      <color theme="1"/>
      <name val="Arial"/>
      <family val="2"/>
    </font>
    <font>
      <sz val="12"/>
      <color rgb="FF000000"/>
      <name val="Times New Roman"/>
      <family val="1"/>
    </font>
    <font>
      <sz val="12"/>
      <color rgb="FF000000"/>
      <name val="Arial"/>
      <family val="2"/>
    </font>
    <font>
      <b/>
      <sz val="12"/>
      <color rgb="FF000000"/>
      <name val="Arial"/>
      <family val="2"/>
    </font>
    <font>
      <sz val="10"/>
      <color theme="1"/>
      <name val="Arial"/>
      <family val="2"/>
    </font>
    <font>
      <sz val="10"/>
      <color theme="1"/>
      <name val="Times New Roman"/>
      <family val="1"/>
    </font>
    <font>
      <sz val="12"/>
      <name val="Calibri"/>
      <family val="2"/>
      <scheme val="minor"/>
    </font>
    <font>
      <b/>
      <sz val="12"/>
      <name val="Calibri"/>
      <family val="2"/>
      <scheme val="minor"/>
    </font>
    <font>
      <b/>
      <sz val="20"/>
      <color theme="1"/>
      <name val="Calibri"/>
      <family val="2"/>
      <scheme val="minor"/>
    </font>
    <font>
      <i/>
      <sz val="11"/>
      <name val="Calibri"/>
      <family val="2"/>
      <scheme val="minor"/>
    </font>
    <font>
      <sz val="10"/>
      <color rgb="FFFF0000"/>
      <name val="Arial"/>
      <family val="2"/>
    </font>
    <font>
      <b/>
      <sz val="11"/>
      <name val="Calibri"/>
      <family val="2"/>
      <scheme val="minor"/>
    </font>
    <font>
      <sz val="12"/>
      <color theme="1"/>
      <name val="Calibri"/>
      <family val="2"/>
      <scheme val="minor"/>
    </font>
    <font>
      <sz val="10"/>
      <name val="Geneva"/>
      <family val="2"/>
    </font>
    <font>
      <sz val="11"/>
      <color rgb="FF00B050"/>
      <name val="Calibri"/>
      <family val="2"/>
      <scheme val="minor"/>
    </font>
    <font>
      <sz val="11"/>
      <color theme="9" tint="-0.249977111117893"/>
      <name val="Calibri"/>
      <family val="2"/>
      <scheme val="minor"/>
    </font>
    <font>
      <strike/>
      <sz val="11"/>
      <name val="Calibri"/>
      <family val="2"/>
      <scheme val="minor"/>
    </font>
    <font>
      <strike/>
      <sz val="10"/>
      <color rgb="FFFF0000"/>
      <name val="Arial"/>
      <family val="2"/>
    </font>
    <font>
      <sz val="11"/>
      <color rgb="FF1F497D"/>
      <name val="Calibri"/>
      <family val="2"/>
      <scheme val="minor"/>
    </font>
  </fonts>
  <fills count="61">
    <fill>
      <patternFill patternType="none"/>
    </fill>
    <fill>
      <patternFill patternType="gray125"/>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55"/>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C0C0C0"/>
      </patternFill>
    </fill>
    <fill>
      <patternFill patternType="solid">
        <fgColor rgb="FFBFBFBF"/>
      </patternFill>
    </fill>
    <fill>
      <patternFill patternType="solid">
        <fgColor theme="4" tint="0.59999389629810485"/>
        <bgColor indexed="64"/>
      </patternFill>
    </fill>
    <fill>
      <patternFill patternType="solid">
        <fgColor rgb="FFFFFF00"/>
        <bgColor indexed="64"/>
      </patternFill>
    </fill>
    <fill>
      <patternFill patternType="solid">
        <fgColor theme="0"/>
        <bgColor theme="0" tint="-0.14999847407452621"/>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56"/>
      </top>
      <bottom style="double">
        <color indexed="56"/>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2"/>
      </left>
      <right style="thin">
        <color indexed="22"/>
      </right>
      <top/>
      <bottom style="thin">
        <color indexed="2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right style="thin">
        <color indexed="22"/>
      </right>
      <top/>
      <bottom style="thin">
        <color indexed="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22"/>
      </right>
      <top style="thin">
        <color indexed="64"/>
      </top>
      <bottom style="double">
        <color indexed="64"/>
      </bottom>
      <diagonal/>
    </border>
    <border>
      <left/>
      <right style="medium">
        <color indexed="64"/>
      </right>
      <top style="hair">
        <color indexed="64"/>
      </top>
      <bottom style="thin">
        <color indexed="64"/>
      </bottom>
      <diagonal/>
    </border>
    <border>
      <left style="medium">
        <color indexed="64"/>
      </left>
      <right style="thin">
        <color indexed="22"/>
      </right>
      <top style="medium">
        <color indexed="64"/>
      </top>
      <bottom style="double">
        <color indexed="64"/>
      </bottom>
      <diagonal/>
    </border>
    <border>
      <left style="thin">
        <color indexed="22"/>
      </left>
      <right style="medium">
        <color indexed="64"/>
      </right>
      <top style="medium">
        <color indexed="64"/>
      </top>
      <bottom style="double">
        <color indexed="64"/>
      </bottom>
      <diagonal/>
    </border>
  </borders>
  <cellStyleXfs count="1987">
    <xf numFmtId="0" fontId="0" fillId="0" borderId="0"/>
    <xf numFmtId="0" fontId="72" fillId="21"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2" fillId="21"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2" fillId="22"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72" fillId="22"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72" fillId="23"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2" fillId="23"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2" fillId="2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72" fillId="2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72" fillId="25"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25"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2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2" fillId="2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2" fillId="2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2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2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72" fillId="2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72" fillId="2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2" fillId="29"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2" fillId="30"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72" fillId="30"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72" fillId="31"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31"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72" fillId="32"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2" fillId="32"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73" fillId="33"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73" fillId="34"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73" fillId="3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73" fillId="36"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73" fillId="3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73" fillId="38"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73" fillId="39"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73" fillId="4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73" fillId="4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73" fillId="42"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73" fillId="4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73" fillId="4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74" fillId="4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74" fillId="4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75" fillId="4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76" fillId="46" borderId="26"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28" fillId="2" borderId="1" applyNumberFormat="0" applyAlignment="0" applyProtection="0"/>
    <xf numFmtId="0" fontId="77" fillId="47" borderId="27"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0" fontId="21" fillId="17" borderId="2" applyNumberFormat="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1" fillId="0" borderId="0" applyFont="0" applyFill="0" applyBorder="0" applyAlignment="0" applyProtection="0"/>
    <xf numFmtId="43" fontId="4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41" fillId="0" borderId="0" applyFont="0" applyFill="0" applyBorder="0" applyAlignment="0" applyProtection="0"/>
    <xf numFmtId="43" fontId="15" fillId="0" borderId="0" applyFont="0" applyFill="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64" fillId="0" borderId="0" applyFont="0" applyFill="0" applyBorder="0" applyAlignment="0" applyProtection="0"/>
    <xf numFmtId="43" fontId="12" fillId="0" borderId="0" applyFont="0" applyFill="0" applyBorder="0" applyAlignment="0" applyProtection="0"/>
    <xf numFmtId="43" fontId="64"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4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alignment vertical="top"/>
    </xf>
    <xf numFmtId="43" fontId="15" fillId="0" borderId="0" applyFont="0" applyFill="0" applyBorder="0" applyAlignment="0" applyProtection="0">
      <alignment vertical="top"/>
    </xf>
    <xf numFmtId="43" fontId="15" fillId="0" borderId="0" applyFont="0" applyFill="0" applyBorder="0" applyAlignment="0" applyProtection="0">
      <alignment vertical="top"/>
    </xf>
    <xf numFmtId="43" fontId="15" fillId="0" borderId="0" applyFont="0" applyFill="0" applyBorder="0" applyAlignment="0" applyProtection="0">
      <alignment vertical="top"/>
    </xf>
    <xf numFmtId="43" fontId="15" fillId="0" borderId="0" applyFont="0" applyFill="0" applyBorder="0" applyAlignment="0" applyProtection="0">
      <alignment vertical="top"/>
    </xf>
    <xf numFmtId="43"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3" fillId="0" borderId="0" applyFont="0" applyFill="0" applyBorder="0" applyAlignment="0" applyProtection="0"/>
    <xf numFmtId="44" fontId="64" fillId="0" borderId="0" applyFont="0" applyFill="0" applyBorder="0" applyAlignment="0" applyProtection="0"/>
    <xf numFmtId="44" fontId="16" fillId="0" borderId="0" applyFont="0" applyFill="0" applyBorder="0" applyAlignment="0" applyProtection="0"/>
    <xf numFmtId="44" fontId="12" fillId="0" borderId="0" applyFont="0" applyFill="0" applyBorder="0" applyAlignment="0" applyProtection="0"/>
    <xf numFmtId="44" fontId="64" fillId="0" borderId="0" applyFont="0" applyFill="0" applyBorder="0" applyAlignment="0" applyProtection="0"/>
    <xf numFmtId="44" fontId="16" fillId="0" borderId="0" applyFont="0" applyFill="0" applyBorder="0" applyAlignment="0" applyProtection="0"/>
    <xf numFmtId="44" fontId="64" fillId="0" borderId="0" applyFont="0" applyFill="0" applyBorder="0" applyAlignment="0" applyProtection="0"/>
    <xf numFmtId="44" fontId="17" fillId="0" borderId="0" applyFont="0" applyFill="0" applyBorder="0" applyAlignment="0" applyProtection="0"/>
    <xf numFmtId="44" fontId="1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41" fillId="0" borderId="0" applyFont="0" applyFill="0" applyBorder="0" applyAlignment="0" applyProtection="0"/>
    <xf numFmtId="44" fontId="12" fillId="0" borderId="0" applyFont="0" applyFill="0" applyBorder="0" applyAlignment="0" applyProtection="0"/>
    <xf numFmtId="44" fontId="42"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41" fillId="0" borderId="0" applyFont="0" applyFill="0" applyBorder="0" applyAlignment="0" applyProtection="0"/>
    <xf numFmtId="44" fontId="4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5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5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7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79" fillId="48"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80" fillId="0" borderId="28"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81" fillId="0" borderId="29"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82" fillId="0" borderId="30"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34" fillId="0" borderId="5" applyNumberFormat="0" applyFill="0" applyAlignment="0" applyProtection="0"/>
    <xf numFmtId="0" fontId="8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3" fontId="35" fillId="0" borderId="0" applyFill="0" applyBorder="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83" fillId="49" borderId="26"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83" fillId="49" borderId="26" applyNumberFormat="0" applyAlignment="0" applyProtection="0"/>
    <xf numFmtId="0" fontId="84" fillId="49" borderId="26"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24" fillId="8" borderId="1" applyNumberFormat="0" applyAlignment="0" applyProtection="0"/>
    <xf numFmtId="0" fontId="85" fillId="0" borderId="31"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173" fontId="35" fillId="0" borderId="0"/>
    <xf numFmtId="0" fontId="86" fillId="50"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86" fillId="50" borderId="0" applyNumberFormat="0" applyBorder="0" applyAlignment="0" applyProtection="0"/>
    <xf numFmtId="0" fontId="87" fillId="50"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29" fillId="0" borderId="0"/>
    <xf numFmtId="0" fontId="29" fillId="0" borderId="0"/>
    <xf numFmtId="0" fontId="72" fillId="0" borderId="0"/>
    <xf numFmtId="0" fontId="12" fillId="0" borderId="0"/>
    <xf numFmtId="0" fontId="29" fillId="0" borderId="0"/>
    <xf numFmtId="0" fontId="12" fillId="0" borderId="0"/>
    <xf numFmtId="0" fontId="29" fillId="0" borderId="0"/>
    <xf numFmtId="0" fontId="12" fillId="0" borderId="0"/>
    <xf numFmtId="0" fontId="29" fillId="0" borderId="0"/>
    <xf numFmtId="0" fontId="12" fillId="0" borderId="0"/>
    <xf numFmtId="0" fontId="29" fillId="0" borderId="0"/>
    <xf numFmtId="0" fontId="12" fillId="0" borderId="0"/>
    <xf numFmtId="0" fontId="12" fillId="0" borderId="0"/>
    <xf numFmtId="0" fontId="29" fillId="0" borderId="0"/>
    <xf numFmtId="0" fontId="12" fillId="0" borderId="0"/>
    <xf numFmtId="0" fontId="2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7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7" fillId="0" borderId="0"/>
    <xf numFmtId="0" fontId="18" fillId="0" borderId="0"/>
    <xf numFmtId="0" fontId="17" fillId="0" borderId="0"/>
    <xf numFmtId="0" fontId="29" fillId="0" borderId="0"/>
    <xf numFmtId="0" fontId="29" fillId="0" borderId="0"/>
    <xf numFmtId="0" fontId="29" fillId="0" borderId="0"/>
    <xf numFmtId="0" fontId="12" fillId="0" borderId="0"/>
    <xf numFmtId="0" fontId="12" fillId="0" borderId="0"/>
    <xf numFmtId="0" fontId="18" fillId="0" borderId="0"/>
    <xf numFmtId="0" fontId="88" fillId="0" borderId="0"/>
    <xf numFmtId="0" fontId="72" fillId="0" borderId="0"/>
    <xf numFmtId="0" fontId="12" fillId="0" borderId="0"/>
    <xf numFmtId="0" fontId="29" fillId="0" borderId="0"/>
    <xf numFmtId="0" fontId="29" fillId="0" borderId="0"/>
    <xf numFmtId="0" fontId="12" fillId="0" borderId="0"/>
    <xf numFmtId="0" fontId="12" fillId="0" borderId="0"/>
    <xf numFmtId="0" fontId="17" fillId="0" borderId="0"/>
    <xf numFmtId="0" fontId="29" fillId="0" borderId="0"/>
    <xf numFmtId="0" fontId="17" fillId="0" borderId="0"/>
    <xf numFmtId="0" fontId="72" fillId="0" borderId="0"/>
    <xf numFmtId="0" fontId="29" fillId="0" borderId="0"/>
    <xf numFmtId="0" fontId="72" fillId="0" borderId="0"/>
    <xf numFmtId="0" fontId="29" fillId="0" borderId="0"/>
    <xf numFmtId="0" fontId="72" fillId="0" borderId="0"/>
    <xf numFmtId="0" fontId="29" fillId="0" borderId="0"/>
    <xf numFmtId="0" fontId="72" fillId="0" borderId="0"/>
    <xf numFmtId="0" fontId="29" fillId="0" borderId="0"/>
    <xf numFmtId="0" fontId="29" fillId="0" borderId="0"/>
    <xf numFmtId="0" fontId="29"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5" fillId="0" borderId="0"/>
    <xf numFmtId="0" fontId="12" fillId="0" borderId="0"/>
    <xf numFmtId="0" fontId="12" fillId="0" borderId="0"/>
    <xf numFmtId="0" fontId="12" fillId="0" borderId="0"/>
    <xf numFmtId="0" fontId="31" fillId="0" borderId="0"/>
    <xf numFmtId="0" fontId="31" fillId="0" borderId="0"/>
    <xf numFmtId="0" fontId="12" fillId="0" borderId="0"/>
    <xf numFmtId="0" fontId="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31" fillId="0" borderId="0"/>
    <xf numFmtId="0" fontId="31" fillId="0" borderId="0"/>
    <xf numFmtId="0" fontId="12" fillId="0" borderId="0"/>
    <xf numFmtId="0" fontId="31" fillId="0" borderId="0"/>
    <xf numFmtId="0" fontId="7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2" fillId="0" borderId="0"/>
    <xf numFmtId="0" fontId="12" fillId="0" borderId="0"/>
    <xf numFmtId="0" fontId="12" fillId="0" borderId="0"/>
    <xf numFmtId="0" fontId="12"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2" fillId="0" borderId="0"/>
    <xf numFmtId="0" fontId="12" fillId="0" borderId="0"/>
    <xf numFmtId="0" fontId="18" fillId="0" borderId="0"/>
    <xf numFmtId="0" fontId="72" fillId="0" borderId="0"/>
    <xf numFmtId="0" fontId="88" fillId="0" borderId="0"/>
    <xf numFmtId="0" fontId="7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7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2" fillId="0" borderId="0"/>
    <xf numFmtId="0" fontId="12" fillId="0" borderId="0"/>
    <xf numFmtId="0" fontId="12" fillId="0" borderId="0"/>
    <xf numFmtId="0" fontId="72" fillId="0" borderId="0"/>
    <xf numFmtId="0" fontId="12" fillId="0" borderId="0"/>
    <xf numFmtId="0" fontId="18" fillId="0" borderId="0"/>
    <xf numFmtId="0" fontId="18" fillId="0" borderId="0"/>
    <xf numFmtId="0" fontId="18" fillId="0" borderId="0"/>
    <xf numFmtId="0" fontId="18" fillId="0" borderId="0"/>
    <xf numFmtId="0" fontId="18" fillId="0" borderId="0"/>
    <xf numFmtId="0" fontId="12" fillId="0" borderId="0"/>
    <xf numFmtId="0" fontId="12" fillId="0" borderId="0"/>
    <xf numFmtId="0" fontId="11" fillId="0" borderId="0"/>
    <xf numFmtId="0" fontId="7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2" fillId="0" borderId="0"/>
    <xf numFmtId="0" fontId="8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18" fillId="0" borderId="0"/>
    <xf numFmtId="0" fontId="18" fillId="0" borderId="0"/>
    <xf numFmtId="0" fontId="12" fillId="0" borderId="0"/>
    <xf numFmtId="0" fontId="18" fillId="0" borderId="0"/>
    <xf numFmtId="0" fontId="18" fillId="0" borderId="0"/>
    <xf numFmtId="0" fontId="12" fillId="0" borderId="0"/>
    <xf numFmtId="0" fontId="18" fillId="0" borderId="0"/>
    <xf numFmtId="0" fontId="18" fillId="0" borderId="0"/>
    <xf numFmtId="0" fontId="17" fillId="0" borderId="0"/>
    <xf numFmtId="0" fontId="12"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0" fillId="0" borderId="0"/>
    <xf numFmtId="0" fontId="12" fillId="0" borderId="0"/>
    <xf numFmtId="0" fontId="12" fillId="0" borderId="0"/>
    <xf numFmtId="0" fontId="72" fillId="0" borderId="0"/>
    <xf numFmtId="0" fontId="72" fillId="0" borderId="0"/>
    <xf numFmtId="0" fontId="89" fillId="0" borderId="0"/>
    <xf numFmtId="0" fontId="17" fillId="0" borderId="0"/>
    <xf numFmtId="0" fontId="89" fillId="0" borderId="0"/>
    <xf numFmtId="0" fontId="72" fillId="0" borderId="0"/>
    <xf numFmtId="0" fontId="72" fillId="0" borderId="0"/>
    <xf numFmtId="0" fontId="12" fillId="0" borderId="0"/>
    <xf numFmtId="0" fontId="29" fillId="0" borderId="0"/>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5" fillId="0" borderId="0">
      <alignment vertical="top"/>
    </xf>
    <xf numFmtId="0" fontId="12" fillId="0" borderId="0"/>
    <xf numFmtId="0" fontId="29" fillId="0" borderId="0"/>
    <xf numFmtId="0" fontId="12" fillId="0" borderId="0"/>
    <xf numFmtId="0" fontId="12" fillId="0" borderId="0"/>
    <xf numFmtId="0" fontId="72" fillId="0" borderId="0"/>
    <xf numFmtId="0" fontId="12" fillId="0" borderId="0"/>
    <xf numFmtId="0" fontId="12" fillId="0" borderId="0"/>
    <xf numFmtId="0" fontId="72" fillId="0" borderId="0"/>
    <xf numFmtId="0" fontId="12" fillId="0" borderId="0"/>
    <xf numFmtId="0" fontId="72" fillId="0" borderId="0"/>
    <xf numFmtId="0" fontId="12" fillId="0" borderId="0"/>
    <xf numFmtId="0" fontId="72" fillId="0" borderId="0"/>
    <xf numFmtId="0" fontId="12" fillId="0" borderId="0"/>
    <xf numFmtId="0" fontId="72" fillId="0" borderId="0"/>
    <xf numFmtId="0" fontId="12" fillId="0" borderId="0"/>
    <xf numFmtId="0" fontId="72" fillId="0" borderId="0"/>
    <xf numFmtId="0" fontId="72" fillId="0" borderId="0"/>
    <xf numFmtId="0" fontId="72" fillId="0" borderId="0"/>
    <xf numFmtId="0" fontId="17" fillId="0" borderId="0"/>
    <xf numFmtId="0" fontId="29" fillId="0" borderId="0"/>
    <xf numFmtId="0" fontId="12" fillId="0" borderId="0"/>
    <xf numFmtId="0" fontId="12" fillId="0" borderId="0"/>
    <xf numFmtId="0" fontId="17" fillId="0" borderId="0"/>
    <xf numFmtId="0" fontId="2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applyProtection="0">
      <alignment vertical="center"/>
    </xf>
    <xf numFmtId="0" fontId="29" fillId="0" borderId="0"/>
    <xf numFmtId="0" fontId="72" fillId="0" borderId="0"/>
    <xf numFmtId="0" fontId="12" fillId="0" borderId="0"/>
    <xf numFmtId="0" fontId="12" fillId="0" borderId="0"/>
    <xf numFmtId="0" fontId="72" fillId="0" borderId="0"/>
    <xf numFmtId="0" fontId="12" fillId="0" borderId="0" applyProtection="0">
      <alignment vertical="center"/>
    </xf>
    <xf numFmtId="0" fontId="29" fillId="0" borderId="0"/>
    <xf numFmtId="0" fontId="72" fillId="0" borderId="0"/>
    <xf numFmtId="0" fontId="72" fillId="0" borderId="0"/>
    <xf numFmtId="0" fontId="72" fillId="0" borderId="0"/>
    <xf numFmtId="0" fontId="72" fillId="0" borderId="0"/>
    <xf numFmtId="0" fontId="12" fillId="0" borderId="0"/>
    <xf numFmtId="0" fontId="72" fillId="0" borderId="0"/>
    <xf numFmtId="0" fontId="72" fillId="0" borderId="0"/>
    <xf numFmtId="0" fontId="12" fillId="0" borderId="0"/>
    <xf numFmtId="0" fontId="72" fillId="0" borderId="0"/>
    <xf numFmtId="0" fontId="72" fillId="0" borderId="0"/>
    <xf numFmtId="0" fontId="72" fillId="0" borderId="0"/>
    <xf numFmtId="0" fontId="72" fillId="0" borderId="0"/>
    <xf numFmtId="0" fontId="12" fillId="0" borderId="0"/>
    <xf numFmtId="0" fontId="29" fillId="0" borderId="0"/>
    <xf numFmtId="0" fontId="12" fillId="0" borderId="0"/>
    <xf numFmtId="0" fontId="2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xf numFmtId="0" fontId="29" fillId="0" borderId="0"/>
    <xf numFmtId="0" fontId="72" fillId="0" borderId="0"/>
    <xf numFmtId="0" fontId="12" fillId="0" borderId="0"/>
    <xf numFmtId="0" fontId="2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48" fillId="0" borderId="0"/>
    <xf numFmtId="0" fontId="15" fillId="0" borderId="0"/>
    <xf numFmtId="0" fontId="15" fillId="0" borderId="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42" fillId="51" borderId="32" applyNumberFormat="0" applyFont="0" applyAlignment="0" applyProtection="0"/>
    <xf numFmtId="0" fontId="16" fillId="51" borderId="32" applyNumberFormat="0" applyFont="0" applyAlignment="0" applyProtection="0"/>
    <xf numFmtId="0" fontId="16" fillId="51" borderId="32" applyNumberFormat="0" applyFont="0" applyAlignment="0" applyProtection="0"/>
    <xf numFmtId="0" fontId="42" fillId="51" borderId="32" applyNumberFormat="0" applyFont="0" applyAlignment="0" applyProtection="0"/>
    <xf numFmtId="0" fontId="16" fillId="51" borderId="32" applyNumberFormat="0" applyFont="0" applyAlignment="0" applyProtection="0"/>
    <xf numFmtId="0" fontId="16" fillId="51" borderId="32"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42" fillId="51" borderId="32" applyNumberFormat="0" applyFont="0" applyAlignment="0" applyProtection="0"/>
    <xf numFmtId="0" fontId="16" fillId="51" borderId="32" applyNumberFormat="0" applyFont="0" applyAlignment="0" applyProtection="0"/>
    <xf numFmtId="0" fontId="16" fillId="51" borderId="32"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6" fillId="51" borderId="32" applyNumberFormat="0" applyFont="0" applyAlignment="0" applyProtection="0"/>
    <xf numFmtId="0" fontId="16" fillId="51" borderId="32" applyNumberFormat="0" applyFont="0" applyAlignment="0" applyProtection="0"/>
    <xf numFmtId="0" fontId="16" fillId="51" borderId="32"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15" fillId="6" borderId="7" applyNumberFormat="0" applyFont="0" applyAlignment="0" applyProtection="0"/>
    <xf numFmtId="0" fontId="91" fillId="46" borderId="33"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0" fontId="25" fillId="2" borderId="8" applyNumberFormat="0" applyAlignment="0" applyProtection="0"/>
    <xf numFmtId="9" fontId="3"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5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4" fillId="0" borderId="0" applyFont="0" applyFill="0" applyBorder="0" applyAlignment="0" applyProtection="0"/>
    <xf numFmtId="9" fontId="12" fillId="0" borderId="0" applyFont="0" applyFill="0" applyBorder="0" applyAlignment="0" applyProtection="0"/>
    <xf numFmtId="9" fontId="6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8" fillId="0" borderId="9" applyNumberFormat="0" applyBorder="0" applyAlignment="0"/>
    <xf numFmtId="0" fontId="30" fillId="0" borderId="0" applyFont="0" applyAlignment="0"/>
    <xf numFmtId="0" fontId="39" fillId="0" borderId="0" applyNumberFormat="0" applyFill="0" applyBorder="0" applyProtection="0"/>
    <xf numFmtId="0" fontId="9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93" fillId="0" borderId="34"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94"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113" fillId="0" borderId="0"/>
    <xf numFmtId="0" fontId="3" fillId="0" borderId="0"/>
    <xf numFmtId="0" fontId="3" fillId="0" borderId="0"/>
    <xf numFmtId="0" fontId="3" fillId="0" borderId="0"/>
  </cellStyleXfs>
  <cellXfs count="1194">
    <xf numFmtId="0" fontId="0" fillId="0" borderId="0" xfId="0"/>
    <xf numFmtId="0" fontId="4" fillId="0" borderId="0" xfId="0" applyFont="1" applyAlignment="1">
      <alignment vertical="top" wrapText="1"/>
    </xf>
    <xf numFmtId="165" fontId="4" fillId="0" borderId="0" xfId="0" applyNumberFormat="1" applyFont="1" applyAlignment="1">
      <alignment vertical="top" wrapText="1"/>
    </xf>
    <xf numFmtId="0" fontId="4"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9" fillId="0" borderId="0" xfId="0" applyFont="1" applyAlignment="1">
      <alignment vertical="top"/>
    </xf>
    <xf numFmtId="0" fontId="10" fillId="0" borderId="0" xfId="0" applyFont="1" applyAlignment="1">
      <alignment horizontal="center" vertical="top" wrapText="1"/>
    </xf>
    <xf numFmtId="165" fontId="10" fillId="0" borderId="0" xfId="0" applyNumberFormat="1" applyFont="1" applyAlignment="1">
      <alignment horizontal="center" vertical="top" wrapText="1"/>
    </xf>
    <xf numFmtId="0" fontId="11" fillId="0" borderId="0" xfId="0" applyFont="1" applyAlignment="1">
      <alignment vertical="top" wrapText="1"/>
    </xf>
    <xf numFmtId="165" fontId="14" fillId="0" borderId="0" xfId="0" applyNumberFormat="1" applyFont="1" applyAlignment="1">
      <alignment vertical="top" wrapText="1"/>
    </xf>
    <xf numFmtId="0" fontId="4" fillId="0" borderId="0" xfId="0" applyFont="1" applyAlignment="1">
      <alignment vertical="top"/>
    </xf>
    <xf numFmtId="1" fontId="12" fillId="0" borderId="0" xfId="0" applyNumberFormat="1" applyFont="1" applyAlignment="1" applyProtection="1">
      <alignment horizontal="center" vertical="top"/>
      <protection locked="0"/>
    </xf>
    <xf numFmtId="165" fontId="12" fillId="0" borderId="0" xfId="0" applyNumberFormat="1" applyFont="1" applyAlignment="1" applyProtection="1">
      <alignment horizontal="left" vertical="top" wrapText="1"/>
      <protection locked="0"/>
    </xf>
    <xf numFmtId="0" fontId="12" fillId="0" borderId="0" xfId="0" applyFont="1" applyAlignment="1">
      <alignment horizontal="center" vertical="top" wrapText="1"/>
    </xf>
    <xf numFmtId="0" fontId="12" fillId="0" borderId="0" xfId="0" applyFont="1" applyAlignment="1">
      <alignment horizontal="center" vertical="top"/>
    </xf>
    <xf numFmtId="0" fontId="11" fillId="0" borderId="0" xfId="0" applyFont="1" applyAlignment="1">
      <alignment horizontal="center" vertical="top" wrapText="1"/>
    </xf>
    <xf numFmtId="0" fontId="12" fillId="0" borderId="0" xfId="0" applyFont="1" applyAlignment="1" applyProtection="1">
      <alignment horizontal="left" vertical="top" wrapText="1"/>
      <protection locked="0"/>
    </xf>
    <xf numFmtId="165" fontId="12" fillId="0" borderId="0" xfId="0" applyNumberFormat="1" applyFont="1" applyAlignment="1">
      <alignment vertical="top" wrapText="1"/>
    </xf>
    <xf numFmtId="0" fontId="4" fillId="0" borderId="0" xfId="0" applyFont="1" applyAlignment="1">
      <alignment horizontal="center" vertical="top"/>
    </xf>
    <xf numFmtId="49" fontId="13" fillId="0" borderId="0" xfId="0" applyNumberFormat="1" applyFont="1" applyAlignment="1">
      <alignment horizontal="left" vertical="top" wrapText="1"/>
    </xf>
    <xf numFmtId="171" fontId="4" fillId="0" borderId="0" xfId="0" applyNumberFormat="1" applyFont="1" applyAlignment="1">
      <alignment horizontal="right" vertical="top" wrapText="1"/>
    </xf>
    <xf numFmtId="171" fontId="9" fillId="0" borderId="0" xfId="0" applyNumberFormat="1" applyFont="1" applyAlignment="1">
      <alignment horizontal="right" vertical="top" wrapText="1"/>
    </xf>
    <xf numFmtId="171" fontId="14" fillId="0" borderId="0" xfId="0" applyNumberFormat="1" applyFont="1" applyAlignment="1">
      <alignment horizontal="right" vertical="top" wrapText="1"/>
    </xf>
    <xf numFmtId="171" fontId="11" fillId="0" borderId="0" xfId="1489" applyNumberFormat="1" applyFont="1" applyAlignment="1">
      <alignment horizontal="right" vertical="top" wrapText="1"/>
    </xf>
    <xf numFmtId="1" fontId="12" fillId="0" borderId="0" xfId="0" applyNumberFormat="1" applyFont="1" applyAlignment="1" applyProtection="1">
      <alignment horizontal="left" vertical="top"/>
      <protection locked="0"/>
    </xf>
    <xf numFmtId="0" fontId="12" fillId="0" borderId="0" xfId="0" applyFont="1" applyAlignment="1">
      <alignment horizontal="left" vertical="top" wrapText="1"/>
    </xf>
    <xf numFmtId="49" fontId="12" fillId="0" borderId="0" xfId="0" applyNumberFormat="1" applyFont="1" applyAlignment="1">
      <alignment horizontal="center" vertical="top"/>
    </xf>
    <xf numFmtId="0" fontId="10" fillId="0" borderId="0" xfId="0" applyFont="1" applyAlignment="1">
      <alignment horizontal="center" vertical="top"/>
    </xf>
    <xf numFmtId="164" fontId="12" fillId="0" borderId="0" xfId="802" applyNumberFormat="1" applyAlignment="1">
      <alignment vertical="top"/>
    </xf>
    <xf numFmtId="171" fontId="14" fillId="0" borderId="0" xfId="802" applyNumberFormat="1" applyFont="1" applyAlignment="1">
      <alignment horizontal="right" vertical="top"/>
    </xf>
    <xf numFmtId="164" fontId="14" fillId="0" borderId="0" xfId="802" applyNumberFormat="1" applyFont="1" applyAlignment="1">
      <alignment vertical="top"/>
    </xf>
    <xf numFmtId="171" fontId="12" fillId="0" borderId="0" xfId="0" applyNumberFormat="1" applyFont="1" applyAlignment="1">
      <alignment horizontal="right" vertical="top"/>
    </xf>
    <xf numFmtId="1" fontId="11" fillId="0" borderId="0" xfId="0" applyNumberFormat="1" applyFont="1" applyAlignment="1" applyProtection="1">
      <alignment horizontal="right" vertical="top"/>
      <protection locked="0"/>
    </xf>
    <xf numFmtId="1" fontId="11" fillId="0" borderId="0" xfId="0" applyNumberFormat="1" applyFont="1" applyAlignment="1" applyProtection="1">
      <alignment horizontal="left" vertical="top"/>
      <protection locked="0"/>
    </xf>
    <xf numFmtId="42" fontId="12" fillId="0" borderId="0" xfId="0" applyNumberFormat="1" applyFont="1" applyAlignment="1">
      <alignment horizontal="center" vertical="top" wrapText="1"/>
    </xf>
    <xf numFmtId="42" fontId="12" fillId="0" borderId="0" xfId="0" applyNumberFormat="1" applyFont="1" applyAlignment="1">
      <alignment horizontal="center" vertical="top"/>
    </xf>
    <xf numFmtId="37" fontId="12" fillId="0" borderId="0" xfId="0" applyNumberFormat="1" applyFont="1" applyAlignment="1">
      <alignment horizontal="center" vertical="top" wrapText="1"/>
    </xf>
    <xf numFmtId="49" fontId="13" fillId="0" borderId="0" xfId="0" applyNumberFormat="1" applyFont="1" applyAlignment="1">
      <alignment horizontal="left" vertical="top"/>
    </xf>
    <xf numFmtId="167" fontId="12" fillId="0" borderId="0" xfId="999" applyNumberFormat="1" applyFont="1" applyAlignment="1" applyProtection="1">
      <alignment horizontal="left" vertical="top"/>
      <protection locked="0"/>
    </xf>
    <xf numFmtId="1" fontId="12" fillId="0" borderId="12" xfId="0" applyNumberFormat="1" applyFont="1" applyBorder="1" applyAlignment="1" applyProtection="1">
      <alignment horizontal="left" vertical="top"/>
      <protection locked="0"/>
    </xf>
    <xf numFmtId="17" fontId="12" fillId="0" borderId="0" xfId="0" applyNumberFormat="1" applyFont="1" applyAlignment="1">
      <alignment horizontal="center" vertical="top" wrapText="1"/>
    </xf>
    <xf numFmtId="0" fontId="12" fillId="0" borderId="12" xfId="0" applyFont="1" applyBorder="1" applyAlignment="1">
      <alignment horizontal="center" vertical="top"/>
    </xf>
    <xf numFmtId="9" fontId="12" fillId="0" borderId="0" xfId="1732" applyFont="1" applyAlignment="1" applyProtection="1">
      <alignment horizontal="left" vertical="top"/>
      <protection locked="0"/>
    </xf>
    <xf numFmtId="6" fontId="12" fillId="0" borderId="0" xfId="999" applyNumberFormat="1" applyFont="1" applyAlignment="1">
      <alignment vertical="top" wrapText="1"/>
    </xf>
    <xf numFmtId="6" fontId="11" fillId="0" borderId="11" xfId="999" applyNumberFormat="1" applyFont="1" applyBorder="1" applyAlignment="1">
      <alignment vertical="top" wrapText="1"/>
    </xf>
    <xf numFmtId="6" fontId="12" fillId="0" borderId="12" xfId="999" applyNumberFormat="1" applyFont="1" applyBorder="1" applyAlignment="1">
      <alignment vertical="top" wrapText="1"/>
    </xf>
    <xf numFmtId="6" fontId="11" fillId="0" borderId="0" xfId="999" applyNumberFormat="1" applyFont="1" applyAlignment="1">
      <alignment vertical="top" wrapText="1"/>
    </xf>
    <xf numFmtId="9" fontId="12" fillId="0" borderId="0" xfId="1732" applyFont="1" applyAlignment="1">
      <alignment horizontal="right" vertical="top"/>
    </xf>
    <xf numFmtId="174" fontId="12" fillId="0" borderId="0" xfId="1732" applyNumberFormat="1" applyFont="1" applyAlignment="1">
      <alignment horizontal="right" vertical="top"/>
    </xf>
    <xf numFmtId="0" fontId="12" fillId="0" borderId="0" xfId="1285" applyAlignment="1">
      <alignment horizontal="center" vertical="top" wrapText="1"/>
    </xf>
    <xf numFmtId="0" fontId="12" fillId="0" borderId="0" xfId="1285" applyAlignment="1">
      <alignment horizontal="center" vertical="top"/>
    </xf>
    <xf numFmtId="0" fontId="11" fillId="0" borderId="0" xfId="1285" applyFont="1" applyAlignment="1">
      <alignment horizontal="center" vertical="top" wrapText="1"/>
    </xf>
    <xf numFmtId="171" fontId="12" fillId="0" borderId="0" xfId="756" applyNumberFormat="1" applyAlignment="1" applyProtection="1">
      <alignment horizontal="right" vertical="top" wrapText="1"/>
      <protection locked="0"/>
    </xf>
    <xf numFmtId="171" fontId="12" fillId="0" borderId="0" xfId="756" applyNumberFormat="1" applyAlignment="1">
      <alignment horizontal="right" vertical="top" wrapText="1"/>
    </xf>
    <xf numFmtId="0" fontId="6" fillId="0" borderId="0" xfId="1285" applyFont="1" applyAlignment="1">
      <alignment horizontal="left" vertical="top" wrapText="1"/>
    </xf>
    <xf numFmtId="168" fontId="8" fillId="0" borderId="0" xfId="1285" applyNumberFormat="1" applyFont="1" applyAlignment="1">
      <alignment horizontal="left" vertical="top" wrapText="1"/>
    </xf>
    <xf numFmtId="168" fontId="10" fillId="0" borderId="0" xfId="1285" applyNumberFormat="1" applyFont="1" applyAlignment="1">
      <alignment horizontal="left" vertical="top" wrapText="1"/>
    </xf>
    <xf numFmtId="171" fontId="11" fillId="0" borderId="0" xfId="756" applyNumberFormat="1" applyFont="1" applyAlignment="1">
      <alignment horizontal="right" vertical="top" wrapText="1"/>
    </xf>
    <xf numFmtId="49" fontId="13" fillId="0" borderId="0" xfId="1285" applyNumberFormat="1" applyFont="1" applyAlignment="1">
      <alignment horizontal="left" vertical="top" wrapText="1"/>
    </xf>
    <xf numFmtId="49" fontId="12" fillId="0" borderId="0" xfId="1285" applyNumberFormat="1" applyAlignment="1">
      <alignment vertical="top" wrapText="1"/>
    </xf>
    <xf numFmtId="171" fontId="10" fillId="0" borderId="0" xfId="1285" applyNumberFormat="1" applyFont="1" applyAlignment="1">
      <alignment horizontal="right" vertical="top" wrapText="1"/>
    </xf>
    <xf numFmtId="171" fontId="14" fillId="0" borderId="0" xfId="1285" applyNumberFormat="1" applyFont="1" applyAlignment="1">
      <alignment horizontal="right" vertical="top" wrapText="1"/>
    </xf>
    <xf numFmtId="0" fontId="12" fillId="0" borderId="0" xfId="1285" applyAlignment="1">
      <alignment horizontal="left" vertical="top" wrapText="1"/>
    </xf>
    <xf numFmtId="0" fontId="11" fillId="0" borderId="0" xfId="1285" applyFont="1" applyAlignment="1">
      <alignment horizontal="left" vertical="top" wrapText="1"/>
    </xf>
    <xf numFmtId="0" fontId="10" fillId="0" borderId="0" xfId="1285" applyFont="1" applyAlignment="1">
      <alignment horizontal="left" vertical="top" wrapText="1"/>
    </xf>
    <xf numFmtId="0" fontId="7" fillId="0" borderId="0" xfId="1285" applyFont="1" applyAlignment="1">
      <alignment horizontal="left" vertical="top" wrapText="1"/>
    </xf>
    <xf numFmtId="1" fontId="4" fillId="0" borderId="0" xfId="1285" applyNumberFormat="1" applyFont="1" applyAlignment="1" applyProtection="1">
      <alignment horizontal="left" vertical="top" wrapText="1"/>
      <protection locked="0"/>
    </xf>
    <xf numFmtId="171" fontId="4" fillId="0" borderId="0" xfId="756" applyNumberFormat="1" applyFont="1" applyAlignment="1">
      <alignment horizontal="right" vertical="top" wrapText="1"/>
    </xf>
    <xf numFmtId="1" fontId="12" fillId="0" borderId="0" xfId="1285" applyNumberFormat="1" applyAlignment="1" applyProtection="1">
      <alignment horizontal="center" vertical="top"/>
      <protection locked="0"/>
    </xf>
    <xf numFmtId="0" fontId="4" fillId="0" borderId="0" xfId="1285" applyFont="1" applyAlignment="1">
      <alignment vertical="top" wrapText="1"/>
    </xf>
    <xf numFmtId="0" fontId="6" fillId="0" borderId="0" xfId="1285" applyFont="1" applyAlignment="1">
      <alignment horizontal="center" vertical="top"/>
    </xf>
    <xf numFmtId="0" fontId="6" fillId="0" borderId="0" xfId="1285" applyFont="1" applyAlignment="1">
      <alignment horizontal="center" vertical="top" wrapText="1"/>
    </xf>
    <xf numFmtId="0" fontId="8" fillId="0" borderId="0" xfId="1285" applyFont="1" applyAlignment="1">
      <alignment horizontal="center" vertical="top" wrapText="1"/>
    </xf>
    <xf numFmtId="0" fontId="9" fillId="0" borderId="0" xfId="1285" applyFont="1" applyAlignment="1">
      <alignment horizontal="center" vertical="top" wrapText="1"/>
    </xf>
    <xf numFmtId="0" fontId="9" fillId="0" borderId="0" xfId="1285" applyFont="1" applyAlignment="1">
      <alignment vertical="top" wrapText="1"/>
    </xf>
    <xf numFmtId="165" fontId="4" fillId="0" borderId="0" xfId="1285" applyNumberFormat="1" applyFont="1" applyAlignment="1" applyProtection="1">
      <alignment horizontal="left" vertical="top" wrapText="1"/>
      <protection locked="0"/>
    </xf>
    <xf numFmtId="168" fontId="10" fillId="0" borderId="12" xfId="1285" applyNumberFormat="1" applyFont="1" applyBorder="1" applyAlignment="1" applyProtection="1">
      <alignment horizontal="center" vertical="top" wrapText="1"/>
      <protection locked="0"/>
    </xf>
    <xf numFmtId="171" fontId="11" fillId="0" borderId="0" xfId="1285" applyNumberFormat="1" applyFont="1" applyAlignment="1">
      <alignment horizontal="right" vertical="top" wrapText="1"/>
    </xf>
    <xf numFmtId="171" fontId="11" fillId="0" borderId="12" xfId="1489" applyNumberFormat="1" applyFont="1" applyBorder="1" applyAlignment="1">
      <alignment horizontal="right" vertical="top" wrapText="1"/>
    </xf>
    <xf numFmtId="0" fontId="4" fillId="0" borderId="0" xfId="1285" applyFont="1" applyAlignment="1">
      <alignment horizontal="center" vertical="top" wrapText="1"/>
    </xf>
    <xf numFmtId="171" fontId="9" fillId="0" borderId="0" xfId="756" applyNumberFormat="1" applyFont="1" applyAlignment="1">
      <alignment horizontal="center" vertical="top" wrapText="1"/>
    </xf>
    <xf numFmtId="0" fontId="72" fillId="0" borderId="0" xfId="1558"/>
    <xf numFmtId="0" fontId="52" fillId="0" borderId="0" xfId="1558" applyFont="1" applyAlignment="1">
      <alignment vertical="top"/>
    </xf>
    <xf numFmtId="0" fontId="72" fillId="0" borderId="0" xfId="1559"/>
    <xf numFmtId="0" fontId="59" fillId="0" borderId="14" xfId="1559" applyFont="1" applyBorder="1" applyAlignment="1">
      <alignment horizontal="center" vertical="center" wrapText="1"/>
    </xf>
    <xf numFmtId="1" fontId="59" fillId="0" borderId="14" xfId="1559" applyNumberFormat="1" applyFont="1" applyBorder="1" applyAlignment="1">
      <alignment horizontal="center" vertical="center" wrapText="1"/>
    </xf>
    <xf numFmtId="171" fontId="59" fillId="0" borderId="14" xfId="1559" applyNumberFormat="1" applyFont="1" applyBorder="1" applyAlignment="1">
      <alignment horizontal="center" vertical="center" wrapText="1"/>
    </xf>
    <xf numFmtId="168" fontId="59" fillId="0" borderId="14" xfId="1559" applyNumberFormat="1" applyFont="1" applyBorder="1" applyAlignment="1" applyProtection="1">
      <alignment horizontal="center" vertical="center" wrapText="1"/>
      <protection locked="0"/>
    </xf>
    <xf numFmtId="171" fontId="12" fillId="0" borderId="0" xfId="1285" applyNumberFormat="1" applyAlignment="1">
      <alignment horizontal="right" vertical="top" wrapText="1"/>
    </xf>
    <xf numFmtId="0" fontId="72" fillId="0" borderId="0" xfId="1557"/>
    <xf numFmtId="49" fontId="11" fillId="0" borderId="0" xfId="1559" applyNumberFormat="1" applyFont="1"/>
    <xf numFmtId="49" fontId="63" fillId="0" borderId="0" xfId="1559" applyNumberFormat="1" applyFont="1"/>
    <xf numFmtId="49" fontId="62" fillId="0" borderId="0" xfId="1559" applyNumberFormat="1" applyFont="1"/>
    <xf numFmtId="49" fontId="38" fillId="0" borderId="0" xfId="1559" applyNumberFormat="1" applyFont="1"/>
    <xf numFmtId="49" fontId="61" fillId="0" borderId="0" xfId="1559" applyNumberFormat="1" applyFont="1"/>
    <xf numFmtId="49" fontId="10" fillId="0" borderId="0" xfId="1559" applyNumberFormat="1" applyFont="1" applyAlignment="1">
      <alignment horizontal="center" wrapText="1"/>
    </xf>
    <xf numFmtId="49" fontId="10" fillId="0" borderId="0" xfId="1559" applyNumberFormat="1" applyFont="1" applyAlignment="1">
      <alignment horizontal="center"/>
    </xf>
    <xf numFmtId="49" fontId="13" fillId="0" borderId="0" xfId="1559" applyNumberFormat="1" applyFont="1"/>
    <xf numFmtId="0" fontId="4" fillId="0" borderId="0" xfId="1285" applyFont="1" applyAlignment="1" applyProtection="1">
      <alignment horizontal="center"/>
      <protection locked="0"/>
    </xf>
    <xf numFmtId="0" fontId="10" fillId="0" borderId="0" xfId="1287" applyFont="1" applyAlignment="1">
      <alignment horizontal="center" vertical="top" wrapText="1"/>
    </xf>
    <xf numFmtId="168" fontId="11" fillId="0" borderId="0" xfId="1285" applyNumberFormat="1" applyFont="1" applyAlignment="1">
      <alignment vertical="top" wrapText="1"/>
    </xf>
    <xf numFmtId="0" fontId="12" fillId="0" borderId="0" xfId="1555" applyFont="1"/>
    <xf numFmtId="0" fontId="72" fillId="0" borderId="0" xfId="1556"/>
    <xf numFmtId="0" fontId="12" fillId="0" borderId="0" xfId="1556" applyFont="1"/>
    <xf numFmtId="8" fontId="12" fillId="0" borderId="0" xfId="1556" applyNumberFormat="1" applyFont="1" applyAlignment="1">
      <alignment vertical="top"/>
    </xf>
    <xf numFmtId="0" fontId="12" fillId="0" borderId="0" xfId="1556" applyFont="1" applyAlignment="1">
      <alignment vertical="top"/>
    </xf>
    <xf numFmtId="0" fontId="53" fillId="0" borderId="0" xfId="1285" applyFont="1" applyAlignment="1">
      <alignment horizontal="center" vertical="top" wrapText="1"/>
    </xf>
    <xf numFmtId="171" fontId="11" fillId="0" borderId="0" xfId="1556" applyNumberFormat="1" applyFont="1" applyAlignment="1">
      <alignment horizontal="right" vertical="top"/>
    </xf>
    <xf numFmtId="6" fontId="12" fillId="0" borderId="0" xfId="1556" applyNumberFormat="1" applyFont="1" applyAlignment="1">
      <alignment vertical="top"/>
    </xf>
    <xf numFmtId="0" fontId="57" fillId="0" borderId="0" xfId="1558" applyFont="1" applyAlignment="1">
      <alignment vertical="top" wrapText="1"/>
    </xf>
    <xf numFmtId="0" fontId="57" fillId="0" borderId="0" xfId="1558" applyFont="1" applyAlignment="1">
      <alignment horizontal="left" vertical="top"/>
    </xf>
    <xf numFmtId="0" fontId="55" fillId="0" borderId="0" xfId="1558" applyFont="1" applyAlignment="1">
      <alignment horizontal="center" vertical="top" wrapText="1"/>
    </xf>
    <xf numFmtId="0" fontId="12" fillId="0" borderId="0" xfId="0" applyFont="1"/>
    <xf numFmtId="174" fontId="12" fillId="0" borderId="12" xfId="1732" applyNumberFormat="1" applyFont="1" applyBorder="1" applyAlignment="1">
      <alignment horizontal="right" vertical="top"/>
    </xf>
    <xf numFmtId="0" fontId="15" fillId="0" borderId="0" xfId="1611" applyAlignment="1">
      <alignment horizontal="left" vertical="top"/>
    </xf>
    <xf numFmtId="1" fontId="12" fillId="0" borderId="0" xfId="1285" applyNumberFormat="1" applyAlignment="1">
      <alignment horizontal="center" vertical="top"/>
    </xf>
    <xf numFmtId="0" fontId="12" fillId="0" borderId="12" xfId="1285" applyBorder="1" applyAlignment="1">
      <alignment horizontal="center" vertical="top"/>
    </xf>
    <xf numFmtId="0" fontId="12" fillId="0" borderId="0" xfId="1556" applyFont="1" applyAlignment="1">
      <alignment horizontal="center" vertical="top"/>
    </xf>
    <xf numFmtId="0" fontId="12" fillId="0" borderId="12" xfId="1556" applyFont="1" applyBorder="1" applyAlignment="1">
      <alignment horizontal="center" vertical="top"/>
    </xf>
    <xf numFmtId="0" fontId="15" fillId="0" borderId="0" xfId="1320" applyFont="1" applyAlignment="1">
      <alignment horizontal="center" vertical="top" wrapText="1"/>
    </xf>
    <xf numFmtId="171" fontId="12" fillId="0" borderId="0" xfId="1556" applyNumberFormat="1" applyFont="1" applyAlignment="1">
      <alignment horizontal="right" vertical="top"/>
    </xf>
    <xf numFmtId="0" fontId="65" fillId="0" borderId="14" xfId="1559" applyFont="1" applyBorder="1" applyAlignment="1">
      <alignment horizontal="left" vertical="top" wrapText="1"/>
    </xf>
    <xf numFmtId="0" fontId="66" fillId="19" borderId="14" xfId="1559" applyFont="1" applyFill="1" applyBorder="1" applyAlignment="1">
      <alignment horizontal="left" vertical="top" wrapText="1"/>
    </xf>
    <xf numFmtId="0" fontId="65" fillId="0" borderId="0" xfId="1559" applyFont="1" applyAlignment="1">
      <alignment horizontal="left" vertical="top" wrapText="1"/>
    </xf>
    <xf numFmtId="171" fontId="67" fillId="0" borderId="14" xfId="1559" applyNumberFormat="1" applyFont="1" applyBorder="1" applyAlignment="1">
      <alignment horizontal="left" vertical="top" wrapText="1"/>
    </xf>
    <xf numFmtId="171" fontId="67" fillId="0" borderId="14" xfId="1559" applyNumberFormat="1" applyFont="1" applyBorder="1" applyAlignment="1">
      <alignment horizontal="left" vertical="top"/>
    </xf>
    <xf numFmtId="171" fontId="67" fillId="0" borderId="14" xfId="1559" applyNumberFormat="1" applyFont="1" applyBorder="1" applyAlignment="1">
      <alignment horizontal="right" vertical="top"/>
    </xf>
    <xf numFmtId="0" fontId="65" fillId="0" borderId="0" xfId="1559" applyFont="1" applyAlignment="1">
      <alignment horizontal="left" vertical="top"/>
    </xf>
    <xf numFmtId="0" fontId="11" fillId="0" borderId="0" xfId="0" applyFont="1" applyAlignment="1">
      <alignment horizontal="center" vertical="top"/>
    </xf>
    <xf numFmtId="171" fontId="11" fillId="0" borderId="11" xfId="1489" applyNumberFormat="1" applyFont="1" applyBorder="1" applyAlignment="1">
      <alignment horizontal="right" vertical="top" wrapText="1"/>
    </xf>
    <xf numFmtId="49" fontId="10" fillId="0" borderId="0" xfId="1559" applyNumberFormat="1" applyFont="1" applyAlignment="1">
      <alignment horizontal="right"/>
    </xf>
    <xf numFmtId="0" fontId="72" fillId="0" borderId="0" xfId="1559" applyAlignment="1">
      <alignment horizontal="center"/>
    </xf>
    <xf numFmtId="0" fontId="72" fillId="0" borderId="0" xfId="1559" applyAlignment="1">
      <alignment horizontal="right"/>
    </xf>
    <xf numFmtId="1" fontId="59" fillId="0" borderId="14" xfId="1559" applyNumberFormat="1" applyFont="1" applyBorder="1" applyAlignment="1">
      <alignment horizontal="right" vertical="center" wrapText="1"/>
    </xf>
    <xf numFmtId="0" fontId="60" fillId="0" borderId="14" xfId="1559" applyFont="1" applyBorder="1" applyAlignment="1" applyProtection="1">
      <alignment horizontal="left" vertical="top" wrapText="1"/>
      <protection locked="0"/>
    </xf>
    <xf numFmtId="1" fontId="60" fillId="0" borderId="14" xfId="1559" applyNumberFormat="1" applyFont="1" applyBorder="1" applyAlignment="1">
      <alignment horizontal="left" vertical="top" wrapText="1"/>
    </xf>
    <xf numFmtId="171" fontId="60" fillId="0" borderId="14" xfId="1559" applyNumberFormat="1" applyFont="1" applyBorder="1" applyAlignment="1" applyProtection="1">
      <alignment horizontal="left" vertical="top" wrapText="1"/>
      <protection locked="0"/>
    </xf>
    <xf numFmtId="0" fontId="60" fillId="0" borderId="14" xfId="1559" applyFont="1" applyBorder="1" applyAlignment="1">
      <alignment horizontal="left" vertical="top" wrapText="1"/>
    </xf>
    <xf numFmtId="171" fontId="60" fillId="0" borderId="14" xfId="1559" applyNumberFormat="1" applyFont="1" applyBorder="1" applyAlignment="1">
      <alignment vertical="top" wrapText="1"/>
    </xf>
    <xf numFmtId="171" fontId="60" fillId="0" borderId="14" xfId="1559" applyNumberFormat="1" applyFont="1" applyBorder="1" applyAlignment="1">
      <alignment horizontal="right" vertical="top"/>
    </xf>
    <xf numFmtId="171" fontId="60" fillId="0" borderId="19" xfId="1559" applyNumberFormat="1" applyFont="1" applyBorder="1" applyAlignment="1" applyProtection="1">
      <alignment horizontal="left" vertical="top" wrapText="1"/>
      <protection locked="0"/>
    </xf>
    <xf numFmtId="0" fontId="60" fillId="0" borderId="19" xfId="1559" applyFont="1" applyBorder="1" applyAlignment="1">
      <alignment horizontal="left" vertical="top" wrapText="1"/>
    </xf>
    <xf numFmtId="171" fontId="60" fillId="0" borderId="19" xfId="1559" applyNumberFormat="1" applyFont="1" applyBorder="1" applyAlignment="1">
      <alignment vertical="top" wrapText="1"/>
    </xf>
    <xf numFmtId="171" fontId="60" fillId="0" borderId="14" xfId="1559" applyNumberFormat="1" applyFont="1" applyBorder="1" applyAlignment="1">
      <alignment horizontal="left" vertical="top" wrapText="1"/>
    </xf>
    <xf numFmtId="0" fontId="59" fillId="19" borderId="14" xfId="1559" applyFont="1" applyFill="1" applyBorder="1" applyAlignment="1" applyProtection="1">
      <alignment horizontal="left" vertical="top" wrapText="1"/>
      <protection locked="0"/>
    </xf>
    <xf numFmtId="1" fontId="59" fillId="19" borderId="14" xfId="1559" applyNumberFormat="1" applyFont="1" applyFill="1" applyBorder="1" applyAlignment="1">
      <alignment horizontal="left" vertical="top" wrapText="1"/>
    </xf>
    <xf numFmtId="171" fontId="59" fillId="19" borderId="14" xfId="1559" applyNumberFormat="1" applyFont="1" applyFill="1" applyBorder="1" applyAlignment="1">
      <alignment horizontal="left" vertical="top" wrapText="1"/>
    </xf>
    <xf numFmtId="0" fontId="59" fillId="19" borderId="14" xfId="1559" applyFont="1" applyFill="1" applyBorder="1" applyAlignment="1">
      <alignment horizontal="left" vertical="top" wrapText="1"/>
    </xf>
    <xf numFmtId="171" fontId="59" fillId="19" borderId="14" xfId="1559" applyNumberFormat="1" applyFont="1" applyFill="1" applyBorder="1" applyAlignment="1">
      <alignment vertical="top" wrapText="1"/>
    </xf>
    <xf numFmtId="171" fontId="59" fillId="19" borderId="14" xfId="1559" applyNumberFormat="1" applyFont="1" applyFill="1" applyBorder="1" applyAlignment="1">
      <alignment horizontal="right" vertical="top"/>
    </xf>
    <xf numFmtId="3" fontId="59" fillId="19" borderId="14" xfId="1559" applyNumberFormat="1" applyFont="1" applyFill="1" applyBorder="1" applyAlignment="1">
      <alignment horizontal="center" vertical="top" wrapText="1"/>
    </xf>
    <xf numFmtId="1" fontId="59" fillId="19" borderId="14" xfId="1559" applyNumberFormat="1" applyFont="1" applyFill="1" applyBorder="1" applyAlignment="1">
      <alignment horizontal="right" vertical="top"/>
    </xf>
    <xf numFmtId="1" fontId="60" fillId="0" borderId="14" xfId="1559" applyNumberFormat="1" applyFont="1" applyBorder="1" applyAlignment="1" applyProtection="1">
      <alignment horizontal="left" vertical="top" wrapText="1"/>
      <protection locked="0"/>
    </xf>
    <xf numFmtId="171" fontId="59" fillId="0" borderId="14" xfId="1559" applyNumberFormat="1" applyFont="1" applyBorder="1" applyAlignment="1">
      <alignment vertical="top" wrapText="1"/>
    </xf>
    <xf numFmtId="0" fontId="60" fillId="0" borderId="14" xfId="1559" applyFont="1" applyBorder="1" applyAlignment="1">
      <alignment horizontal="center" vertical="top" wrapText="1"/>
    </xf>
    <xf numFmtId="0" fontId="60" fillId="0" borderId="14" xfId="1559" applyFont="1" applyBorder="1" applyAlignment="1">
      <alignment horizontal="right" vertical="top" wrapText="1"/>
    </xf>
    <xf numFmtId="0" fontId="60" fillId="0" borderId="14" xfId="1559" applyFont="1" applyBorder="1" applyAlignment="1" applyProtection="1">
      <alignment horizontal="center" vertical="top" wrapText="1"/>
      <protection locked="0"/>
    </xf>
    <xf numFmtId="0" fontId="95" fillId="0" borderId="14" xfId="1285" quotePrefix="1" applyFont="1" applyBorder="1" applyAlignment="1">
      <alignment horizontal="right" vertical="top"/>
    </xf>
    <xf numFmtId="1" fontId="95" fillId="0" borderId="14" xfId="1285" quotePrefix="1" applyNumberFormat="1" applyFont="1" applyBorder="1" applyAlignment="1">
      <alignment horizontal="right" vertical="top"/>
    </xf>
    <xf numFmtId="3" fontId="60" fillId="0" borderId="14" xfId="1559" applyNumberFormat="1" applyFont="1" applyBorder="1" applyAlignment="1" applyProtection="1">
      <alignment horizontal="left" vertical="top" wrapText="1"/>
      <protection locked="0"/>
    </xf>
    <xf numFmtId="0" fontId="59" fillId="19" borderId="14" xfId="1559" applyFont="1" applyFill="1" applyBorder="1" applyAlignment="1">
      <alignment horizontal="center" vertical="top" wrapText="1"/>
    </xf>
    <xf numFmtId="0" fontId="60" fillId="0" borderId="0" xfId="1559" applyFont="1" applyAlignment="1">
      <alignment horizontal="left" vertical="top" wrapText="1"/>
    </xf>
    <xf numFmtId="171" fontId="59" fillId="0" borderId="0" xfId="1559" applyNumberFormat="1" applyFont="1" applyAlignment="1">
      <alignment horizontal="left" vertical="top"/>
    </xf>
    <xf numFmtId="171" fontId="59" fillId="0" borderId="0" xfId="1559" applyNumberFormat="1" applyFont="1" applyAlignment="1">
      <alignment horizontal="left" vertical="top" wrapText="1"/>
    </xf>
    <xf numFmtId="171" fontId="59" fillId="0" borderId="15" xfId="1559" applyNumberFormat="1" applyFont="1" applyBorder="1" applyAlignment="1">
      <alignment vertical="top" wrapText="1"/>
    </xf>
    <xf numFmtId="171" fontId="60" fillId="0" borderId="0" xfId="1559" applyNumberFormat="1" applyFont="1" applyAlignment="1">
      <alignment horizontal="right" vertical="top" wrapText="1"/>
    </xf>
    <xf numFmtId="171" fontId="60" fillId="0" borderId="0" xfId="1559" applyNumberFormat="1" applyFont="1" applyAlignment="1">
      <alignment vertical="top" wrapText="1"/>
    </xf>
    <xf numFmtId="171" fontId="59" fillId="0" borderId="0" xfId="1559" applyNumberFormat="1" applyFont="1" applyAlignment="1">
      <alignment vertical="top" wrapText="1"/>
    </xf>
    <xf numFmtId="0" fontId="60" fillId="0" borderId="0" xfId="1559" applyFont="1" applyAlignment="1">
      <alignment horizontal="center" vertical="top" wrapText="1"/>
    </xf>
    <xf numFmtId="1" fontId="60" fillId="0" borderId="0" xfId="1559" applyNumberFormat="1" applyFont="1" applyAlignment="1">
      <alignment horizontal="right" vertical="top"/>
    </xf>
    <xf numFmtId="0" fontId="60" fillId="0" borderId="0" xfId="1559" applyFont="1" applyAlignment="1" applyProtection="1">
      <alignment horizontal="left" vertical="top" wrapText="1"/>
      <protection locked="0"/>
    </xf>
    <xf numFmtId="1" fontId="60" fillId="0" borderId="0" xfId="1559" applyNumberFormat="1" applyFont="1" applyAlignment="1">
      <alignment horizontal="left" vertical="top" wrapText="1"/>
    </xf>
    <xf numFmtId="3" fontId="60" fillId="0" borderId="0" xfId="1559" applyNumberFormat="1" applyFont="1" applyAlignment="1">
      <alignment horizontal="center" vertical="top" wrapText="1"/>
    </xf>
    <xf numFmtId="0" fontId="60" fillId="0" borderId="0" xfId="1559" applyFont="1" applyAlignment="1">
      <alignment horizontal="left" vertical="top"/>
    </xf>
    <xf numFmtId="1" fontId="60" fillId="0" borderId="0" xfId="1559" applyNumberFormat="1" applyFont="1" applyAlignment="1">
      <alignment horizontal="left" vertical="top"/>
    </xf>
    <xf numFmtId="171" fontId="60" fillId="0" borderId="14" xfId="1559" applyNumberFormat="1" applyFont="1" applyBorder="1" applyAlignment="1">
      <alignment horizontal="left" vertical="top"/>
    </xf>
    <xf numFmtId="171" fontId="60" fillId="0" borderId="0" xfId="1559" applyNumberFormat="1" applyFont="1" applyAlignment="1">
      <alignment vertical="top"/>
    </xf>
    <xf numFmtId="171" fontId="59" fillId="0" borderId="0" xfId="1559" applyNumberFormat="1" applyFont="1" applyAlignment="1">
      <alignment vertical="top"/>
    </xf>
    <xf numFmtId="0" fontId="60" fillId="0" borderId="0" xfId="1559" applyFont="1" applyAlignment="1">
      <alignment horizontal="center" vertical="top"/>
    </xf>
    <xf numFmtId="171" fontId="59" fillId="0" borderId="14" xfId="1559" applyNumberFormat="1" applyFont="1" applyBorder="1" applyAlignment="1">
      <alignment horizontal="left" vertical="top" wrapText="1"/>
    </xf>
    <xf numFmtId="171" fontId="59" fillId="0" borderId="14" xfId="1559" applyNumberFormat="1" applyFont="1" applyBorder="1" applyAlignment="1">
      <alignment horizontal="left" vertical="top"/>
    </xf>
    <xf numFmtId="171" fontId="59" fillId="0" borderId="14" xfId="1559" applyNumberFormat="1" applyFont="1" applyBorder="1" applyAlignment="1">
      <alignment horizontal="right" vertical="top"/>
    </xf>
    <xf numFmtId="0" fontId="27" fillId="0" borderId="0" xfId="1559" applyFont="1" applyAlignment="1">
      <alignment horizontal="center" vertical="center"/>
    </xf>
    <xf numFmtId="0" fontId="60" fillId="0" borderId="0" xfId="1559" applyFont="1" applyAlignment="1">
      <alignment horizontal="right"/>
    </xf>
    <xf numFmtId="1" fontId="12" fillId="0" borderId="14" xfId="0" applyNumberFormat="1" applyFont="1" applyBorder="1" applyAlignment="1" applyProtection="1">
      <alignment horizontal="center" vertical="top"/>
      <protection locked="0"/>
    </xf>
    <xf numFmtId="0" fontId="12" fillId="0" borderId="14" xfId="0" applyFont="1" applyBorder="1" applyAlignment="1" applyProtection="1">
      <alignment horizontal="left" vertical="top" wrapText="1"/>
      <protection locked="0"/>
    </xf>
    <xf numFmtId="172" fontId="12" fillId="0" borderId="14" xfId="0" applyNumberFormat="1" applyFont="1" applyBorder="1" applyAlignment="1">
      <alignment horizontal="center" wrapText="1"/>
    </xf>
    <xf numFmtId="172" fontId="12" fillId="52" borderId="14" xfId="0" applyNumberFormat="1" applyFont="1" applyFill="1" applyBorder="1" applyAlignment="1">
      <alignment horizontal="center" wrapText="1"/>
    </xf>
    <xf numFmtId="0" fontId="12" fillId="0" borderId="14" xfId="0" applyFont="1" applyBorder="1" applyAlignment="1">
      <alignment horizontal="center" wrapText="1"/>
    </xf>
    <xf numFmtId="165" fontId="12" fillId="0" borderId="14" xfId="0" applyNumberFormat="1" applyFont="1" applyBorder="1" applyAlignment="1" applyProtection="1">
      <alignment horizontal="left" vertical="top" wrapText="1"/>
      <protection locked="0"/>
    </xf>
    <xf numFmtId="0" fontId="15" fillId="0" borderId="14" xfId="1611" applyBorder="1" applyAlignment="1">
      <alignment horizontal="left" vertical="top" wrapText="1"/>
    </xf>
    <xf numFmtId="0" fontId="12" fillId="0" borderId="14" xfId="1489" applyBorder="1" applyAlignment="1">
      <alignment horizontal="left" vertical="top" wrapText="1"/>
    </xf>
    <xf numFmtId="172" fontId="12" fillId="0" borderId="14" xfId="756" applyNumberFormat="1" applyBorder="1" applyAlignment="1" applyProtection="1">
      <alignment horizontal="center" wrapText="1"/>
      <protection locked="0"/>
    </xf>
    <xf numFmtId="0" fontId="12" fillId="0" borderId="14" xfId="0" applyFont="1" applyBorder="1" applyAlignment="1">
      <alignment horizontal="center" vertical="top" wrapText="1"/>
    </xf>
    <xf numFmtId="0" fontId="12" fillId="0" borderId="14" xfId="0" applyFont="1" applyBorder="1" applyAlignment="1">
      <alignment horizontal="center" vertical="top"/>
    </xf>
    <xf numFmtId="0" fontId="15" fillId="0" borderId="0" xfId="1579" applyFont="1" applyAlignment="1">
      <alignment vertical="top" wrapText="1"/>
    </xf>
    <xf numFmtId="0" fontId="15" fillId="0" borderId="0" xfId="1586" applyFont="1" applyAlignment="1">
      <alignment vertical="top" wrapText="1"/>
    </xf>
    <xf numFmtId="0" fontId="15" fillId="0" borderId="0" xfId="1587" applyFont="1" applyAlignment="1">
      <alignment vertical="top" wrapText="1"/>
    </xf>
    <xf numFmtId="0" fontId="15" fillId="0" borderId="12" xfId="1586" applyFont="1" applyBorder="1" applyAlignment="1">
      <alignment vertical="top" wrapText="1"/>
    </xf>
    <xf numFmtId="0" fontId="10" fillId="0" borderId="12" xfId="1285" applyFont="1" applyBorder="1" applyAlignment="1">
      <alignment horizontal="center" wrapText="1"/>
    </xf>
    <xf numFmtId="0" fontId="56" fillId="0" borderId="12" xfId="1573" applyFont="1" applyBorder="1" applyAlignment="1">
      <alignment horizontal="center" vertical="top" wrapText="1"/>
    </xf>
    <xf numFmtId="168" fontId="10" fillId="0" borderId="12" xfId="1285" applyNumberFormat="1" applyFont="1" applyBorder="1" applyAlignment="1" applyProtection="1">
      <alignment horizontal="center" wrapText="1"/>
      <protection locked="0"/>
    </xf>
    <xf numFmtId="0" fontId="15" fillId="0" borderId="0" xfId="1588" applyFont="1" applyAlignment="1">
      <alignment vertical="top" wrapText="1"/>
    </xf>
    <xf numFmtId="0" fontId="15" fillId="0" borderId="0" xfId="1589" applyFont="1" applyAlignment="1">
      <alignment vertical="top" wrapText="1"/>
    </xf>
    <xf numFmtId="0" fontId="15" fillId="0" borderId="0" xfId="1590" applyFont="1" applyAlignment="1">
      <alignment vertical="top" wrapText="1"/>
    </xf>
    <xf numFmtId="171" fontId="15" fillId="0" borderId="0" xfId="1005" applyNumberFormat="1" applyFont="1" applyAlignment="1">
      <alignment vertical="top"/>
    </xf>
    <xf numFmtId="0" fontId="12" fillId="0" borderId="0" xfId="1590" applyFont="1" applyAlignment="1">
      <alignment vertical="top" wrapText="1"/>
    </xf>
    <xf numFmtId="0" fontId="15" fillId="0" borderId="12" xfId="1588" applyFont="1" applyBorder="1" applyAlignment="1">
      <alignment vertical="top" wrapText="1"/>
    </xf>
    <xf numFmtId="0" fontId="15" fillId="0" borderId="12" xfId="1589" applyFont="1" applyBorder="1" applyAlignment="1">
      <alignment vertical="top" wrapText="1"/>
    </xf>
    <xf numFmtId="0" fontId="15" fillId="0" borderId="12" xfId="1590" applyFont="1" applyBorder="1" applyAlignment="1">
      <alignment vertical="top" wrapText="1"/>
    </xf>
    <xf numFmtId="171" fontId="15" fillId="0" borderId="12" xfId="1005" applyNumberFormat="1" applyFont="1" applyBorder="1" applyAlignment="1">
      <alignment vertical="top"/>
    </xf>
    <xf numFmtId="171" fontId="12" fillId="0" borderId="12" xfId="1556" applyNumberFormat="1" applyFont="1" applyBorder="1" applyAlignment="1">
      <alignment horizontal="right" vertical="top"/>
    </xf>
    <xf numFmtId="175" fontId="12" fillId="0" borderId="0" xfId="1285" applyNumberFormat="1" applyAlignment="1">
      <alignment horizontal="left" vertical="top"/>
    </xf>
    <xf numFmtId="0" fontId="58" fillId="0" borderId="0" xfId="1558" applyFont="1"/>
    <xf numFmtId="172" fontId="57" fillId="0" borderId="0" xfId="1027" applyNumberFormat="1" applyFont="1" applyAlignment="1">
      <alignment horizontal="right" vertical="top"/>
    </xf>
    <xf numFmtId="169" fontId="57" fillId="0" borderId="0" xfId="1027" applyNumberFormat="1" applyFont="1" applyAlignment="1">
      <alignment horizontal="right" vertical="top"/>
    </xf>
    <xf numFmtId="167" fontId="57" fillId="0" borderId="0" xfId="1027" applyNumberFormat="1" applyFont="1" applyAlignment="1">
      <alignment horizontal="right" vertical="top"/>
    </xf>
    <xf numFmtId="0" fontId="72" fillId="0" borderId="0" xfId="1558" applyAlignment="1">
      <alignment horizontal="center"/>
    </xf>
    <xf numFmtId="0" fontId="52" fillId="0" borderId="0" xfId="1558" applyFont="1" applyAlignment="1">
      <alignment horizontal="center" vertical="top"/>
    </xf>
    <xf numFmtId="0" fontId="4" fillId="0" borderId="18" xfId="0" applyFont="1" applyBorder="1" applyAlignment="1">
      <alignment horizontal="center" vertical="top" wrapText="1"/>
    </xf>
    <xf numFmtId="0" fontId="15" fillId="0" borderId="18" xfId="0" applyFont="1" applyBorder="1" applyAlignment="1">
      <alignment horizontal="center" vertical="top" wrapText="1"/>
    </xf>
    <xf numFmtId="0" fontId="15" fillId="0" borderId="18" xfId="0" applyFont="1" applyBorder="1" applyAlignment="1">
      <alignment horizontal="left" vertical="top" wrapText="1"/>
    </xf>
    <xf numFmtId="171" fontId="15" fillId="0" borderId="18" xfId="0" applyNumberFormat="1" applyFont="1" applyBorder="1" applyAlignment="1">
      <alignment horizontal="right" vertical="top" wrapText="1"/>
    </xf>
    <xf numFmtId="0" fontId="15" fillId="0" borderId="13" xfId="0" applyFont="1" applyBorder="1" applyAlignment="1">
      <alignment horizontal="center" vertical="top" wrapText="1"/>
    </xf>
    <xf numFmtId="0" fontId="15" fillId="0" borderId="13" xfId="0" applyFont="1" applyBorder="1" applyAlignment="1">
      <alignment horizontal="left" vertical="top" wrapText="1"/>
    </xf>
    <xf numFmtId="171" fontId="15" fillId="0" borderId="13" xfId="0" applyNumberFormat="1" applyFont="1" applyBorder="1" applyAlignment="1">
      <alignment horizontal="right" vertical="top" wrapText="1"/>
    </xf>
    <xf numFmtId="0" fontId="69" fillId="0" borderId="13" xfId="0" applyFont="1" applyBorder="1"/>
    <xf numFmtId="0" fontId="70" fillId="0" borderId="13" xfId="0" applyFont="1" applyBorder="1"/>
    <xf numFmtId="0" fontId="70" fillId="0" borderId="13" xfId="0" applyFont="1" applyBorder="1" applyAlignment="1">
      <alignment wrapText="1"/>
    </xf>
    <xf numFmtId="0" fontId="69" fillId="0" borderId="13" xfId="0" applyFont="1" applyBorder="1" applyAlignment="1">
      <alignment wrapText="1"/>
    </xf>
    <xf numFmtId="0" fontId="15" fillId="0" borderId="24" xfId="0" applyFont="1" applyBorder="1" applyAlignment="1">
      <alignment horizontal="center" vertical="top" wrapText="1"/>
    </xf>
    <xf numFmtId="0" fontId="15" fillId="0" borderId="24" xfId="0" applyFont="1" applyBorder="1" applyAlignment="1">
      <alignment horizontal="left" vertical="top" wrapText="1"/>
    </xf>
    <xf numFmtId="171" fontId="15" fillId="0" borderId="24" xfId="0" applyNumberFormat="1" applyFont="1" applyBorder="1" applyAlignment="1">
      <alignment horizontal="right" vertical="top" wrapText="1"/>
    </xf>
    <xf numFmtId="0" fontId="49" fillId="0" borderId="0" xfId="0" applyFont="1" applyAlignment="1">
      <alignment horizontal="center" vertical="top" wrapText="1"/>
    </xf>
    <xf numFmtId="0" fontId="49" fillId="0" borderId="0" xfId="0" applyFont="1" applyAlignment="1">
      <alignment horizontal="left" vertical="top" wrapText="1"/>
    </xf>
    <xf numFmtId="0" fontId="49" fillId="54" borderId="0" xfId="0" applyFont="1" applyFill="1" applyAlignment="1">
      <alignment horizontal="right" vertical="top" wrapText="1"/>
    </xf>
    <xf numFmtId="171" fontId="49" fillId="54" borderId="0" xfId="0" applyNumberFormat="1" applyFont="1" applyFill="1" applyAlignment="1">
      <alignment horizontal="right" vertical="top" wrapText="1"/>
    </xf>
    <xf numFmtId="171" fontId="15" fillId="0" borderId="0" xfId="0" applyNumberFormat="1" applyFont="1" applyAlignment="1">
      <alignment horizontal="right" vertical="top" wrapText="1"/>
    </xf>
    <xf numFmtId="0" fontId="15" fillId="0" borderId="0" xfId="0" applyFont="1" applyAlignment="1">
      <alignment horizontal="center" vertical="top" wrapText="1"/>
    </xf>
    <xf numFmtId="0" fontId="11" fillId="54" borderId="11" xfId="0" applyFont="1" applyFill="1" applyBorder="1" applyAlignment="1">
      <alignment horizontal="left" vertical="top"/>
    </xf>
    <xf numFmtId="0" fontId="68" fillId="0" borderId="11" xfId="0" applyFont="1" applyBorder="1" applyAlignment="1">
      <alignment horizontal="center" vertical="top" wrapText="1"/>
    </xf>
    <xf numFmtId="0" fontId="0" fillId="54" borderId="11" xfId="0" applyFill="1" applyBorder="1"/>
    <xf numFmtId="0" fontId="49" fillId="54" borderId="11" xfId="0" applyFont="1" applyFill="1" applyBorder="1" applyAlignment="1">
      <alignment horizontal="right" vertical="top" wrapText="1"/>
    </xf>
    <xf numFmtId="171" fontId="49" fillId="54" borderId="11" xfId="0" applyNumberFormat="1" applyFont="1" applyFill="1" applyBorder="1" applyAlignment="1">
      <alignment horizontal="right" vertical="top" wrapText="1"/>
    </xf>
    <xf numFmtId="0" fontId="15" fillId="0" borderId="25" xfId="0" applyFont="1" applyBorder="1" applyAlignment="1">
      <alignment horizontal="center" vertical="top" wrapText="1"/>
    </xf>
    <xf numFmtId="0" fontId="15" fillId="54" borderId="25" xfId="0" applyFont="1" applyFill="1" applyBorder="1" applyAlignment="1">
      <alignment horizontal="left" vertical="top" wrapText="1"/>
    </xf>
    <xf numFmtId="0" fontId="49" fillId="54" borderId="25" xfId="0" applyFont="1" applyFill="1" applyBorder="1" applyAlignment="1">
      <alignment horizontal="right" vertical="top" wrapText="1"/>
    </xf>
    <xf numFmtId="171" fontId="49" fillId="54" borderId="25" xfId="0" applyNumberFormat="1" applyFont="1" applyFill="1" applyBorder="1" applyAlignment="1">
      <alignment horizontal="right" vertical="top" wrapText="1"/>
    </xf>
    <xf numFmtId="0" fontId="0" fillId="54" borderId="0" xfId="0" applyFill="1"/>
    <xf numFmtId="49" fontId="0" fillId="0" borderId="0" xfId="0" applyNumberFormat="1" applyAlignment="1">
      <alignment vertical="top" wrapText="1"/>
    </xf>
    <xf numFmtId="171" fontId="10" fillId="0" borderId="0" xfId="0" applyNumberFormat="1" applyFont="1" applyAlignment="1">
      <alignment horizontal="righ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1" fontId="0" fillId="0" borderId="0" xfId="0" applyNumberFormat="1" applyAlignment="1" applyProtection="1">
      <alignment horizontal="left" vertical="top" wrapText="1"/>
      <protection locked="0"/>
    </xf>
    <xf numFmtId="165" fontId="12" fillId="0" borderId="0" xfId="0" applyNumberFormat="1" applyFont="1" applyAlignment="1" applyProtection="1">
      <alignment horizontal="left" vertical="top"/>
      <protection locked="0"/>
    </xf>
    <xf numFmtId="171" fontId="11" fillId="52" borderId="0" xfId="756" applyNumberFormat="1" applyFont="1" applyFill="1" applyAlignment="1">
      <alignment horizontal="right" vertical="top" wrapText="1"/>
    </xf>
    <xf numFmtId="0" fontId="0" fillId="0" borderId="0" xfId="0" applyAlignment="1">
      <alignment horizontal="left" wrapText="1"/>
    </xf>
    <xf numFmtId="0" fontId="0" fillId="0" borderId="0" xfId="0" applyAlignment="1">
      <alignment horizontal="left"/>
    </xf>
    <xf numFmtId="1" fontId="0" fillId="0" borderId="11" xfId="0" applyNumberFormat="1" applyBorder="1" applyAlignment="1" applyProtection="1">
      <alignment horizontal="left" vertical="top" wrapText="1"/>
      <protection locked="0"/>
    </xf>
    <xf numFmtId="0" fontId="0" fillId="0" borderId="0" xfId="0" applyAlignment="1" applyProtection="1">
      <alignment horizontal="left" vertical="top" wrapText="1"/>
      <protection locked="0"/>
    </xf>
    <xf numFmtId="165" fontId="0" fillId="0" borderId="0" xfId="0" applyNumberFormat="1" applyAlignment="1" applyProtection="1">
      <alignment horizontal="left" vertical="top"/>
      <protection locked="0"/>
    </xf>
    <xf numFmtId="171" fontId="0" fillId="0" borderId="0" xfId="756" applyNumberFormat="1" applyFont="1" applyAlignment="1" applyProtection="1">
      <alignment horizontal="right" vertical="top" wrapText="1"/>
      <protection locked="0"/>
    </xf>
    <xf numFmtId="171" fontId="0" fillId="0" borderId="0" xfId="0" applyNumberFormat="1" applyAlignment="1">
      <alignment horizontal="right" vertical="top" wrapText="1"/>
    </xf>
    <xf numFmtId="0" fontId="0" fillId="0" borderId="0" xfId="0" applyAlignment="1">
      <alignment horizontal="left" vertical="top" wrapText="1"/>
    </xf>
    <xf numFmtId="0" fontId="0" fillId="0" borderId="0" xfId="0" applyAlignment="1">
      <alignment horizontal="left" vertical="top"/>
    </xf>
    <xf numFmtId="171" fontId="11" fillId="52" borderId="0" xfId="1489" applyNumberFormat="1" applyFont="1" applyFill="1" applyAlignment="1">
      <alignment horizontal="right" vertical="top" wrapText="1"/>
    </xf>
    <xf numFmtId="171" fontId="11" fillId="52" borderId="11" xfId="1489" applyNumberFormat="1" applyFont="1" applyFill="1" applyBorder="1" applyAlignment="1">
      <alignment horizontal="right" vertical="top" wrapText="1"/>
    </xf>
    <xf numFmtId="0" fontId="0" fillId="0" borderId="0" xfId="0" applyAlignment="1">
      <alignment horizontal="center" vertical="top" wrapText="1"/>
    </xf>
    <xf numFmtId="0" fontId="0" fillId="0" borderId="0" xfId="0" applyAlignment="1">
      <alignment horizontal="center"/>
    </xf>
    <xf numFmtId="165" fontId="12" fillId="0" borderId="0" xfId="0" quotePrefix="1" applyNumberFormat="1" applyFont="1" applyAlignment="1" applyProtection="1">
      <alignment horizontal="left" vertical="top"/>
      <protection locked="0"/>
    </xf>
    <xf numFmtId="0" fontId="12" fillId="0" borderId="0" xfId="0" applyFont="1" applyAlignment="1" applyProtection="1">
      <alignment horizontal="left" vertical="top"/>
      <protection locked="0"/>
    </xf>
    <xf numFmtId="166" fontId="0" fillId="0" borderId="0" xfId="0" applyNumberFormat="1" applyAlignment="1" applyProtection="1">
      <alignment horizontal="left" vertical="top"/>
      <protection locked="0"/>
    </xf>
    <xf numFmtId="0" fontId="0" fillId="0" borderId="0" xfId="0" applyAlignment="1" applyProtection="1">
      <alignment horizontal="left" vertical="top"/>
      <protection locked="0"/>
    </xf>
    <xf numFmtId="0" fontId="7" fillId="0" borderId="0" xfId="0" applyFont="1" applyAlignment="1">
      <alignment horizontal="left" vertical="top" wrapText="1"/>
    </xf>
    <xf numFmtId="0" fontId="6" fillId="0" borderId="0" xfId="0" applyFont="1" applyAlignment="1">
      <alignment horizontal="left" vertical="top" wrapText="1"/>
    </xf>
    <xf numFmtId="168" fontId="8" fillId="0" borderId="0" xfId="0" applyNumberFormat="1" applyFont="1" applyAlignment="1">
      <alignment horizontal="left" vertical="top" wrapText="1"/>
    </xf>
    <xf numFmtId="168" fontId="10" fillId="0" borderId="0" xfId="0" applyNumberFormat="1" applyFont="1" applyAlignment="1">
      <alignment horizontal="left" vertical="top" wrapText="1"/>
    </xf>
    <xf numFmtId="168" fontId="10" fillId="0" borderId="0" xfId="0" applyNumberFormat="1" applyFont="1" applyAlignment="1" applyProtection="1">
      <alignment horizontal="center" vertical="top" wrapText="1"/>
      <protection locked="0"/>
    </xf>
    <xf numFmtId="165" fontId="0" fillId="0" borderId="0" xfId="0" applyNumberFormat="1" applyAlignment="1" applyProtection="1">
      <alignment horizontal="left" vertical="top" wrapText="1"/>
      <protection locked="0"/>
    </xf>
    <xf numFmtId="0" fontId="11" fillId="0" borderId="25" xfId="0" applyFont="1" applyBorder="1" applyAlignment="1">
      <alignment horizontal="center" vertical="top" wrapText="1"/>
    </xf>
    <xf numFmtId="0" fontId="0" fillId="0" borderId="0" xfId="0" applyAlignment="1">
      <alignment vertical="top"/>
    </xf>
    <xf numFmtId="0" fontId="4" fillId="0" borderId="0" xfId="1285" applyFont="1" applyAlignment="1" applyProtection="1">
      <alignment horizontal="center" vertical="top" wrapText="1"/>
      <protection locked="0"/>
    </xf>
    <xf numFmtId="0" fontId="12" fillId="0" borderId="0" xfId="1285" applyAlignment="1">
      <alignment wrapText="1"/>
    </xf>
    <xf numFmtId="0" fontId="0" fillId="0" borderId="0" xfId="0" applyAlignment="1">
      <alignment wrapText="1"/>
    </xf>
    <xf numFmtId="0" fontId="10" fillId="0" borderId="0" xfId="1285" applyFont="1" applyAlignment="1">
      <alignment horizontal="center" vertical="top" wrapText="1"/>
    </xf>
    <xf numFmtId="171" fontId="10" fillId="0" borderId="0" xfId="1285" applyNumberFormat="1" applyFont="1" applyAlignment="1">
      <alignment horizontal="center" vertical="top" wrapText="1"/>
    </xf>
    <xf numFmtId="0" fontId="12" fillId="0" borderId="12" xfId="1285" applyBorder="1" applyAlignment="1">
      <alignment horizontal="center" vertical="top" wrapText="1"/>
    </xf>
    <xf numFmtId="49" fontId="13" fillId="0" borderId="0" xfId="1285" applyNumberFormat="1" applyFont="1" applyAlignment="1">
      <alignment horizontal="left" vertical="top"/>
    </xf>
    <xf numFmtId="171" fontId="11" fillId="0" borderId="0" xfId="1285" applyNumberFormat="1" applyFont="1" applyAlignment="1">
      <alignment horizontal="center" vertical="top" wrapText="1"/>
    </xf>
    <xf numFmtId="171" fontId="11" fillId="0" borderId="12" xfId="1285" applyNumberFormat="1" applyFont="1" applyBorder="1" applyAlignment="1">
      <alignment horizontal="center" vertical="top" wrapText="1"/>
    </xf>
    <xf numFmtId="171" fontId="12" fillId="0" borderId="0" xfId="1285" applyNumberFormat="1" applyAlignment="1">
      <alignment horizontal="center" vertical="top" wrapText="1"/>
    </xf>
    <xf numFmtId="171" fontId="12" fillId="0" borderId="12" xfId="1285" applyNumberFormat="1" applyBorder="1" applyAlignment="1">
      <alignment horizontal="center" vertical="top" wrapText="1"/>
    </xf>
    <xf numFmtId="0" fontId="10" fillId="0" borderId="12" xfId="1285" applyFont="1" applyBorder="1" applyAlignment="1">
      <alignment horizontal="center" vertical="top" wrapText="1"/>
    </xf>
    <xf numFmtId="0" fontId="38" fillId="0" borderId="44" xfId="1342" applyFont="1" applyBorder="1" applyAlignment="1">
      <alignment vertical="top" wrapText="1"/>
    </xf>
    <xf numFmtId="0" fontId="38" fillId="54" borderId="44" xfId="1342" applyFont="1" applyFill="1" applyBorder="1" applyAlignment="1">
      <alignment horizontal="left" vertical="top" wrapText="1"/>
    </xf>
    <xf numFmtId="0" fontId="38" fillId="0" borderId="47" xfId="1342" applyFont="1" applyBorder="1" applyAlignment="1">
      <alignment vertical="top" wrapText="1"/>
    </xf>
    <xf numFmtId="0" fontId="60" fillId="0" borderId="0" xfId="1559" applyFont="1"/>
    <xf numFmtId="49" fontId="97" fillId="0" borderId="0" xfId="1559" applyNumberFormat="1" applyFont="1"/>
    <xf numFmtId="0" fontId="59" fillId="0" borderId="0" xfId="1559" applyFont="1"/>
    <xf numFmtId="0" fontId="59" fillId="0" borderId="0" xfId="1559" applyFont="1" applyAlignment="1">
      <alignment horizontal="center" vertical="center" wrapText="1"/>
    </xf>
    <xf numFmtId="1" fontId="59" fillId="0" borderId="0" xfId="1559" applyNumberFormat="1" applyFont="1" applyAlignment="1">
      <alignment horizontal="center" vertical="center" wrapText="1"/>
    </xf>
    <xf numFmtId="171" fontId="59" fillId="0" borderId="0" xfId="1559" applyNumberFormat="1" applyFont="1" applyAlignment="1">
      <alignment horizontal="center" vertical="center" wrapText="1"/>
    </xf>
    <xf numFmtId="168" fontId="59" fillId="0" borderId="0" xfId="1559" applyNumberFormat="1" applyFont="1" applyAlignment="1" applyProtection="1">
      <alignment horizontal="center" vertical="center" wrapText="1"/>
      <protection locked="0"/>
    </xf>
    <xf numFmtId="1" fontId="59" fillId="0" borderId="0" xfId="1559" applyNumberFormat="1" applyFont="1" applyAlignment="1">
      <alignment horizontal="right" vertical="center" wrapText="1"/>
    </xf>
    <xf numFmtId="171" fontId="60" fillId="55" borderId="14" xfId="1559" applyNumberFormat="1" applyFont="1" applyFill="1" applyBorder="1" applyAlignment="1">
      <alignment horizontal="right" vertical="top"/>
    </xf>
    <xf numFmtId="0" fontId="59" fillId="0" borderId="0" xfId="1559" applyFont="1" applyAlignment="1" applyProtection="1">
      <alignment horizontal="left" vertical="top" wrapText="1"/>
      <protection locked="0"/>
    </xf>
    <xf numFmtId="0" fontId="66" fillId="0" borderId="0" xfId="1559" applyFont="1" applyAlignment="1">
      <alignment horizontal="left" vertical="top" wrapText="1"/>
    </xf>
    <xf numFmtId="1" fontId="59" fillId="0" borderId="0" xfId="1559" applyNumberFormat="1" applyFont="1" applyAlignment="1">
      <alignment horizontal="left" vertical="top" wrapText="1"/>
    </xf>
    <xf numFmtId="171" fontId="60" fillId="0" borderId="0" xfId="1559" applyNumberFormat="1" applyFont="1" applyAlignment="1">
      <alignment horizontal="right" vertical="top"/>
    </xf>
    <xf numFmtId="171" fontId="59" fillId="0" borderId="0" xfId="1559" applyNumberFormat="1" applyFont="1" applyAlignment="1">
      <alignment horizontal="right" vertical="top"/>
    </xf>
    <xf numFmtId="3" fontId="59" fillId="0" borderId="0" xfId="1559" applyNumberFormat="1" applyFont="1" applyAlignment="1">
      <alignment horizontal="center" vertical="top" wrapText="1"/>
    </xf>
    <xf numFmtId="1" fontId="59" fillId="0" borderId="0" xfId="1559" applyNumberFormat="1" applyFont="1" applyAlignment="1">
      <alignment horizontal="right" vertical="top"/>
    </xf>
    <xf numFmtId="16" fontId="60" fillId="0" borderId="14" xfId="1559" applyNumberFormat="1" applyFont="1" applyBorder="1" applyAlignment="1" applyProtection="1">
      <alignment horizontal="right" vertical="top" wrapText="1"/>
      <protection locked="0"/>
    </xf>
    <xf numFmtId="0" fontId="60" fillId="0" borderId="49" xfId="1559" applyFont="1" applyBorder="1" applyAlignment="1">
      <alignment horizontal="left" vertical="top" wrapText="1"/>
    </xf>
    <xf numFmtId="1" fontId="60" fillId="0" borderId="49" xfId="1559" applyNumberFormat="1" applyFont="1" applyBorder="1" applyAlignment="1">
      <alignment horizontal="left" vertical="top" wrapText="1"/>
    </xf>
    <xf numFmtId="171" fontId="60" fillId="0" borderId="49" xfId="1559" applyNumberFormat="1" applyFont="1" applyBorder="1" applyAlignment="1" applyProtection="1">
      <alignment horizontal="left" vertical="top" wrapText="1"/>
      <protection locked="0"/>
    </xf>
    <xf numFmtId="171" fontId="60" fillId="0" borderId="49" xfId="1559" applyNumberFormat="1" applyFont="1" applyBorder="1" applyAlignment="1">
      <alignment vertical="top" wrapText="1"/>
    </xf>
    <xf numFmtId="171" fontId="59" fillId="0" borderId="49" xfId="1559" applyNumberFormat="1" applyFont="1" applyBorder="1" applyAlignment="1">
      <alignment vertical="top" wrapText="1"/>
    </xf>
    <xf numFmtId="0" fontId="60" fillId="0" borderId="49" xfId="1559" applyFont="1" applyBorder="1" applyAlignment="1">
      <alignment horizontal="center" vertical="top" wrapText="1"/>
    </xf>
    <xf numFmtId="0" fontId="60" fillId="0" borderId="49" xfId="1559" applyFont="1" applyBorder="1" applyAlignment="1">
      <alignment horizontal="right" vertical="top" wrapText="1"/>
    </xf>
    <xf numFmtId="1" fontId="60" fillId="0" borderId="19" xfId="1559" applyNumberFormat="1" applyFont="1" applyBorder="1" applyAlignment="1" applyProtection="1">
      <alignment horizontal="left" vertical="top" wrapText="1"/>
      <protection locked="0"/>
    </xf>
    <xf numFmtId="171" fontId="60" fillId="0" borderId="19" xfId="1559" applyNumberFormat="1" applyFont="1" applyBorder="1" applyAlignment="1">
      <alignment horizontal="right" vertical="top"/>
    </xf>
    <xf numFmtId="0" fontId="60" fillId="0" borderId="19" xfId="1559" applyFont="1" applyBorder="1" applyAlignment="1">
      <alignment horizontal="center" vertical="top" wrapText="1"/>
    </xf>
    <xf numFmtId="0" fontId="60" fillId="0" borderId="19" xfId="1559" applyFont="1" applyBorder="1" applyAlignment="1">
      <alignment horizontal="right" vertical="top" wrapText="1"/>
    </xf>
    <xf numFmtId="171" fontId="98" fillId="0" borderId="14" xfId="1559" applyNumberFormat="1" applyFont="1" applyBorder="1" applyAlignment="1">
      <alignment horizontal="left" vertical="top" wrapText="1"/>
    </xf>
    <xf numFmtId="171" fontId="98" fillId="0" borderId="14" xfId="1559" applyNumberFormat="1" applyFont="1" applyBorder="1" applyAlignment="1">
      <alignment horizontal="left" vertical="top"/>
    </xf>
    <xf numFmtId="0" fontId="0" fillId="0" borderId="0" xfId="0" applyAlignment="1">
      <alignment horizontal="right"/>
    </xf>
    <xf numFmtId="0" fontId="0" fillId="0" borderId="0" xfId="0" applyAlignment="1">
      <alignment horizontal="center" vertical="top"/>
    </xf>
    <xf numFmtId="0" fontId="0" fillId="0" borderId="0" xfId="0" applyAlignment="1">
      <alignment horizontal="right" vertical="top"/>
    </xf>
    <xf numFmtId="0" fontId="0" fillId="0" borderId="0" xfId="0" applyAlignment="1">
      <alignment vertical="top" wrapText="1"/>
    </xf>
    <xf numFmtId="0" fontId="100" fillId="0" borderId="0" xfId="0" applyFont="1"/>
    <xf numFmtId="1" fontId="12" fillId="0" borderId="0" xfId="1285" applyNumberFormat="1" applyAlignment="1">
      <alignment horizontal="center" vertical="top" wrapText="1"/>
    </xf>
    <xf numFmtId="171" fontId="15" fillId="0" borderId="0" xfId="1004" applyNumberFormat="1" applyFont="1" applyAlignment="1">
      <alignment horizontal="right" vertical="top" wrapText="1"/>
    </xf>
    <xf numFmtId="171" fontId="49" fillId="0" borderId="0" xfId="1545" applyNumberFormat="1" applyFont="1" applyAlignment="1">
      <alignment horizontal="right" vertical="top" wrapText="1"/>
    </xf>
    <xf numFmtId="0" fontId="12" fillId="0" borderId="0" xfId="1556" applyFont="1" applyAlignment="1">
      <alignment horizontal="center" vertical="top" wrapText="1"/>
    </xf>
    <xf numFmtId="0" fontId="0" fillId="0" borderId="14" xfId="0" applyBorder="1" applyAlignment="1">
      <alignment wrapText="1"/>
    </xf>
    <xf numFmtId="171" fontId="15" fillId="0" borderId="12" xfId="1004" applyNumberFormat="1" applyFont="1" applyBorder="1" applyAlignment="1">
      <alignment horizontal="right" vertical="top" wrapText="1"/>
    </xf>
    <xf numFmtId="0" fontId="15" fillId="0" borderId="12" xfId="1320" applyFont="1" applyBorder="1" applyAlignment="1">
      <alignment horizontal="center" vertical="top" wrapText="1"/>
    </xf>
    <xf numFmtId="1" fontId="4" fillId="0" borderId="0" xfId="1285" applyNumberFormat="1" applyFont="1" applyAlignment="1" applyProtection="1">
      <alignment horizontal="center" vertical="top" wrapText="1"/>
      <protection locked="0"/>
    </xf>
    <xf numFmtId="0" fontId="12" fillId="0" borderId="0" xfId="1530" applyAlignment="1">
      <alignment wrapText="1"/>
    </xf>
    <xf numFmtId="0" fontId="72" fillId="0" borderId="0" xfId="1539" applyAlignment="1">
      <alignment wrapText="1"/>
    </xf>
    <xf numFmtId="0" fontId="72" fillId="0" borderId="0" xfId="1541" applyAlignment="1">
      <alignment wrapText="1"/>
    </xf>
    <xf numFmtId="0" fontId="72" fillId="0" borderId="0" xfId="1543" applyAlignment="1">
      <alignment wrapText="1"/>
    </xf>
    <xf numFmtId="0" fontId="72" fillId="0" borderId="0" xfId="1544" applyAlignment="1">
      <alignment wrapText="1"/>
    </xf>
    <xf numFmtId="8" fontId="72" fillId="0" borderId="0" xfId="1545" applyNumberFormat="1" applyAlignment="1">
      <alignment wrapText="1"/>
    </xf>
    <xf numFmtId="0" fontId="72" fillId="0" borderId="0" xfId="1545" applyAlignment="1">
      <alignment wrapText="1"/>
    </xf>
    <xf numFmtId="6" fontId="72" fillId="0" borderId="0" xfId="1545" applyNumberFormat="1" applyAlignment="1">
      <alignment wrapText="1"/>
    </xf>
    <xf numFmtId="0" fontId="11" fillId="0" borderId="0" xfId="1285" applyFont="1" applyAlignment="1">
      <alignment horizontal="left" vertical="top" wrapText="1" readingOrder="1"/>
    </xf>
    <xf numFmtId="0" fontId="11" fillId="0" borderId="0" xfId="1285" applyFont="1" applyAlignment="1">
      <alignment horizontal="left" vertical="top" readingOrder="1"/>
    </xf>
    <xf numFmtId="0" fontId="12" fillId="0" borderId="12" xfId="1587" applyFont="1" applyBorder="1" applyAlignment="1">
      <alignment vertical="top" wrapText="1"/>
    </xf>
    <xf numFmtId="171" fontId="12" fillId="0" borderId="12" xfId="1004" applyNumberFormat="1" applyFont="1" applyBorder="1" applyAlignment="1">
      <alignment horizontal="right" vertical="top" wrapText="1"/>
    </xf>
    <xf numFmtId="165" fontId="11" fillId="0" borderId="0" xfId="1285" quotePrefix="1" applyNumberFormat="1" applyFont="1" applyAlignment="1" applyProtection="1">
      <alignment horizontal="right" vertical="top" wrapText="1"/>
      <protection locked="0"/>
    </xf>
    <xf numFmtId="171" fontId="11" fillId="0" borderId="0" xfId="756" applyNumberFormat="1" applyFont="1" applyAlignment="1" applyProtection="1">
      <alignment horizontal="right" vertical="top" wrapText="1"/>
      <protection locked="0"/>
    </xf>
    <xf numFmtId="0" fontId="101" fillId="0" borderId="0" xfId="0" applyFont="1" applyAlignment="1">
      <alignment horizontal="left" vertical="top"/>
    </xf>
    <xf numFmtId="0" fontId="101" fillId="0" borderId="0" xfId="0" applyFont="1" applyAlignment="1">
      <alignment horizontal="left" wrapText="1"/>
    </xf>
    <xf numFmtId="0" fontId="102" fillId="0" borderId="0" xfId="0" applyFont="1" applyAlignment="1">
      <alignment horizontal="left" wrapText="1"/>
    </xf>
    <xf numFmtId="0" fontId="10" fillId="0" borderId="0" xfId="0" applyFont="1" applyAlignment="1">
      <alignment horizontal="left" vertical="top" wrapText="1" indent="1"/>
    </xf>
    <xf numFmtId="0" fontId="101" fillId="56" borderId="0" xfId="0" applyFont="1" applyFill="1" applyAlignment="1">
      <alignment horizontal="left" wrapText="1"/>
    </xf>
    <xf numFmtId="0" fontId="10" fillId="56" borderId="0" xfId="0" applyFont="1" applyFill="1" applyAlignment="1">
      <alignment horizontal="left" vertical="top" wrapText="1"/>
    </xf>
    <xf numFmtId="0" fontId="10" fillId="0" borderId="0" xfId="0" applyFont="1" applyAlignment="1">
      <alignment horizontal="left" vertical="top" wrapText="1" indent="5"/>
    </xf>
    <xf numFmtId="177" fontId="103" fillId="0" borderId="0" xfId="0" applyNumberFormat="1" applyFont="1" applyAlignment="1">
      <alignment horizontal="left" vertical="top" indent="1" shrinkToFit="1"/>
    </xf>
    <xf numFmtId="177" fontId="103" fillId="0" borderId="0" xfId="0" applyNumberFormat="1" applyFont="1" applyAlignment="1">
      <alignment horizontal="left" vertical="top" shrinkToFit="1"/>
    </xf>
    <xf numFmtId="1" fontId="102" fillId="0" borderId="0" xfId="0" applyNumberFormat="1" applyFont="1" applyAlignment="1">
      <alignment horizontal="right" vertical="top" indent="1" shrinkToFit="1"/>
    </xf>
    <xf numFmtId="0" fontId="14" fillId="0" borderId="0" xfId="0" applyFont="1" applyAlignment="1">
      <alignment vertical="top" wrapText="1"/>
    </xf>
    <xf numFmtId="0" fontId="14" fillId="0" borderId="0" xfId="0" applyFont="1" applyAlignment="1">
      <alignment horizontal="left" vertical="top" wrapText="1"/>
    </xf>
    <xf numFmtId="178" fontId="102" fillId="0" borderId="0" xfId="0" applyNumberFormat="1" applyFont="1" applyAlignment="1">
      <alignment horizontal="right" vertical="top" shrinkToFit="1"/>
    </xf>
    <xf numFmtId="178" fontId="103" fillId="0" borderId="0" xfId="0" applyNumberFormat="1" applyFont="1" applyAlignment="1">
      <alignment horizontal="right" vertical="top" shrinkToFit="1"/>
    </xf>
    <xf numFmtId="166" fontId="102" fillId="57" borderId="0" xfId="0" applyNumberFormat="1" applyFont="1" applyFill="1" applyAlignment="1">
      <alignment horizontal="right" vertical="top" shrinkToFit="1"/>
    </xf>
    <xf numFmtId="0" fontId="14" fillId="0" borderId="0" xfId="0" applyFont="1" applyAlignment="1">
      <alignment horizontal="center" vertical="top" wrapText="1"/>
    </xf>
    <xf numFmtId="1" fontId="102" fillId="0" borderId="0" xfId="0" applyNumberFormat="1" applyFont="1" applyAlignment="1">
      <alignment horizontal="center" vertical="top" shrinkToFit="1"/>
    </xf>
    <xf numFmtId="179" fontId="103" fillId="0" borderId="0" xfId="0" applyNumberFormat="1" applyFont="1" applyAlignment="1">
      <alignment horizontal="right" vertical="top" shrinkToFit="1"/>
    </xf>
    <xf numFmtId="165" fontId="103" fillId="56" borderId="0" xfId="0" applyNumberFormat="1" applyFont="1" applyFill="1" applyAlignment="1">
      <alignment horizontal="right" vertical="top" shrinkToFit="1"/>
    </xf>
    <xf numFmtId="179" fontId="102" fillId="0" borderId="0" xfId="0" applyNumberFormat="1" applyFont="1" applyAlignment="1">
      <alignment horizontal="right" vertical="top" shrinkToFit="1"/>
    </xf>
    <xf numFmtId="179" fontId="102" fillId="0" borderId="0" xfId="0" applyNumberFormat="1" applyFont="1" applyAlignment="1">
      <alignment horizontal="left" vertical="top" indent="1" shrinkToFit="1"/>
    </xf>
    <xf numFmtId="0" fontId="101" fillId="0" borderId="0" xfId="0" applyFont="1" applyAlignment="1">
      <alignment vertical="top"/>
    </xf>
    <xf numFmtId="0" fontId="102" fillId="0" borderId="0" xfId="0" applyFont="1" applyAlignment="1">
      <alignment horizontal="left" vertical="top"/>
    </xf>
    <xf numFmtId="0" fontId="103" fillId="0" borderId="0" xfId="0" applyFont="1" applyAlignment="1">
      <alignment horizontal="left" vertical="top"/>
    </xf>
    <xf numFmtId="43" fontId="103" fillId="0" borderId="0" xfId="745" applyFont="1" applyAlignment="1">
      <alignment horizontal="left" vertical="top"/>
    </xf>
    <xf numFmtId="0" fontId="54" fillId="0" borderId="35" xfId="1285" applyFont="1" applyBorder="1" applyAlignment="1">
      <alignment horizontal="center" vertical="top" wrapText="1"/>
    </xf>
    <xf numFmtId="0" fontId="11" fillId="0" borderId="51" xfId="1285" applyFont="1" applyBorder="1" applyAlignment="1">
      <alignment horizontal="left" vertical="top" wrapText="1"/>
    </xf>
    <xf numFmtId="0" fontId="10" fillId="0" borderId="36" xfId="1285" applyFont="1" applyBorder="1" applyAlignment="1">
      <alignment horizontal="left" vertical="top" wrapText="1"/>
    </xf>
    <xf numFmtId="168" fontId="8" fillId="0" borderId="51" xfId="1285" applyNumberFormat="1" applyFont="1" applyBorder="1" applyAlignment="1">
      <alignment horizontal="left" vertical="top" wrapText="1"/>
    </xf>
    <xf numFmtId="0" fontId="8" fillId="0" borderId="36" xfId="1285" applyFont="1" applyBorder="1" applyAlignment="1">
      <alignment horizontal="center" vertical="top" wrapText="1"/>
    </xf>
    <xf numFmtId="0" fontId="8" fillId="0" borderId="51" xfId="1285" applyFont="1" applyBorder="1" applyAlignment="1">
      <alignment horizontal="center" vertical="top" wrapText="1"/>
    </xf>
    <xf numFmtId="0" fontId="0" fillId="0" borderId="37" xfId="0" applyBorder="1"/>
    <xf numFmtId="0" fontId="10" fillId="0" borderId="38" xfId="1285" applyFont="1" applyBorder="1" applyAlignment="1">
      <alignment horizontal="center" vertical="top" wrapText="1"/>
    </xf>
    <xf numFmtId="0" fontId="10" fillId="0" borderId="52" xfId="1285" applyFont="1" applyBorder="1" applyAlignment="1">
      <alignment horizontal="left" vertical="top" wrapText="1"/>
    </xf>
    <xf numFmtId="168" fontId="10" fillId="0" borderId="51" xfId="1285" applyNumberFormat="1" applyFont="1" applyBorder="1" applyAlignment="1">
      <alignment horizontal="left" vertical="top" wrapText="1"/>
    </xf>
    <xf numFmtId="0" fontId="93" fillId="0" borderId="39" xfId="0" applyFont="1" applyBorder="1" applyAlignment="1">
      <alignment horizontal="center"/>
    </xf>
    <xf numFmtId="0" fontId="10" fillId="0" borderId="52" xfId="1285" applyFont="1" applyBorder="1" applyAlignment="1">
      <alignment horizontal="center" vertical="top" wrapText="1"/>
    </xf>
    <xf numFmtId="168" fontId="10" fillId="0" borderId="52" xfId="1285" applyNumberFormat="1" applyFont="1" applyBorder="1" applyAlignment="1" applyProtection="1">
      <alignment horizontal="center" vertical="top" wrapText="1"/>
      <protection locked="0"/>
    </xf>
    <xf numFmtId="0" fontId="12" fillId="0" borderId="53" xfId="1285" applyBorder="1" applyAlignment="1">
      <alignment horizontal="center" vertical="top"/>
    </xf>
    <xf numFmtId="1" fontId="12" fillId="0" borderId="54" xfId="1342" applyNumberFormat="1" applyBorder="1" applyAlignment="1" applyProtection="1">
      <alignment vertical="top"/>
      <protection locked="0"/>
    </xf>
    <xf numFmtId="0" fontId="12" fillId="0" borderId="23" xfId="1285" applyBorder="1" applyAlignment="1">
      <alignment horizontal="left" vertical="top" wrapText="1"/>
    </xf>
    <xf numFmtId="0" fontId="12" fillId="0" borderId="54" xfId="1342" applyBorder="1" applyAlignment="1">
      <alignment vertical="top" wrapText="1"/>
    </xf>
    <xf numFmtId="171" fontId="12" fillId="0" borderId="23" xfId="1342" applyNumberFormat="1" applyBorder="1" applyAlignment="1">
      <alignment horizontal="right" vertical="top"/>
    </xf>
    <xf numFmtId="171" fontId="12" fillId="0" borderId="54" xfId="1342" applyNumberFormat="1" applyBorder="1" applyAlignment="1">
      <alignment horizontal="right" vertical="top"/>
    </xf>
    <xf numFmtId="171" fontId="12" fillId="0" borderId="23" xfId="1285" applyNumberFormat="1" applyBorder="1" applyAlignment="1">
      <alignment horizontal="right" vertical="top"/>
    </xf>
    <xf numFmtId="171" fontId="12" fillId="0" borderId="54" xfId="1285" applyNumberFormat="1" applyBorder="1" applyAlignment="1">
      <alignment horizontal="right" vertical="top"/>
    </xf>
    <xf numFmtId="0" fontId="12" fillId="0" borderId="23" xfId="1342" applyBorder="1" applyAlignment="1">
      <alignment horizontal="center" vertical="top"/>
    </xf>
    <xf numFmtId="0" fontId="12" fillId="0" borderId="54" xfId="1285" applyBorder="1" applyAlignment="1">
      <alignment horizontal="center" vertical="top"/>
    </xf>
    <xf numFmtId="0" fontId="12" fillId="0" borderId="55" xfId="0" applyFont="1" applyBorder="1" applyAlignment="1">
      <alignment horizontal="center" vertical="top" wrapText="1"/>
    </xf>
    <xf numFmtId="0" fontId="12" fillId="58" borderId="53" xfId="1285" applyFill="1" applyBorder="1" applyAlignment="1">
      <alignment horizontal="center" vertical="top"/>
    </xf>
    <xf numFmtId="1" fontId="12" fillId="58" borderId="54" xfId="1342" applyNumberFormat="1" applyFill="1" applyBorder="1" applyAlignment="1" applyProtection="1">
      <alignment vertical="top"/>
      <protection locked="0"/>
    </xf>
    <xf numFmtId="0" fontId="12" fillId="58" borderId="23" xfId="1285" applyFill="1" applyBorder="1" applyAlignment="1">
      <alignment horizontal="left" vertical="top" wrapText="1"/>
    </xf>
    <xf numFmtId="0" fontId="12" fillId="58" borderId="54" xfId="1342" applyFill="1" applyBorder="1" applyAlignment="1">
      <alignment vertical="top" wrapText="1"/>
    </xf>
    <xf numFmtId="171" fontId="12" fillId="58" borderId="23" xfId="1342" applyNumberFormat="1" applyFill="1" applyBorder="1" applyAlignment="1">
      <alignment horizontal="right" vertical="top"/>
    </xf>
    <xf numFmtId="171" fontId="12" fillId="58" borderId="54" xfId="1342" applyNumberFormat="1" applyFill="1" applyBorder="1" applyAlignment="1">
      <alignment horizontal="right" vertical="top"/>
    </xf>
    <xf numFmtId="171" fontId="12" fillId="58" borderId="23" xfId="1285" applyNumberFormat="1" applyFill="1" applyBorder="1" applyAlignment="1">
      <alignment horizontal="right" vertical="top"/>
    </xf>
    <xf numFmtId="171" fontId="12" fillId="58" borderId="54" xfId="1285" applyNumberFormat="1" applyFill="1" applyBorder="1" applyAlignment="1">
      <alignment horizontal="right" vertical="top"/>
    </xf>
    <xf numFmtId="0" fontId="12" fillId="58" borderId="23" xfId="1342" applyFill="1" applyBorder="1" applyAlignment="1">
      <alignment horizontal="center" vertical="top"/>
    </xf>
    <xf numFmtId="0" fontId="12" fillId="58" borderId="54" xfId="1285" applyFill="1" applyBorder="1" applyAlignment="1">
      <alignment horizontal="center" vertical="top"/>
    </xf>
    <xf numFmtId="0" fontId="12" fillId="58" borderId="55" xfId="0" applyFont="1" applyFill="1" applyBorder="1" applyAlignment="1">
      <alignment horizontal="center" vertical="top" wrapText="1"/>
    </xf>
    <xf numFmtId="0" fontId="12" fillId="0" borderId="54" xfId="1342" applyBorder="1" applyAlignment="1">
      <alignment vertical="top"/>
    </xf>
    <xf numFmtId="0" fontId="12" fillId="0" borderId="23" xfId="1342" applyBorder="1" applyAlignment="1">
      <alignment horizontal="left" vertical="top" wrapText="1"/>
    </xf>
    <xf numFmtId="171" fontId="12" fillId="0" borderId="23" xfId="1342" applyNumberFormat="1" applyBorder="1" applyAlignment="1">
      <alignment vertical="top"/>
    </xf>
    <xf numFmtId="171" fontId="12" fillId="0" borderId="54" xfId="1342" applyNumberFormat="1" applyBorder="1" applyAlignment="1">
      <alignment vertical="top"/>
    </xf>
    <xf numFmtId="1" fontId="12" fillId="58" borderId="54" xfId="1285" applyNumberFormat="1" applyFill="1" applyBorder="1" applyAlignment="1">
      <alignment horizontal="left" vertical="top"/>
    </xf>
    <xf numFmtId="171" fontId="12" fillId="58" borderId="23" xfId="1342" applyNumberFormat="1" applyFill="1" applyBorder="1" applyAlignment="1">
      <alignment vertical="top"/>
    </xf>
    <xf numFmtId="171" fontId="12" fillId="58" borderId="54" xfId="1342" applyNumberFormat="1" applyFill="1" applyBorder="1" applyAlignment="1">
      <alignment vertical="top"/>
    </xf>
    <xf numFmtId="1" fontId="12" fillId="0" borderId="54" xfId="1285" applyNumberFormat="1" applyBorder="1" applyAlignment="1">
      <alignment horizontal="left" vertical="top" wrapText="1"/>
    </xf>
    <xf numFmtId="0" fontId="12" fillId="0" borderId="23" xfId="1342" applyBorder="1" applyAlignment="1">
      <alignment horizontal="center" vertical="top" wrapText="1"/>
    </xf>
    <xf numFmtId="0" fontId="12" fillId="58" borderId="23" xfId="1342" applyFill="1" applyBorder="1" applyAlignment="1">
      <alignment horizontal="center" vertical="top" wrapText="1"/>
    </xf>
    <xf numFmtId="1" fontId="12" fillId="58" borderId="54" xfId="1285" applyNumberFormat="1" applyFill="1" applyBorder="1" applyAlignment="1">
      <alignment horizontal="left" vertical="top" wrapText="1"/>
    </xf>
    <xf numFmtId="0" fontId="12" fillId="0" borderId="54" xfId="0" applyFont="1" applyBorder="1" applyAlignment="1">
      <alignment horizontal="center" vertical="top" wrapText="1"/>
    </xf>
    <xf numFmtId="0" fontId="12" fillId="0" borderId="54" xfId="0" applyFont="1" applyBorder="1" applyAlignment="1">
      <alignment vertical="top" wrapText="1"/>
    </xf>
    <xf numFmtId="0" fontId="12" fillId="0" borderId="23" xfId="0" applyFont="1" applyBorder="1" applyAlignment="1">
      <alignment horizontal="left" vertical="top" wrapText="1"/>
    </xf>
    <xf numFmtId="171" fontId="12" fillId="0" borderId="23" xfId="0" applyNumberFormat="1" applyFont="1" applyBorder="1" applyAlignment="1">
      <alignment horizontal="right" vertical="top" wrapText="1"/>
    </xf>
    <xf numFmtId="0" fontId="12" fillId="0" borderId="23" xfId="0" applyFont="1" applyBorder="1" applyAlignment="1">
      <alignment horizontal="center" vertical="top" wrapText="1"/>
    </xf>
    <xf numFmtId="0" fontId="12" fillId="0" borderId="54" xfId="0" applyFont="1" applyBorder="1" applyAlignment="1">
      <alignment wrapText="1"/>
    </xf>
    <xf numFmtId="0" fontId="12" fillId="58" borderId="54" xfId="0" applyFont="1" applyFill="1" applyBorder="1" applyAlignment="1">
      <alignment vertical="top" wrapText="1"/>
    </xf>
    <xf numFmtId="0" fontId="12" fillId="58" borderId="23" xfId="0" applyFont="1" applyFill="1" applyBorder="1" applyAlignment="1">
      <alignment horizontal="left" vertical="top" wrapText="1"/>
    </xf>
    <xf numFmtId="171" fontId="12" fillId="58" borderId="23" xfId="0" applyNumberFormat="1" applyFont="1" applyFill="1" applyBorder="1" applyAlignment="1">
      <alignment horizontal="right" vertical="top" wrapText="1"/>
    </xf>
    <xf numFmtId="0" fontId="12" fillId="58" borderId="23" xfId="0" applyFont="1" applyFill="1" applyBorder="1" applyAlignment="1">
      <alignment horizontal="center" vertical="top" wrapText="1"/>
    </xf>
    <xf numFmtId="0" fontId="12" fillId="58" borderId="54" xfId="0" applyFont="1" applyFill="1" applyBorder="1" applyAlignment="1">
      <alignment wrapText="1"/>
    </xf>
    <xf numFmtId="0" fontId="12" fillId="0" borderId="54" xfId="1285" applyBorder="1" applyAlignment="1">
      <alignment vertical="top" wrapText="1"/>
    </xf>
    <xf numFmtId="0" fontId="12" fillId="0" borderId="55" xfId="0" applyFont="1" applyBorder="1" applyAlignment="1">
      <alignment horizontal="center" vertical="top"/>
    </xf>
    <xf numFmtId="0" fontId="12" fillId="58" borderId="55" xfId="0" applyFont="1" applyFill="1" applyBorder="1" applyAlignment="1">
      <alignment horizontal="center" vertical="top"/>
    </xf>
    <xf numFmtId="0" fontId="12" fillId="0" borderId="23" xfId="1285" applyBorder="1" applyAlignment="1">
      <alignment horizontal="center" vertical="top"/>
    </xf>
    <xf numFmtId="171" fontId="12" fillId="0" borderId="23" xfId="0" applyNumberFormat="1" applyFont="1" applyBorder="1" applyAlignment="1">
      <alignment horizontal="right" vertical="top"/>
    </xf>
    <xf numFmtId="1" fontId="12" fillId="0" borderId="54" xfId="1342" applyNumberFormat="1" applyBorder="1" applyAlignment="1">
      <alignment vertical="top" wrapText="1"/>
    </xf>
    <xf numFmtId="165" fontId="12" fillId="0" borderId="54" xfId="1342" applyNumberFormat="1" applyBorder="1" applyAlignment="1">
      <alignment vertical="top" wrapText="1"/>
    </xf>
    <xf numFmtId="171" fontId="12" fillId="0" borderId="23" xfId="834" applyNumberFormat="1" applyBorder="1" applyAlignment="1">
      <alignment vertical="top"/>
    </xf>
    <xf numFmtId="171" fontId="12" fillId="0" borderId="23" xfId="1285" applyNumberFormat="1" applyBorder="1" applyAlignment="1">
      <alignment horizontal="right" vertical="top" wrapText="1"/>
    </xf>
    <xf numFmtId="0" fontId="12" fillId="0" borderId="54" xfId="1285" applyBorder="1" applyAlignment="1">
      <alignment horizontal="center" vertical="top" wrapText="1"/>
    </xf>
    <xf numFmtId="1" fontId="12" fillId="58" borderId="54" xfId="1342" applyNumberFormat="1" applyFill="1" applyBorder="1" applyAlignment="1" applyProtection="1">
      <alignment vertical="top" wrapText="1"/>
      <protection locked="0"/>
    </xf>
    <xf numFmtId="171" fontId="12" fillId="58" borderId="23" xfId="1285" applyNumberFormat="1" applyFill="1" applyBorder="1" applyAlignment="1">
      <alignment horizontal="right" vertical="top" wrapText="1"/>
    </xf>
    <xf numFmtId="0" fontId="12" fillId="0" borderId="23" xfId="1285" applyBorder="1" applyAlignment="1">
      <alignment horizontal="center" vertical="top" wrapText="1"/>
    </xf>
    <xf numFmtId="1" fontId="12" fillId="58" borderId="54" xfId="1342" applyNumberFormat="1" applyFill="1" applyBorder="1" applyAlignment="1">
      <alignment vertical="top" wrapText="1"/>
    </xf>
    <xf numFmtId="0" fontId="12" fillId="58" borderId="54" xfId="1285" applyFill="1" applyBorder="1" applyAlignment="1">
      <alignment horizontal="center" vertical="top" wrapText="1"/>
    </xf>
    <xf numFmtId="0" fontId="12" fillId="58" borderId="54" xfId="1285" applyFill="1" applyBorder="1" applyAlignment="1">
      <alignment vertical="top" wrapText="1"/>
    </xf>
    <xf numFmtId="0" fontId="12" fillId="58" borderId="23" xfId="1285" applyFill="1" applyBorder="1" applyAlignment="1">
      <alignment horizontal="center" vertical="top" wrapText="1"/>
    </xf>
    <xf numFmtId="0" fontId="12" fillId="0" borderId="23" xfId="1285" quotePrefix="1" applyBorder="1" applyAlignment="1">
      <alignment horizontal="left" vertical="top" wrapText="1"/>
    </xf>
    <xf numFmtId="165" fontId="12" fillId="0" borderId="54" xfId="1285" applyNumberFormat="1" applyBorder="1" applyAlignment="1">
      <alignment vertical="top" wrapText="1"/>
    </xf>
    <xf numFmtId="171" fontId="12" fillId="0" borderId="23" xfId="756" applyNumberFormat="1" applyBorder="1" applyAlignment="1">
      <alignment horizontal="right" vertical="top" wrapText="1"/>
    </xf>
    <xf numFmtId="0" fontId="12" fillId="58" borderId="23" xfId="1285" quotePrefix="1" applyFill="1" applyBorder="1" applyAlignment="1">
      <alignment horizontal="left" vertical="top" wrapText="1"/>
    </xf>
    <xf numFmtId="165" fontId="12" fillId="58" borderId="54" xfId="1285" applyNumberFormat="1" applyFill="1" applyBorder="1" applyAlignment="1">
      <alignment vertical="top" wrapText="1"/>
    </xf>
    <xf numFmtId="171" fontId="12" fillId="58" borderId="23" xfId="756" applyNumberFormat="1" applyFill="1" applyBorder="1" applyAlignment="1">
      <alignment horizontal="right" vertical="top" wrapText="1"/>
    </xf>
    <xf numFmtId="0" fontId="12" fillId="58" borderId="23" xfId="1342" applyFill="1" applyBorder="1" applyAlignment="1">
      <alignment horizontal="left" vertical="top" wrapText="1"/>
    </xf>
    <xf numFmtId="165" fontId="12" fillId="58" borderId="54" xfId="1342" applyNumberFormat="1" applyFill="1" applyBorder="1" applyAlignment="1">
      <alignment vertical="top" wrapText="1"/>
    </xf>
    <xf numFmtId="171" fontId="12" fillId="58" borderId="23" xfId="834" applyNumberFormat="1" applyFill="1" applyBorder="1" applyAlignment="1">
      <alignment vertical="top" wrapText="1"/>
    </xf>
    <xf numFmtId="9" fontId="12" fillId="58" borderId="55" xfId="0" applyNumberFormat="1" applyFont="1" applyFill="1" applyBorder="1" applyAlignment="1">
      <alignment horizontal="center" vertical="top"/>
    </xf>
    <xf numFmtId="166" fontId="12" fillId="58" borderId="23" xfId="1285" applyNumberFormat="1" applyFill="1" applyBorder="1" applyAlignment="1">
      <alignment horizontal="left" vertical="top" wrapText="1"/>
    </xf>
    <xf numFmtId="9" fontId="12" fillId="0" borderId="55" xfId="0" applyNumberFormat="1" applyFont="1" applyBorder="1" applyAlignment="1">
      <alignment horizontal="center" vertical="top"/>
    </xf>
    <xf numFmtId="1" fontId="12" fillId="0" borderId="56" xfId="1285" applyNumberFormat="1" applyBorder="1" applyAlignment="1">
      <alignment horizontal="left" vertical="top" wrapText="1"/>
    </xf>
    <xf numFmtId="0" fontId="12" fillId="0" borderId="15" xfId="0" applyFont="1" applyBorder="1" applyAlignment="1">
      <alignment horizontal="left" vertical="top" wrapText="1"/>
    </xf>
    <xf numFmtId="0" fontId="12" fillId="0" borderId="56" xfId="0" applyFont="1" applyBorder="1" applyAlignment="1">
      <alignment vertical="top" wrapText="1"/>
    </xf>
    <xf numFmtId="171" fontId="12" fillId="0" borderId="15" xfId="1342" applyNumberFormat="1" applyBorder="1" applyAlignment="1">
      <alignment vertical="top"/>
    </xf>
    <xf numFmtId="171" fontId="12" fillId="0" borderId="15" xfId="1285" applyNumberFormat="1" applyBorder="1" applyAlignment="1">
      <alignment horizontal="right" vertical="top" wrapText="1"/>
    </xf>
    <xf numFmtId="0" fontId="12" fillId="0" borderId="15" xfId="1342" applyBorder="1" applyAlignment="1">
      <alignment horizontal="center" vertical="top" wrapText="1"/>
    </xf>
    <xf numFmtId="0" fontId="12" fillId="0" borderId="56" xfId="1285" applyBorder="1" applyAlignment="1">
      <alignment horizontal="center" vertical="top" wrapText="1"/>
    </xf>
    <xf numFmtId="9" fontId="12" fillId="0" borderId="57" xfId="0" applyNumberFormat="1" applyFont="1" applyBorder="1" applyAlignment="1">
      <alignment horizontal="center" vertical="top"/>
    </xf>
    <xf numFmtId="1" fontId="12" fillId="58" borderId="56" xfId="1285" applyNumberFormat="1" applyFill="1" applyBorder="1" applyAlignment="1">
      <alignment horizontal="left" vertical="top" wrapText="1"/>
    </xf>
    <xf numFmtId="0" fontId="12" fillId="58" borderId="15" xfId="0" applyFont="1" applyFill="1" applyBorder="1" applyAlignment="1">
      <alignment horizontal="left" vertical="top" wrapText="1"/>
    </xf>
    <xf numFmtId="0" fontId="12" fillId="58" borderId="56" xfId="0" applyFont="1" applyFill="1" applyBorder="1" applyAlignment="1">
      <alignment vertical="top" wrapText="1"/>
    </xf>
    <xf numFmtId="171" fontId="12" fillId="58" borderId="15" xfId="1342" applyNumberFormat="1" applyFill="1" applyBorder="1" applyAlignment="1">
      <alignment vertical="top"/>
    </xf>
    <xf numFmtId="171" fontId="12" fillId="58" borderId="15" xfId="1285" applyNumberFormat="1" applyFill="1" applyBorder="1" applyAlignment="1">
      <alignment horizontal="right" vertical="top" wrapText="1"/>
    </xf>
    <xf numFmtId="0" fontId="12" fillId="58" borderId="15" xfId="1342" applyFill="1" applyBorder="1" applyAlignment="1">
      <alignment horizontal="center" vertical="top" wrapText="1"/>
    </xf>
    <xf numFmtId="0" fontId="12" fillId="58" borderId="56" xfId="1285" applyFill="1" applyBorder="1" applyAlignment="1">
      <alignment horizontal="center" vertical="top" wrapText="1"/>
    </xf>
    <xf numFmtId="9" fontId="12" fillId="58" borderId="57" xfId="0" applyNumberFormat="1" applyFont="1" applyFill="1" applyBorder="1" applyAlignment="1">
      <alignment horizontal="center" vertical="top"/>
    </xf>
    <xf numFmtId="171" fontId="12" fillId="58" borderId="23" xfId="0" applyNumberFormat="1" applyFont="1" applyFill="1" applyBorder="1" applyAlignment="1">
      <alignment vertical="top"/>
    </xf>
    <xf numFmtId="0" fontId="12" fillId="58" borderId="23" xfId="0" applyFont="1" applyFill="1" applyBorder="1" applyAlignment="1">
      <alignment horizontal="center" vertical="top"/>
    </xf>
    <xf numFmtId="0" fontId="12" fillId="58" borderId="54" xfId="0" applyFont="1" applyFill="1" applyBorder="1"/>
    <xf numFmtId="0" fontId="12" fillId="0" borderId="54" xfId="0" applyFont="1" applyBorder="1" applyAlignment="1">
      <alignment vertical="top"/>
    </xf>
    <xf numFmtId="171" fontId="12" fillId="0" borderId="23" xfId="0" applyNumberFormat="1" applyFont="1" applyBorder="1" applyAlignment="1">
      <alignment vertical="top"/>
    </xf>
    <xf numFmtId="0" fontId="12" fillId="0" borderId="23" xfId="0" applyFont="1" applyBorder="1" applyAlignment="1">
      <alignment horizontal="center" vertical="top"/>
    </xf>
    <xf numFmtId="0" fontId="12" fillId="0" borderId="54" xfId="0" applyFont="1" applyBorder="1"/>
    <xf numFmtId="171" fontId="12" fillId="58" borderId="15" xfId="0" applyNumberFormat="1" applyFont="1" applyFill="1" applyBorder="1" applyAlignment="1">
      <alignment vertical="top"/>
    </xf>
    <xf numFmtId="0" fontId="12" fillId="58" borderId="15" xfId="0" applyFont="1" applyFill="1" applyBorder="1" applyAlignment="1">
      <alignment horizontal="center" vertical="top"/>
    </xf>
    <xf numFmtId="0" fontId="12" fillId="58" borderId="56" xfId="0" applyFont="1" applyFill="1" applyBorder="1"/>
    <xf numFmtId="0" fontId="12" fillId="0" borderId="58" xfId="1285" applyBorder="1" applyAlignment="1">
      <alignment horizontal="center" vertical="top"/>
    </xf>
    <xf numFmtId="1" fontId="12" fillId="0" borderId="59" xfId="1285" applyNumberFormat="1" applyBorder="1" applyAlignment="1">
      <alignment horizontal="left" vertical="top" wrapText="1"/>
    </xf>
    <xf numFmtId="0" fontId="12" fillId="0" borderId="60" xfId="0" applyFont="1" applyBorder="1" applyAlignment="1">
      <alignment horizontal="left" vertical="top" wrapText="1"/>
    </xf>
    <xf numFmtId="0" fontId="12" fillId="0" borderId="59" xfId="0" applyFont="1" applyBorder="1" applyAlignment="1">
      <alignment vertical="top" wrapText="1"/>
    </xf>
    <xf numFmtId="171" fontId="12" fillId="0" borderId="60" xfId="0" applyNumberFormat="1" applyFont="1" applyBorder="1" applyAlignment="1">
      <alignment vertical="top"/>
    </xf>
    <xf numFmtId="171" fontId="12" fillId="0" borderId="59" xfId="1342" applyNumberFormat="1" applyBorder="1" applyAlignment="1">
      <alignment vertical="top"/>
    </xf>
    <xf numFmtId="171" fontId="12" fillId="0" borderId="59" xfId="1285" applyNumberFormat="1" applyBorder="1" applyAlignment="1">
      <alignment horizontal="right" vertical="top"/>
    </xf>
    <xf numFmtId="0" fontId="12" fillId="0" borderId="60" xfId="0" applyFont="1" applyBorder="1"/>
    <xf numFmtId="0" fontId="12" fillId="0" borderId="59" xfId="0" applyFont="1" applyBorder="1"/>
    <xf numFmtId="9" fontId="12" fillId="0" borderId="61" xfId="0" applyNumberFormat="1" applyFont="1" applyBorder="1" applyAlignment="1">
      <alignment horizontal="center" vertical="top"/>
    </xf>
    <xf numFmtId="0" fontId="96" fillId="0" borderId="0" xfId="0" applyFont="1" applyAlignment="1">
      <alignment vertical="top"/>
    </xf>
    <xf numFmtId="0" fontId="0" fillId="0" borderId="52" xfId="0" applyBorder="1"/>
    <xf numFmtId="0" fontId="93" fillId="0" borderId="0" xfId="0" applyFont="1" applyAlignment="1">
      <alignment horizontal="right"/>
    </xf>
    <xf numFmtId="171" fontId="93" fillId="0" borderId="62" xfId="0" applyNumberFormat="1" applyFont="1" applyBorder="1"/>
    <xf numFmtId="171" fontId="11" fillId="52" borderId="15" xfId="0" applyNumberFormat="1" applyFont="1" applyFill="1" applyBorder="1" applyAlignment="1">
      <alignment horizontal="right" vertical="top" wrapText="1"/>
    </xf>
    <xf numFmtId="171" fontId="0" fillId="0" borderId="15" xfId="0" applyNumberFormat="1" applyBorder="1" applyAlignment="1">
      <alignment horizontal="right" vertical="top" wrapText="1"/>
    </xf>
    <xf numFmtId="171" fontId="11" fillId="0" borderId="15" xfId="0" applyNumberFormat="1" applyFont="1" applyBorder="1" applyAlignment="1">
      <alignment horizontal="right" vertical="top" wrapText="1"/>
    </xf>
    <xf numFmtId="49" fontId="0" fillId="0" borderId="0" xfId="0" applyNumberFormat="1" applyAlignment="1">
      <alignment vertical="center"/>
    </xf>
    <xf numFmtId="165" fontId="12" fillId="0" borderId="11" xfId="0" applyNumberFormat="1" applyFont="1" applyBorder="1" applyAlignment="1" applyProtection="1">
      <alignment horizontal="left" vertical="top" wrapText="1"/>
      <protection locked="0"/>
    </xf>
    <xf numFmtId="0" fontId="0" fillId="0" borderId="11" xfId="0" applyBorder="1" applyAlignment="1" applyProtection="1">
      <alignment horizontal="left" vertical="center" wrapText="1"/>
      <protection locked="0"/>
    </xf>
    <xf numFmtId="49" fontId="0" fillId="0" borderId="11" xfId="0" applyNumberFormat="1" applyBorder="1" applyAlignment="1">
      <alignment horizontal="center" vertical="center" wrapText="1"/>
    </xf>
    <xf numFmtId="171" fontId="12" fillId="0" borderId="0" xfId="756" applyNumberFormat="1" applyAlignment="1" applyProtection="1">
      <alignment horizontal="right" vertical="center" wrapText="1"/>
      <protection locked="0"/>
    </xf>
    <xf numFmtId="0" fontId="0" fillId="0" borderId="0" xfId="0" applyAlignment="1" applyProtection="1">
      <alignment horizontal="left" vertical="center" wrapText="1"/>
      <protection locked="0"/>
    </xf>
    <xf numFmtId="49" fontId="0" fillId="0" borderId="0" xfId="0" applyNumberFormat="1" applyAlignment="1">
      <alignment horizontal="center" vertical="center" wrapText="1"/>
    </xf>
    <xf numFmtId="0" fontId="106" fillId="0" borderId="0" xfId="0" applyFont="1" applyAlignment="1">
      <alignment vertical="top" wrapText="1"/>
    </xf>
    <xf numFmtId="171" fontId="11" fillId="52" borderId="0" xfId="0" applyNumberFormat="1" applyFont="1" applyFill="1"/>
    <xf numFmtId="171" fontId="0" fillId="0" borderId="0" xfId="0" applyNumberFormat="1"/>
    <xf numFmtId="171" fontId="11" fillId="0" borderId="0" xfId="0" applyNumberFormat="1" applyFont="1"/>
    <xf numFmtId="171" fontId="11" fillId="52" borderId="15" xfId="0" applyNumberFormat="1" applyFont="1" applyFill="1" applyBorder="1"/>
    <xf numFmtId="171" fontId="0" fillId="0" borderId="15" xfId="0" applyNumberFormat="1" applyBorder="1"/>
    <xf numFmtId="171" fontId="11" fillId="0" borderId="15" xfId="0" applyNumberFormat="1" applyFont="1" applyBorder="1"/>
    <xf numFmtId="1" fontId="0" fillId="0" borderId="0" xfId="0" applyNumberFormat="1" applyAlignment="1" applyProtection="1">
      <alignment horizontal="left" wrapText="1"/>
      <protection locked="0"/>
    </xf>
    <xf numFmtId="171" fontId="11" fillId="52" borderId="11" xfId="0" applyNumberFormat="1" applyFont="1" applyFill="1" applyBorder="1" applyAlignment="1">
      <alignment wrapText="1"/>
    </xf>
    <xf numFmtId="171" fontId="0" fillId="0" borderId="11" xfId="0" applyNumberFormat="1" applyBorder="1" applyAlignment="1">
      <alignment wrapText="1"/>
    </xf>
    <xf numFmtId="171" fontId="11" fillId="0" borderId="11" xfId="0" applyNumberFormat="1" applyFont="1" applyBorder="1" applyAlignment="1">
      <alignment wrapText="1"/>
    </xf>
    <xf numFmtId="171" fontId="12" fillId="0" borderId="11" xfId="756" applyNumberFormat="1" applyBorder="1" applyAlignment="1" applyProtection="1">
      <alignment horizontal="right" vertical="center" wrapText="1"/>
      <protection locked="0"/>
    </xf>
    <xf numFmtId="0" fontId="0" fillId="0" borderId="11" xfId="0" applyBorder="1" applyAlignment="1">
      <alignment wrapText="1"/>
    </xf>
    <xf numFmtId="1" fontId="0" fillId="0" borderId="11" xfId="0" applyNumberFormat="1" applyBorder="1" applyAlignment="1" applyProtection="1">
      <alignment horizontal="left" wrapText="1"/>
      <protection locked="0"/>
    </xf>
    <xf numFmtId="0" fontId="0" fillId="0" borderId="11" xfId="0" applyBorder="1" applyAlignment="1">
      <alignment horizontal="center" wrapText="1"/>
    </xf>
    <xf numFmtId="0" fontId="104" fillId="0" borderId="0" xfId="1934" applyFont="1" applyAlignment="1">
      <alignment horizontal="center"/>
    </xf>
    <xf numFmtId="171" fontId="11" fillId="52" borderId="0" xfId="0" applyNumberFormat="1" applyFont="1" applyFill="1" applyAlignment="1">
      <alignment vertical="top"/>
    </xf>
    <xf numFmtId="171" fontId="0" fillId="0" borderId="0" xfId="0" applyNumberFormat="1" applyAlignment="1">
      <alignment vertical="top"/>
    </xf>
    <xf numFmtId="171" fontId="11" fillId="0" borderId="0" xfId="0" applyNumberFormat="1" applyFont="1" applyAlignment="1">
      <alignment vertical="top"/>
    </xf>
    <xf numFmtId="171" fontId="11" fillId="52" borderId="15" xfId="0" applyNumberFormat="1" applyFont="1" applyFill="1" applyBorder="1" applyAlignment="1">
      <alignment vertical="top"/>
    </xf>
    <xf numFmtId="171" fontId="0" fillId="0" borderId="15" xfId="0" applyNumberFormat="1" applyBorder="1" applyAlignment="1">
      <alignment vertical="top"/>
    </xf>
    <xf numFmtId="171" fontId="11" fillId="0" borderId="15" xfId="0" applyNumberFormat="1" applyFont="1" applyBorder="1" applyAlignment="1">
      <alignment vertical="top"/>
    </xf>
    <xf numFmtId="171" fontId="11" fillId="52" borderId="11" xfId="0" applyNumberFormat="1" applyFont="1" applyFill="1" applyBorder="1" applyAlignment="1">
      <alignment vertical="top" wrapText="1"/>
    </xf>
    <xf numFmtId="171" fontId="0" fillId="0" borderId="11" xfId="0" applyNumberFormat="1" applyBorder="1" applyAlignment="1">
      <alignment vertical="top" wrapText="1"/>
    </xf>
    <xf numFmtId="171" fontId="11" fillId="0" borderId="11" xfId="0" applyNumberFormat="1" applyFont="1" applyBorder="1" applyAlignment="1">
      <alignment vertical="top" wrapText="1"/>
    </xf>
    <xf numFmtId="171" fontId="0" fillId="0" borderId="11" xfId="756" applyNumberFormat="1" applyFont="1" applyBorder="1" applyAlignment="1" applyProtection="1">
      <alignment horizontal="right" vertical="top" wrapText="1"/>
      <protection locked="0"/>
    </xf>
    <xf numFmtId="0" fontId="0" fillId="0" borderId="11" xfId="0" applyBorder="1" applyAlignment="1">
      <alignment vertical="top" wrapText="1"/>
    </xf>
    <xf numFmtId="0" fontId="0" fillId="0" borderId="11" xfId="0" applyBorder="1" applyAlignment="1">
      <alignment horizontal="center" vertical="top" wrapText="1"/>
    </xf>
    <xf numFmtId="0" fontId="0" fillId="0" borderId="0" xfId="0" applyAlignment="1">
      <alignment horizontal="center" wrapText="1"/>
    </xf>
    <xf numFmtId="171" fontId="11" fillId="52" borderId="0" xfId="0" applyNumberFormat="1" applyFont="1" applyFill="1" applyAlignment="1">
      <alignment vertical="top" wrapText="1"/>
    </xf>
    <xf numFmtId="171" fontId="0" fillId="0" borderId="0" xfId="0" applyNumberFormat="1" applyAlignment="1">
      <alignment vertical="top" wrapText="1"/>
    </xf>
    <xf numFmtId="171" fontId="11" fillId="0" borderId="0" xfId="0" applyNumberFormat="1" applyFont="1" applyAlignment="1">
      <alignment vertical="top" wrapText="1"/>
    </xf>
    <xf numFmtId="168" fontId="11" fillId="0" borderId="0" xfId="0" applyNumberFormat="1" applyFont="1" applyAlignment="1" applyProtection="1">
      <alignment horizontal="center" vertical="top" wrapText="1"/>
      <protection locked="0"/>
    </xf>
    <xf numFmtId="168" fontId="11" fillId="0" borderId="0" xfId="0" applyNumberFormat="1" applyFont="1" applyAlignment="1">
      <alignment horizontal="left" vertical="top" wrapText="1"/>
    </xf>
    <xf numFmtId="168" fontId="9" fillId="0" borderId="0" xfId="0" applyNumberFormat="1" applyFont="1" applyAlignment="1">
      <alignment horizontal="left" vertical="top" wrapText="1"/>
    </xf>
    <xf numFmtId="165" fontId="11" fillId="0" borderId="0" xfId="0" applyNumberFormat="1" applyFont="1" applyAlignment="1">
      <alignment horizontal="center" vertical="top" wrapText="1"/>
    </xf>
    <xf numFmtId="49" fontId="11" fillId="0" borderId="0" xfId="0" applyNumberFormat="1" applyFont="1" applyAlignment="1">
      <alignment horizontal="left" vertical="top" wrapText="1"/>
    </xf>
    <xf numFmtId="0" fontId="9" fillId="0" borderId="0" xfId="0" applyFont="1" applyAlignment="1">
      <alignment horizontal="left" vertical="top" wrapText="1"/>
    </xf>
    <xf numFmtId="0" fontId="105" fillId="0" borderId="0" xfId="1934" applyFont="1" applyAlignment="1">
      <alignment horizontal="right" vertical="top"/>
    </xf>
    <xf numFmtId="0" fontId="105" fillId="0" borderId="0" xfId="1934" applyFont="1" applyAlignment="1">
      <alignment vertical="top" wrapText="1"/>
    </xf>
    <xf numFmtId="0" fontId="105" fillId="0" borderId="0" xfId="1934" applyFont="1" applyAlignment="1">
      <alignment vertical="top"/>
    </xf>
    <xf numFmtId="171" fontId="11" fillId="52" borderId="11" xfId="0" applyNumberFormat="1" applyFont="1" applyFill="1" applyBorder="1" applyAlignment="1">
      <alignment horizontal="right" vertical="top" wrapText="1"/>
    </xf>
    <xf numFmtId="171" fontId="11" fillId="0" borderId="11" xfId="0" applyNumberFormat="1" applyFont="1" applyBorder="1" applyAlignment="1">
      <alignment horizontal="right" vertical="top" wrapText="1"/>
    </xf>
    <xf numFmtId="171" fontId="11" fillId="52" borderId="0" xfId="0" applyNumberFormat="1" applyFont="1" applyFill="1" applyAlignment="1">
      <alignment horizontal="right" vertical="top" wrapText="1"/>
    </xf>
    <xf numFmtId="171" fontId="11" fillId="0" borderId="0" xfId="0" applyNumberFormat="1" applyFont="1" applyAlignment="1">
      <alignment horizontal="right" vertical="top" wrapText="1"/>
    </xf>
    <xf numFmtId="49" fontId="0" fillId="0" borderId="0" xfId="0" applyNumberFormat="1" applyAlignment="1">
      <alignment horizontal="left" vertical="center"/>
    </xf>
    <xf numFmtId="171" fontId="12" fillId="0" borderId="0" xfId="1489" applyNumberFormat="1" applyAlignment="1">
      <alignment horizontal="right" vertical="top" wrapText="1"/>
    </xf>
    <xf numFmtId="165" fontId="4" fillId="0" borderId="11" xfId="0" applyNumberFormat="1" applyFont="1" applyBorder="1" applyAlignment="1">
      <alignment vertical="top" wrapText="1"/>
    </xf>
    <xf numFmtId="171" fontId="0" fillId="0" borderId="11" xfId="0" applyNumberFormat="1" applyBorder="1" applyAlignment="1">
      <alignment horizontal="right" vertical="top" wrapText="1"/>
    </xf>
    <xf numFmtId="0" fontId="0" fillId="0" borderId="11" xfId="0" applyBorder="1" applyAlignment="1">
      <alignment horizontal="left" vertical="top" wrapText="1"/>
    </xf>
    <xf numFmtId="0" fontId="4" fillId="0" borderId="0" xfId="0" applyFont="1" applyAlignment="1">
      <alignment horizontal="left" vertical="top"/>
    </xf>
    <xf numFmtId="165" fontId="0" fillId="0" borderId="0" xfId="0" applyNumberFormat="1" applyAlignment="1">
      <alignment vertical="top" wrapText="1"/>
    </xf>
    <xf numFmtId="49" fontId="104" fillId="0" borderId="0" xfId="0" applyNumberFormat="1" applyFont="1" applyAlignment="1">
      <alignment vertical="top"/>
    </xf>
    <xf numFmtId="0" fontId="104" fillId="0" borderId="0" xfId="0" applyFont="1" applyAlignment="1">
      <alignment vertical="center"/>
    </xf>
    <xf numFmtId="49" fontId="0" fillId="0" borderId="0" xfId="0" applyNumberFormat="1" applyAlignment="1">
      <alignment vertical="top"/>
    </xf>
    <xf numFmtId="0" fontId="0" fillId="0" borderId="15" xfId="0" applyBorder="1" applyAlignment="1">
      <alignment horizontal="left"/>
    </xf>
    <xf numFmtId="0" fontId="0" fillId="0" borderId="15" xfId="0" applyBorder="1" applyAlignment="1">
      <alignment horizontal="left" wrapText="1"/>
    </xf>
    <xf numFmtId="171" fontId="12" fillId="0" borderId="15" xfId="756" applyNumberFormat="1" applyBorder="1" applyAlignment="1">
      <alignment horizontal="right" vertical="top"/>
    </xf>
    <xf numFmtId="171" fontId="11" fillId="52" borderId="15" xfId="756" applyNumberFormat="1" applyFont="1" applyFill="1" applyBorder="1" applyAlignment="1">
      <alignment horizontal="right" vertical="top" wrapText="1"/>
    </xf>
    <xf numFmtId="171" fontId="11" fillId="0" borderId="15" xfId="756" applyNumberFormat="1" applyFont="1" applyBorder="1" applyAlignment="1">
      <alignment horizontal="right" vertical="top" wrapText="1"/>
    </xf>
    <xf numFmtId="171" fontId="12" fillId="0" borderId="15" xfId="756" applyNumberFormat="1" applyBorder="1" applyAlignment="1" applyProtection="1">
      <alignment horizontal="right" vertical="top" wrapText="1"/>
      <protection locked="0"/>
    </xf>
    <xf numFmtId="165" fontId="12" fillId="0" borderId="15" xfId="0" applyNumberFormat="1" applyFont="1" applyBorder="1" applyAlignment="1" applyProtection="1">
      <alignment horizontal="left" vertical="top"/>
      <protection locked="0"/>
    </xf>
    <xf numFmtId="0" fontId="0" fillId="0" borderId="15" xfId="0" applyBorder="1" applyAlignment="1" applyProtection="1">
      <alignment horizontal="left" vertical="top" wrapText="1"/>
      <protection locked="0"/>
    </xf>
    <xf numFmtId="1" fontId="0" fillId="0" borderId="15" xfId="0" applyNumberFormat="1" applyBorder="1" applyAlignment="1" applyProtection="1">
      <alignment horizontal="left" vertical="top" wrapText="1"/>
      <protection locked="0"/>
    </xf>
    <xf numFmtId="1" fontId="12" fillId="0" borderId="15" xfId="0" applyNumberFormat="1" applyFont="1" applyBorder="1" applyAlignment="1" applyProtection="1">
      <alignment horizontal="center" vertical="top"/>
      <protection locked="0"/>
    </xf>
    <xf numFmtId="1" fontId="12" fillId="0" borderId="0" xfId="0" applyNumberFormat="1" applyFont="1" applyAlignment="1" applyProtection="1">
      <alignment horizontal="center" vertical="top" wrapText="1"/>
      <protection locked="0"/>
    </xf>
    <xf numFmtId="0" fontId="5" fillId="0" borderId="0" xfId="0" applyFont="1" applyAlignment="1">
      <alignment horizontal="left" vertical="top" wrapText="1"/>
    </xf>
    <xf numFmtId="0" fontId="4" fillId="0" borderId="0" xfId="0" applyFont="1" applyAlignment="1">
      <alignment horizontal="left" vertical="top" wrapText="1"/>
    </xf>
    <xf numFmtId="171" fontId="10" fillId="0" borderId="0" xfId="1285" applyNumberFormat="1" applyFont="1" applyAlignment="1">
      <alignment horizontal="left"/>
    </xf>
    <xf numFmtId="1" fontId="6" fillId="0" borderId="0" xfId="1285" applyNumberFormat="1" applyFont="1" applyAlignment="1">
      <alignment horizontal="left"/>
    </xf>
    <xf numFmtId="0" fontId="10" fillId="0" borderId="0" xfId="1285" applyFont="1" applyAlignment="1">
      <alignment horizontal="left"/>
    </xf>
    <xf numFmtId="0" fontId="10" fillId="0" borderId="0" xfId="1285" applyFont="1" applyAlignment="1">
      <alignment horizontal="left" wrapText="1"/>
    </xf>
    <xf numFmtId="171" fontId="10" fillId="0" borderId="0" xfId="1285" applyNumberFormat="1" applyFont="1" applyAlignment="1">
      <alignment horizontal="left" wrapText="1"/>
    </xf>
    <xf numFmtId="0" fontId="6" fillId="0" borderId="0" xfId="1285" applyFont="1" applyAlignment="1">
      <alignment horizontal="left" wrapText="1"/>
    </xf>
    <xf numFmtId="1" fontId="8" fillId="0" borderId="0" xfId="1285" applyNumberFormat="1" applyFont="1" applyAlignment="1">
      <alignment horizontal="left" wrapText="1"/>
    </xf>
    <xf numFmtId="49" fontId="10" fillId="0" borderId="0" xfId="1285" applyNumberFormat="1" applyFont="1" applyAlignment="1">
      <alignment horizontal="left"/>
    </xf>
    <xf numFmtId="49" fontId="14" fillId="0" borderId="0" xfId="1285" applyNumberFormat="1" applyFont="1" applyAlignment="1">
      <alignment horizontal="left"/>
    </xf>
    <xf numFmtId="0" fontId="14" fillId="0" borderId="0" xfId="1285" applyFont="1" applyAlignment="1">
      <alignment horizontal="left"/>
    </xf>
    <xf numFmtId="171" fontId="14" fillId="0" borderId="0" xfId="1285" applyNumberFormat="1" applyFont="1" applyAlignment="1">
      <alignment horizontal="left" wrapText="1"/>
    </xf>
    <xf numFmtId="1" fontId="14" fillId="0" borderId="0" xfId="1285" applyNumberFormat="1" applyFont="1" applyAlignment="1">
      <alignment horizontal="left" wrapText="1"/>
    </xf>
    <xf numFmtId="1" fontId="14" fillId="0" borderId="0" xfId="1285" applyNumberFormat="1" applyFont="1" applyAlignment="1" applyProtection="1">
      <alignment horizontal="left" wrapText="1"/>
      <protection locked="0"/>
    </xf>
    <xf numFmtId="0" fontId="14" fillId="0" borderId="0" xfId="1285" applyFont="1" applyAlignment="1">
      <alignment horizontal="left" wrapText="1"/>
    </xf>
    <xf numFmtId="49" fontId="14" fillId="0" borderId="0" xfId="1285" applyNumberFormat="1" applyFont="1" applyAlignment="1">
      <alignment horizontal="left" wrapText="1"/>
    </xf>
    <xf numFmtId="166" fontId="14" fillId="0" borderId="0" xfId="1285" quotePrefix="1" applyNumberFormat="1" applyFont="1" applyAlignment="1" applyProtection="1">
      <alignment horizontal="left" wrapText="1"/>
      <protection locked="0"/>
    </xf>
    <xf numFmtId="171" fontId="10" fillId="0" borderId="0" xfId="1285" applyNumberFormat="1" applyFont="1" applyAlignment="1">
      <alignment wrapText="1"/>
    </xf>
    <xf numFmtId="1" fontId="10" fillId="0" borderId="0" xfId="1285" applyNumberFormat="1" applyFont="1" applyAlignment="1">
      <alignment wrapText="1"/>
    </xf>
    <xf numFmtId="0" fontId="3" fillId="0" borderId="0" xfId="0" applyFont="1" applyAlignment="1">
      <alignment wrapText="1"/>
    </xf>
    <xf numFmtId="0" fontId="96" fillId="0" borderId="0" xfId="0" applyFont="1" applyAlignment="1">
      <alignment horizontal="left" vertical="top" wrapText="1"/>
    </xf>
    <xf numFmtId="49" fontId="13" fillId="0" borderId="0" xfId="1980" applyNumberFormat="1" applyFont="1" applyAlignment="1">
      <alignment horizontal="left" vertical="top"/>
    </xf>
    <xf numFmtId="0" fontId="4" fillId="0" borderId="15" xfId="1980" applyFont="1" applyBorder="1" applyAlignment="1">
      <alignment horizontal="left" vertical="top" wrapText="1"/>
    </xf>
    <xf numFmtId="0" fontId="3" fillId="0" borderId="0" xfId="1980" applyAlignment="1">
      <alignment vertical="top"/>
    </xf>
    <xf numFmtId="0" fontId="5" fillId="0" borderId="0" xfId="1980" applyFont="1" applyAlignment="1">
      <alignment horizontal="left" vertical="top" wrapText="1"/>
    </xf>
    <xf numFmtId="0" fontId="3" fillId="54" borderId="0" xfId="1980" applyFill="1"/>
    <xf numFmtId="0" fontId="3" fillId="0" borderId="0" xfId="1980"/>
    <xf numFmtId="0" fontId="4" fillId="0" borderId="0" xfId="1980" applyFont="1" applyAlignment="1">
      <alignment horizontal="center" vertical="top"/>
    </xf>
    <xf numFmtId="0" fontId="3" fillId="0" borderId="0" xfId="1980" applyAlignment="1">
      <alignment horizontal="left" vertical="top"/>
    </xf>
    <xf numFmtId="0" fontId="3" fillId="0" borderId="0" xfId="1980" applyAlignment="1">
      <alignment horizontal="left" vertical="top" wrapText="1"/>
    </xf>
    <xf numFmtId="0" fontId="10" fillId="0" borderId="0" xfId="1980" applyFont="1" applyAlignment="1">
      <alignment horizontal="left" vertical="top" wrapText="1"/>
    </xf>
    <xf numFmtId="0" fontId="6" fillId="0" borderId="0" xfId="1980" applyFont="1" applyAlignment="1">
      <alignment horizontal="left" vertical="top" wrapText="1"/>
    </xf>
    <xf numFmtId="0" fontId="6" fillId="0" borderId="0" xfId="1980" applyFont="1" applyAlignment="1">
      <alignment horizontal="center" vertical="top" wrapText="1"/>
    </xf>
    <xf numFmtId="0" fontId="4" fillId="0" borderId="0" xfId="1980" applyFont="1" applyAlignment="1" applyProtection="1">
      <alignment horizontal="center" vertical="top"/>
      <protection locked="0"/>
    </xf>
    <xf numFmtId="0" fontId="11" fillId="0" borderId="0" xfId="1980" applyFont="1" applyAlignment="1">
      <alignment horizontal="center" vertical="top" wrapText="1"/>
    </xf>
    <xf numFmtId="0" fontId="11" fillId="0" borderId="0" xfId="1980" applyFont="1" applyAlignment="1">
      <alignment horizontal="left" vertical="top" wrapText="1"/>
    </xf>
    <xf numFmtId="168" fontId="8" fillId="0" borderId="0" xfId="1980" applyNumberFormat="1" applyFont="1" applyAlignment="1">
      <alignment horizontal="left" vertical="top" wrapText="1"/>
    </xf>
    <xf numFmtId="0" fontId="8" fillId="0" borderId="0" xfId="1980" applyFont="1" applyAlignment="1">
      <alignment horizontal="center" vertical="top" wrapText="1"/>
    </xf>
    <xf numFmtId="168" fontId="10" fillId="0" borderId="0" xfId="1980" applyNumberFormat="1" applyFont="1" applyAlignment="1">
      <alignment horizontal="left" vertical="top" wrapText="1"/>
    </xf>
    <xf numFmtId="168" fontId="10" fillId="0" borderId="0" xfId="1980" applyNumberFormat="1" applyFont="1" applyAlignment="1" applyProtection="1">
      <alignment horizontal="left" vertical="top" wrapText="1"/>
      <protection locked="0"/>
    </xf>
    <xf numFmtId="1" fontId="3" fillId="54" borderId="7" xfId="1980" applyNumberFormat="1" applyFill="1" applyBorder="1" applyAlignment="1" applyProtection="1">
      <alignment horizontal="center" vertical="top" wrapText="1"/>
      <protection locked="0"/>
    </xf>
    <xf numFmtId="0" fontId="3" fillId="0" borderId="0" xfId="1980" applyAlignment="1">
      <alignment wrapText="1"/>
    </xf>
    <xf numFmtId="171" fontId="3" fillId="54" borderId="7" xfId="1981" applyNumberFormat="1" applyFill="1" applyBorder="1" applyAlignment="1" applyProtection="1">
      <alignment horizontal="right" vertical="top" wrapText="1"/>
      <protection locked="0"/>
    </xf>
    <xf numFmtId="171" fontId="11" fillId="54" borderId="7" xfId="1982" applyNumberFormat="1" applyFont="1" applyFill="1" applyBorder="1" applyAlignment="1">
      <alignment horizontal="right" vertical="top" wrapText="1"/>
    </xf>
    <xf numFmtId="171" fontId="3" fillId="0" borderId="7" xfId="1982" quotePrefix="1" applyNumberFormat="1" applyBorder="1" applyAlignment="1">
      <alignment horizontal="right" vertical="top" wrapText="1"/>
    </xf>
    <xf numFmtId="171" fontId="11" fillId="53" borderId="7" xfId="1981" applyNumberFormat="1" applyFont="1" applyFill="1" applyBorder="1" applyAlignment="1">
      <alignment horizontal="right" vertical="top" wrapText="1"/>
    </xf>
    <xf numFmtId="0" fontId="0" fillId="0" borderId="7" xfId="1982" applyFont="1" applyBorder="1" applyAlignment="1">
      <alignment horizontal="center" vertical="top" wrapText="1"/>
    </xf>
    <xf numFmtId="0" fontId="4" fillId="0" borderId="0" xfId="1980" applyFont="1" applyAlignment="1" applyProtection="1">
      <alignment horizontal="center" vertical="top" wrapText="1"/>
      <protection locked="0"/>
    </xf>
    <xf numFmtId="1" fontId="4" fillId="0" borderId="16" xfId="1980" applyNumberFormat="1" applyFont="1" applyBorder="1" applyAlignment="1" applyProtection="1">
      <alignment horizontal="left" vertical="top" wrapText="1"/>
      <protection locked="0"/>
    </xf>
    <xf numFmtId="0" fontId="4" fillId="0" borderId="16" xfId="1980" applyFont="1" applyBorder="1" applyAlignment="1" applyProtection="1">
      <alignment horizontal="left" vertical="top" wrapText="1"/>
      <protection locked="0"/>
    </xf>
    <xf numFmtId="165" fontId="4" fillId="0" borderId="16" xfId="1980" applyNumberFormat="1" applyFont="1" applyBorder="1" applyAlignment="1" applyProtection="1">
      <alignment horizontal="left" vertical="top" wrapText="1"/>
      <protection locked="0"/>
    </xf>
    <xf numFmtId="171" fontId="4" fillId="54" borderId="16" xfId="1981" applyNumberFormat="1" applyFont="1" applyFill="1" applyBorder="1" applyAlignment="1">
      <alignment horizontal="right" vertical="top" wrapText="1"/>
    </xf>
    <xf numFmtId="171" fontId="9" fillId="0" borderId="16" xfId="1981" applyNumberFormat="1" applyFont="1" applyBorder="1" applyAlignment="1">
      <alignment horizontal="right" vertical="top" wrapText="1"/>
    </xf>
    <xf numFmtId="171" fontId="11" fillId="0" borderId="66" xfId="1980" applyNumberFormat="1" applyFont="1" applyBorder="1" applyAlignment="1">
      <alignment horizontal="right" vertical="top" wrapText="1"/>
    </xf>
    <xf numFmtId="0" fontId="4" fillId="0" borderId="16" xfId="1980" applyFont="1" applyBorder="1" applyAlignment="1">
      <alignment horizontal="center" vertical="top" wrapText="1"/>
    </xf>
    <xf numFmtId="0" fontId="4" fillId="0" borderId="16" xfId="1980" applyFont="1" applyBorder="1" applyAlignment="1">
      <alignment horizontal="center" vertical="top"/>
    </xf>
    <xf numFmtId="0" fontId="3" fillId="0" borderId="0" xfId="1980" applyAlignment="1">
      <alignment vertical="top" wrapText="1"/>
    </xf>
    <xf numFmtId="0" fontId="10" fillId="0" borderId="0" xfId="1980" applyFont="1" applyAlignment="1">
      <alignment horizontal="center" vertical="top" wrapText="1"/>
    </xf>
    <xf numFmtId="49" fontId="99" fillId="0" borderId="0" xfId="1980" applyNumberFormat="1" applyFont="1" applyAlignment="1">
      <alignment horizontal="left" vertical="top"/>
    </xf>
    <xf numFmtId="0" fontId="100" fillId="0" borderId="0" xfId="1980" applyFont="1"/>
    <xf numFmtId="49" fontId="99" fillId="0" borderId="0" xfId="1980" applyNumberFormat="1" applyFont="1" applyAlignment="1">
      <alignment horizontal="left" vertical="top" wrapText="1"/>
    </xf>
    <xf numFmtId="49" fontId="100" fillId="0" borderId="0" xfId="1980" applyNumberFormat="1" applyFont="1" applyAlignment="1">
      <alignment vertical="top" wrapText="1"/>
    </xf>
    <xf numFmtId="0" fontId="100" fillId="0" borderId="0" xfId="1980" applyFont="1" applyAlignment="1">
      <alignment horizontal="center" vertical="top"/>
    </xf>
    <xf numFmtId="0" fontId="100" fillId="0" borderId="0" xfId="1980" applyFont="1" applyAlignment="1">
      <alignment horizontal="center" vertical="top" wrapText="1"/>
    </xf>
    <xf numFmtId="0" fontId="99" fillId="0" borderId="0" xfId="1980" applyFont="1" applyAlignment="1">
      <alignment horizontal="center" vertical="top" wrapText="1"/>
    </xf>
    <xf numFmtId="0" fontId="99" fillId="0" borderId="0" xfId="1980" applyFont="1" applyAlignment="1">
      <alignment horizontal="left" vertical="top" wrapText="1"/>
    </xf>
    <xf numFmtId="168" fontId="99" fillId="0" borderId="0" xfId="1980" applyNumberFormat="1" applyFont="1" applyAlignment="1">
      <alignment horizontal="left" vertical="top" wrapText="1"/>
    </xf>
    <xf numFmtId="0" fontId="99" fillId="0" borderId="12" xfId="1980" applyFont="1" applyBorder="1" applyAlignment="1">
      <alignment horizontal="center" vertical="top" wrapText="1"/>
    </xf>
    <xf numFmtId="168" fontId="99" fillId="0" borderId="12" xfId="1980" applyNumberFormat="1" applyFont="1" applyBorder="1" applyAlignment="1" applyProtection="1">
      <alignment horizontal="center" vertical="top" wrapText="1"/>
      <protection locked="0"/>
    </xf>
    <xf numFmtId="0" fontId="99" fillId="0" borderId="0" xfId="1980" applyFont="1" applyAlignment="1">
      <alignment vertical="top" wrapText="1"/>
    </xf>
    <xf numFmtId="0" fontId="99" fillId="0" borderId="0" xfId="1980" applyFont="1" applyAlignment="1">
      <alignment vertical="top"/>
    </xf>
    <xf numFmtId="1" fontId="100" fillId="52" borderId="0" xfId="1980" applyNumberFormat="1" applyFont="1" applyFill="1" applyAlignment="1" applyProtection="1">
      <alignment horizontal="center" vertical="top"/>
      <protection locked="0"/>
    </xf>
    <xf numFmtId="1" fontId="100" fillId="52" borderId="0" xfId="1980" applyNumberFormat="1" applyFont="1" applyFill="1" applyAlignment="1" applyProtection="1">
      <alignment horizontal="left" vertical="top" wrapText="1"/>
      <protection locked="0"/>
    </xf>
    <xf numFmtId="0" fontId="100" fillId="52" borderId="0" xfId="1980" quotePrefix="1" applyFont="1" applyFill="1" applyAlignment="1" applyProtection="1">
      <alignment horizontal="left" vertical="top" wrapText="1"/>
      <protection locked="0"/>
    </xf>
    <xf numFmtId="165" fontId="100" fillId="52" borderId="0" xfId="1980" applyNumberFormat="1" applyFont="1" applyFill="1" applyAlignment="1" applyProtection="1">
      <alignment horizontal="left" vertical="top" wrapText="1"/>
      <protection locked="0"/>
    </xf>
    <xf numFmtId="171" fontId="100" fillId="52" borderId="0" xfId="1981" applyNumberFormat="1" applyFont="1" applyFill="1" applyAlignment="1" applyProtection="1">
      <alignment horizontal="right" vertical="top" wrapText="1"/>
      <protection locked="0"/>
    </xf>
    <xf numFmtId="171" fontId="99" fillId="52" borderId="0" xfId="1981" applyNumberFormat="1" applyFont="1" applyFill="1" applyAlignment="1">
      <alignment horizontal="right" vertical="top" wrapText="1"/>
    </xf>
    <xf numFmtId="171" fontId="100" fillId="52" borderId="0" xfId="1981" applyNumberFormat="1" applyFont="1" applyFill="1" applyAlignment="1">
      <alignment horizontal="right" vertical="top" wrapText="1"/>
    </xf>
    <xf numFmtId="0" fontId="100" fillId="52" borderId="0" xfId="1980" applyFont="1" applyFill="1" applyAlignment="1">
      <alignment horizontal="center" vertical="top" wrapText="1"/>
    </xf>
    <xf numFmtId="0" fontId="100" fillId="52" borderId="0" xfId="1980" applyFont="1" applyFill="1" applyAlignment="1">
      <alignment horizontal="center" vertical="top"/>
    </xf>
    <xf numFmtId="1" fontId="100" fillId="0" borderId="0" xfId="1980" applyNumberFormat="1" applyFont="1" applyAlignment="1" applyProtection="1">
      <alignment horizontal="center" vertical="top"/>
      <protection locked="0"/>
    </xf>
    <xf numFmtId="1" fontId="100" fillId="0" borderId="0" xfId="1980" applyNumberFormat="1" applyFont="1" applyAlignment="1" applyProtection="1">
      <alignment horizontal="left" vertical="top" wrapText="1"/>
      <protection locked="0"/>
    </xf>
    <xf numFmtId="0" fontId="100" fillId="0" borderId="0" xfId="1980" quotePrefix="1" applyFont="1" applyAlignment="1" applyProtection="1">
      <alignment horizontal="left" vertical="top" wrapText="1"/>
      <protection locked="0"/>
    </xf>
    <xf numFmtId="165" fontId="100" fillId="0" borderId="0" xfId="1980" applyNumberFormat="1" applyFont="1" applyAlignment="1" applyProtection="1">
      <alignment horizontal="left" vertical="top" wrapText="1"/>
      <protection locked="0"/>
    </xf>
    <xf numFmtId="171" fontId="100" fillId="0" borderId="0" xfId="1981" applyNumberFormat="1" applyFont="1" applyAlignment="1" applyProtection="1">
      <alignment horizontal="right" vertical="top" wrapText="1"/>
      <protection locked="0"/>
    </xf>
    <xf numFmtId="171" fontId="99" fillId="0" borderId="0" xfId="1981" applyNumberFormat="1" applyFont="1" applyAlignment="1">
      <alignment horizontal="right" vertical="top" wrapText="1"/>
    </xf>
    <xf numFmtId="171" fontId="100" fillId="0" borderId="0" xfId="1981" applyNumberFormat="1" applyFont="1" applyAlignment="1">
      <alignment horizontal="right" vertical="top" wrapText="1"/>
    </xf>
    <xf numFmtId="171" fontId="99" fillId="18" borderId="0" xfId="1981" applyNumberFormat="1" applyFont="1" applyFill="1" applyAlignment="1">
      <alignment horizontal="right" vertical="top" wrapText="1"/>
    </xf>
    <xf numFmtId="166" fontId="100" fillId="0" borderId="0" xfId="1980" applyNumberFormat="1" applyFont="1" applyAlignment="1" applyProtection="1">
      <alignment horizontal="left" vertical="top" wrapText="1"/>
      <protection locked="0"/>
    </xf>
    <xf numFmtId="0" fontId="100" fillId="0" borderId="0" xfId="1980" applyFont="1" applyAlignment="1" applyProtection="1">
      <alignment horizontal="left" vertical="top" wrapText="1"/>
      <protection locked="0"/>
    </xf>
    <xf numFmtId="0" fontId="100" fillId="0" borderId="0" xfId="1980" applyFont="1" applyAlignment="1">
      <alignment vertical="top"/>
    </xf>
    <xf numFmtId="0" fontId="100" fillId="0" borderId="0" xfId="1980" applyFont="1" applyAlignment="1">
      <alignment vertical="top" wrapText="1"/>
    </xf>
    <xf numFmtId="1" fontId="100" fillId="0" borderId="12" xfId="1980" applyNumberFormat="1" applyFont="1" applyBorder="1" applyAlignment="1" applyProtection="1">
      <alignment horizontal="center" vertical="top"/>
      <protection locked="0"/>
    </xf>
    <xf numFmtId="1" fontId="100" fillId="0" borderId="12" xfId="1980" applyNumberFormat="1" applyFont="1" applyBorder="1" applyAlignment="1" applyProtection="1">
      <alignment horizontal="left" vertical="top" wrapText="1"/>
      <protection locked="0"/>
    </xf>
    <xf numFmtId="166" fontId="100" fillId="0" borderId="12" xfId="1980" applyNumberFormat="1" applyFont="1" applyBorder="1" applyAlignment="1" applyProtection="1">
      <alignment horizontal="left" vertical="top" wrapText="1"/>
      <protection locked="0"/>
    </xf>
    <xf numFmtId="165" fontId="100" fillId="0" borderId="12" xfId="1980" applyNumberFormat="1" applyFont="1" applyBorder="1" applyAlignment="1">
      <alignment horizontal="left" vertical="top" wrapText="1"/>
    </xf>
    <xf numFmtId="171" fontId="100" fillId="0" borderId="12" xfId="1981" applyNumberFormat="1" applyFont="1" applyBorder="1" applyAlignment="1" applyProtection="1">
      <alignment horizontal="right" vertical="top" wrapText="1"/>
      <protection locked="0"/>
    </xf>
    <xf numFmtId="171" fontId="99" fillId="0" borderId="12" xfId="1981" applyNumberFormat="1" applyFont="1" applyBorder="1" applyAlignment="1">
      <alignment horizontal="right" vertical="top" wrapText="1"/>
    </xf>
    <xf numFmtId="171" fontId="100" fillId="0" borderId="12" xfId="1981" applyNumberFormat="1" applyFont="1" applyBorder="1" applyAlignment="1">
      <alignment horizontal="right" vertical="top" wrapText="1"/>
    </xf>
    <xf numFmtId="171" fontId="99" fillId="18" borderId="12" xfId="1981" applyNumberFormat="1" applyFont="1" applyFill="1" applyBorder="1" applyAlignment="1">
      <alignment horizontal="right" vertical="top" wrapText="1"/>
    </xf>
    <xf numFmtId="0" fontId="100" fillId="0" borderId="12" xfId="1980" applyFont="1" applyBorder="1" applyAlignment="1">
      <alignment horizontal="center" vertical="top" wrapText="1"/>
    </xf>
    <xf numFmtId="0" fontId="100" fillId="0" borderId="12" xfId="1980" applyFont="1" applyBorder="1" applyAlignment="1">
      <alignment horizontal="center" vertical="top"/>
    </xf>
    <xf numFmtId="1" fontId="99" fillId="0" borderId="0" xfId="1980" applyNumberFormat="1" applyFont="1" applyAlignment="1" applyProtection="1">
      <alignment horizontal="center" vertical="top"/>
      <protection locked="0"/>
    </xf>
    <xf numFmtId="171" fontId="99" fillId="0" borderId="0" xfId="1981" applyNumberFormat="1" applyFont="1" applyAlignment="1" applyProtection="1">
      <alignment horizontal="right" vertical="top" wrapText="1"/>
      <protection locked="0"/>
    </xf>
    <xf numFmtId="171" fontId="99" fillId="0" borderId="0" xfId="1982" applyNumberFormat="1" applyFont="1" applyAlignment="1">
      <alignment horizontal="right" vertical="top" wrapText="1"/>
    </xf>
    <xf numFmtId="171" fontId="99" fillId="0" borderId="0" xfId="1981" applyNumberFormat="1" applyFont="1" applyAlignment="1">
      <alignment horizontal="right" vertical="top"/>
    </xf>
    <xf numFmtId="166" fontId="100" fillId="0" borderId="0" xfId="1980" applyNumberFormat="1" applyFont="1" applyAlignment="1" applyProtection="1">
      <alignment horizontal="left" vertical="top"/>
      <protection locked="0"/>
    </xf>
    <xf numFmtId="171" fontId="100" fillId="0" borderId="0" xfId="1981" applyNumberFormat="1" applyFont="1" applyAlignment="1">
      <alignment horizontal="right" vertical="top"/>
    </xf>
    <xf numFmtId="43" fontId="99" fillId="0" borderId="0" xfId="745" applyFont="1" applyAlignment="1">
      <alignment horizontal="right" vertical="top" wrapText="1"/>
    </xf>
    <xf numFmtId="164" fontId="100" fillId="0" borderId="0" xfId="1981" applyNumberFormat="1" applyFont="1" applyAlignment="1">
      <alignment vertical="top"/>
    </xf>
    <xf numFmtId="0" fontId="100" fillId="0" borderId="0" xfId="1980" applyFont="1" applyAlignment="1" applyProtection="1">
      <alignment horizontal="left" vertical="top"/>
      <protection locked="0"/>
    </xf>
    <xf numFmtId="171" fontId="100" fillId="0" borderId="0" xfId="1980" applyNumberFormat="1" applyFont="1" applyAlignment="1">
      <alignment horizontal="right" vertical="top" wrapText="1"/>
    </xf>
    <xf numFmtId="165" fontId="100" fillId="0" borderId="0" xfId="1980" applyNumberFormat="1" applyFont="1" applyAlignment="1">
      <alignment vertical="top" wrapText="1"/>
    </xf>
    <xf numFmtId="0" fontId="100" fillId="0" borderId="0" xfId="1980" applyFont="1" applyAlignment="1">
      <alignment horizontal="left" vertical="top"/>
    </xf>
    <xf numFmtId="0" fontId="100" fillId="0" borderId="0" xfId="1980" quotePrefix="1" applyFont="1" applyAlignment="1" applyProtection="1">
      <alignment horizontal="left" vertical="top"/>
      <protection locked="0"/>
    </xf>
    <xf numFmtId="166" fontId="100" fillId="0" borderId="0" xfId="1980" quotePrefix="1" applyNumberFormat="1" applyFont="1" applyAlignment="1" applyProtection="1">
      <alignment horizontal="left" vertical="top"/>
      <protection locked="0"/>
    </xf>
    <xf numFmtId="165" fontId="100" fillId="0" borderId="0" xfId="1980" applyNumberFormat="1" applyFont="1" applyAlignment="1">
      <alignment horizontal="left" vertical="top"/>
    </xf>
    <xf numFmtId="171" fontId="99" fillId="0" borderId="0" xfId="1980" applyNumberFormat="1" applyFont="1" applyAlignment="1">
      <alignment horizontal="right" vertical="top" wrapText="1"/>
    </xf>
    <xf numFmtId="165" fontId="99" fillId="0" borderId="0" xfId="1980" applyNumberFormat="1" applyFont="1" applyAlignment="1">
      <alignment vertical="top" wrapText="1"/>
    </xf>
    <xf numFmtId="0" fontId="100" fillId="0" borderId="0" xfId="1980" applyFont="1" applyAlignment="1" applyProtection="1">
      <alignment vertical="top" wrapText="1"/>
      <protection locked="0"/>
    </xf>
    <xf numFmtId="6" fontId="99" fillId="0" borderId="0" xfId="1980" applyNumberFormat="1" applyFont="1" applyAlignment="1">
      <alignment horizontal="center" vertical="top" wrapText="1"/>
    </xf>
    <xf numFmtId="166" fontId="100" fillId="0" borderId="0" xfId="1980" quotePrefix="1" applyNumberFormat="1" applyFont="1" applyAlignment="1" applyProtection="1">
      <alignment horizontal="left" vertical="top" wrapText="1"/>
      <protection locked="0"/>
    </xf>
    <xf numFmtId="0" fontId="38" fillId="0" borderId="35" xfId="1980" applyFont="1" applyBorder="1" applyAlignment="1">
      <alignment horizontal="center" vertical="top"/>
    </xf>
    <xf numFmtId="0" fontId="63" fillId="0" borderId="36" xfId="1980" applyFont="1" applyBorder="1"/>
    <xf numFmtId="0" fontId="38" fillId="0" borderId="36" xfId="1980" applyFont="1" applyBorder="1" applyAlignment="1">
      <alignment wrapText="1"/>
    </xf>
    <xf numFmtId="0" fontId="38" fillId="0" borderId="36" xfId="1980" applyFont="1" applyBorder="1"/>
    <xf numFmtId="0" fontId="38" fillId="0" borderId="36" xfId="1980" applyFont="1" applyBorder="1" applyAlignment="1">
      <alignment vertical="top"/>
    </xf>
    <xf numFmtId="0" fontId="38" fillId="0" borderId="37" xfId="1980" applyFont="1" applyBorder="1"/>
    <xf numFmtId="0" fontId="38" fillId="0" borderId="0" xfId="1980" applyFont="1"/>
    <xf numFmtId="0" fontId="38" fillId="0" borderId="0" xfId="1980" applyFont="1" applyAlignment="1">
      <alignment horizontal="center"/>
    </xf>
    <xf numFmtId="0" fontId="38" fillId="0" borderId="38" xfId="1980" applyFont="1" applyBorder="1" applyAlignment="1">
      <alignment horizontal="left" vertical="top"/>
    </xf>
    <xf numFmtId="0" fontId="63" fillId="0" borderId="0" xfId="1980" applyFont="1"/>
    <xf numFmtId="0" fontId="38" fillId="0" borderId="0" xfId="1980" applyFont="1" applyAlignment="1">
      <alignment wrapText="1"/>
    </xf>
    <xf numFmtId="0" fontId="38" fillId="0" borderId="0" xfId="1980" applyFont="1" applyAlignment="1">
      <alignment vertical="top"/>
    </xf>
    <xf numFmtId="0" fontId="38" fillId="0" borderId="39" xfId="1980" applyFont="1" applyBorder="1"/>
    <xf numFmtId="0" fontId="63" fillId="0" borderId="0" xfId="1980" applyFont="1" applyAlignment="1">
      <alignment horizontal="center" vertical="top" wrapText="1"/>
    </xf>
    <xf numFmtId="165" fontId="63" fillId="0" borderId="0" xfId="1980" applyNumberFormat="1" applyFont="1" applyAlignment="1">
      <alignment horizontal="center" vertical="top" textRotation="180" wrapText="1"/>
    </xf>
    <xf numFmtId="0" fontId="38" fillId="0" borderId="0" xfId="1980" applyFont="1" applyAlignment="1">
      <alignment horizontal="center" vertical="top"/>
    </xf>
    <xf numFmtId="0" fontId="38" fillId="0" borderId="0" xfId="1980" applyFont="1" applyAlignment="1">
      <alignment horizontal="center" wrapText="1"/>
    </xf>
    <xf numFmtId="165" fontId="63" fillId="0" borderId="0" xfId="1980" applyNumberFormat="1" applyFont="1" applyAlignment="1">
      <alignment horizontal="center" vertical="top" wrapText="1"/>
    </xf>
    <xf numFmtId="43" fontId="38" fillId="0" borderId="40" xfId="1981" applyFont="1" applyBorder="1" applyAlignment="1">
      <alignment horizontal="center" vertical="top"/>
    </xf>
    <xf numFmtId="1" fontId="38" fillId="0" borderId="41" xfId="1981" applyNumberFormat="1" applyFont="1" applyBorder="1" applyAlignment="1">
      <alignment horizontal="center" wrapText="1"/>
    </xf>
    <xf numFmtId="43" fontId="38" fillId="0" borderId="41" xfId="1981" applyFont="1" applyBorder="1" applyAlignment="1">
      <alignment wrapText="1"/>
    </xf>
    <xf numFmtId="43" fontId="38" fillId="0" borderId="41" xfId="1981" applyFont="1" applyBorder="1"/>
    <xf numFmtId="43" fontId="38" fillId="0" borderId="41" xfId="1981" applyFont="1" applyBorder="1" applyAlignment="1">
      <alignment horizontal="left"/>
    </xf>
    <xf numFmtId="43" fontId="38" fillId="0" borderId="41" xfId="1981" applyFont="1" applyBorder="1" applyAlignment="1">
      <alignment horizontal="center"/>
    </xf>
    <xf numFmtId="43" fontId="38" fillId="0" borderId="42" xfId="1981" applyFont="1" applyBorder="1"/>
    <xf numFmtId="43" fontId="38" fillId="0" borderId="0" xfId="1981" applyFont="1"/>
    <xf numFmtId="43" fontId="38" fillId="0" borderId="0" xfId="1981" applyFont="1" applyAlignment="1">
      <alignment horizontal="left"/>
    </xf>
    <xf numFmtId="43" fontId="38" fillId="0" borderId="0" xfId="1981" applyFont="1" applyAlignment="1">
      <alignment horizontal="center"/>
    </xf>
    <xf numFmtId="0" fontId="38" fillId="0" borderId="38" xfId="1980" applyFont="1" applyBorder="1" applyAlignment="1">
      <alignment horizontal="center" vertical="top"/>
    </xf>
    <xf numFmtId="1" fontId="38" fillId="0" borderId="0" xfId="1981" applyNumberFormat="1" applyFont="1" applyAlignment="1">
      <alignment horizontal="center" vertical="top"/>
    </xf>
    <xf numFmtId="3" fontId="38" fillId="0" borderId="36" xfId="1980" applyNumberFormat="1" applyFont="1" applyBorder="1"/>
    <xf numFmtId="0" fontId="38" fillId="0" borderId="0" xfId="1980" applyFont="1" applyAlignment="1">
      <alignment horizontal="left"/>
    </xf>
    <xf numFmtId="0" fontId="38" fillId="0" borderId="43" xfId="1980" applyFont="1" applyBorder="1" applyAlignment="1">
      <alignment horizontal="center" vertical="top"/>
    </xf>
    <xf numFmtId="1" fontId="38" fillId="0" borderId="44" xfId="1981" applyNumberFormat="1" applyFont="1" applyBorder="1" applyAlignment="1">
      <alignment horizontal="center" vertical="top"/>
    </xf>
    <xf numFmtId="0" fontId="38" fillId="0" borderId="44" xfId="1980" applyFont="1" applyBorder="1"/>
    <xf numFmtId="3" fontId="38" fillId="0" borderId="44" xfId="1980" applyNumberFormat="1" applyFont="1" applyBorder="1" applyAlignment="1">
      <alignment vertical="top"/>
    </xf>
    <xf numFmtId="0" fontId="38" fillId="0" borderId="45" xfId="1980" applyFont="1" applyBorder="1"/>
    <xf numFmtId="3" fontId="38" fillId="0" borderId="0" xfId="1980" applyNumberFormat="1" applyFont="1" applyAlignment="1">
      <alignment vertical="top"/>
    </xf>
    <xf numFmtId="0" fontId="38" fillId="0" borderId="44" xfId="1980" applyFont="1" applyBorder="1" applyAlignment="1">
      <alignment vertical="top"/>
    </xf>
    <xf numFmtId="0" fontId="38" fillId="0" borderId="45" xfId="1980" applyFont="1" applyBorder="1" applyAlignment="1">
      <alignment vertical="top"/>
    </xf>
    <xf numFmtId="0" fontId="38" fillId="0" borderId="0" xfId="1980" applyFont="1" applyAlignment="1">
      <alignment horizontal="left" vertical="top"/>
    </xf>
    <xf numFmtId="0" fontId="38" fillId="0" borderId="46" xfId="1980" applyFont="1" applyBorder="1" applyAlignment="1">
      <alignment horizontal="center" vertical="top"/>
    </xf>
    <xf numFmtId="1" fontId="38" fillId="0" borderId="47" xfId="1981" applyNumberFormat="1" applyFont="1" applyBorder="1" applyAlignment="1">
      <alignment horizontal="center" vertical="top"/>
    </xf>
    <xf numFmtId="0" fontId="38" fillId="0" borderId="47" xfId="1980" applyFont="1" applyBorder="1"/>
    <xf numFmtId="3" fontId="38" fillId="0" borderId="47" xfId="1980" applyNumberFormat="1" applyFont="1" applyBorder="1" applyAlignment="1">
      <alignment vertical="top"/>
    </xf>
    <xf numFmtId="0" fontId="38" fillId="0" borderId="48" xfId="1980" applyFont="1" applyBorder="1"/>
    <xf numFmtId="0" fontId="38" fillId="0" borderId="67" xfId="1980" applyFont="1" applyBorder="1"/>
    <xf numFmtId="1" fontId="38" fillId="0" borderId="0" xfId="1980" applyNumberFormat="1" applyFont="1" applyAlignment="1">
      <alignment horizontal="center"/>
    </xf>
    <xf numFmtId="3" fontId="38" fillId="0" borderId="25" xfId="1980" applyNumberFormat="1" applyFont="1" applyBorder="1" applyAlignment="1">
      <alignment vertical="top"/>
    </xf>
    <xf numFmtId="0" fontId="38" fillId="0" borderId="40" xfId="1980" applyFont="1" applyBorder="1" applyAlignment="1">
      <alignment horizontal="center" vertical="top"/>
    </xf>
    <xf numFmtId="0" fontId="38" fillId="0" borderId="41" xfId="1980" applyFont="1" applyBorder="1"/>
    <xf numFmtId="0" fontId="38" fillId="0" borderId="41" xfId="1980" applyFont="1" applyBorder="1" applyAlignment="1">
      <alignment wrapText="1"/>
    </xf>
    <xf numFmtId="0" fontId="38" fillId="0" borderId="41" xfId="1980" applyFont="1" applyBorder="1" applyAlignment="1">
      <alignment vertical="top"/>
    </xf>
    <xf numFmtId="0" fontId="38" fillId="0" borderId="42" xfId="1980" applyFont="1" applyBorder="1"/>
    <xf numFmtId="0" fontId="3" fillId="0" borderId="0" xfId="0" applyFont="1"/>
    <xf numFmtId="0" fontId="107" fillId="0" borderId="14" xfId="1558" applyFont="1" applyBorder="1" applyAlignment="1">
      <alignment vertical="center" wrapText="1"/>
    </xf>
    <xf numFmtId="0" fontId="107" fillId="0" borderId="14" xfId="1390" applyFont="1" applyBorder="1" applyAlignment="1">
      <alignment vertical="center" wrapText="1"/>
    </xf>
    <xf numFmtId="180" fontId="107" fillId="0" borderId="14" xfId="999" applyNumberFormat="1" applyFont="1" applyBorder="1" applyAlignment="1">
      <alignment horizontal="center" vertical="center" wrapText="1"/>
    </xf>
    <xf numFmtId="0" fontId="107" fillId="0" borderId="14" xfId="1390" applyFont="1" applyBorder="1" applyAlignment="1">
      <alignment horizontal="left" wrapText="1"/>
    </xf>
    <xf numFmtId="0" fontId="14" fillId="0" borderId="0" xfId="0" applyFont="1" applyAlignment="1">
      <alignment vertical="center"/>
    </xf>
    <xf numFmtId="1" fontId="106" fillId="0" borderId="14" xfId="1538" applyNumberFormat="1" applyFont="1" applyBorder="1" applyAlignment="1">
      <alignment horizontal="left" wrapText="1"/>
    </xf>
    <xf numFmtId="0" fontId="106" fillId="0" borderId="14" xfId="1558" applyFont="1" applyBorder="1" applyAlignment="1">
      <alignment horizontal="left" wrapText="1"/>
    </xf>
    <xf numFmtId="180" fontId="106" fillId="0" borderId="14" xfId="745" applyNumberFormat="1" applyFont="1" applyBorder="1" applyAlignment="1">
      <alignment horizontal="right" wrapText="1"/>
    </xf>
    <xf numFmtId="0" fontId="14" fillId="0" borderId="0" xfId="0" applyFont="1" applyAlignment="1">
      <alignment horizontal="left"/>
    </xf>
    <xf numFmtId="0" fontId="106" fillId="0" borderId="14" xfId="1535" applyFont="1" applyBorder="1" applyAlignment="1">
      <alignment horizontal="left" wrapText="1"/>
    </xf>
    <xf numFmtId="0" fontId="106" fillId="0" borderId="14" xfId="1558" applyFont="1" applyBorder="1" applyAlignment="1">
      <alignment horizontal="left"/>
    </xf>
    <xf numFmtId="49" fontId="106" fillId="0" borderId="14" xfId="1390" applyNumberFormat="1" applyFont="1" applyBorder="1" applyAlignment="1">
      <alignment horizontal="left" wrapText="1"/>
    </xf>
    <xf numFmtId="0" fontId="106" fillId="0" borderId="14" xfId="1332" quotePrefix="1" applyFont="1" applyBorder="1" applyAlignment="1">
      <alignment horizontal="left" wrapText="1"/>
    </xf>
    <xf numFmtId="0" fontId="106" fillId="0" borderId="14" xfId="0" applyFont="1" applyBorder="1" applyAlignment="1">
      <alignment horizontal="left"/>
    </xf>
    <xf numFmtId="0" fontId="106" fillId="0" borderId="14" xfId="0" applyFont="1" applyBorder="1" applyAlignment="1">
      <alignment horizontal="left" wrapText="1"/>
    </xf>
    <xf numFmtId="0" fontId="106" fillId="0" borderId="14" xfId="1390" applyFont="1" applyBorder="1" applyAlignment="1">
      <alignment horizontal="left" wrapText="1"/>
    </xf>
    <xf numFmtId="0" fontId="106" fillId="0" borderId="14" xfId="683" applyFont="1" applyFill="1" applyBorder="1" applyAlignment="1">
      <alignment horizontal="left" wrapText="1"/>
    </xf>
    <xf numFmtId="0" fontId="106" fillId="0" borderId="14" xfId="1332" quotePrefix="1" applyFont="1" applyBorder="1" applyAlignment="1">
      <alignment vertical="center" wrapText="1"/>
    </xf>
    <xf numFmtId="180" fontId="106" fillId="0" borderId="14" xfId="999" applyNumberFormat="1" applyFont="1" applyBorder="1" applyAlignment="1">
      <alignment horizontal="right" vertical="center" wrapText="1"/>
    </xf>
    <xf numFmtId="0" fontId="106" fillId="0" borderId="14" xfId="0" applyFont="1" applyBorder="1" applyAlignment="1">
      <alignment vertical="center"/>
    </xf>
    <xf numFmtId="0" fontId="106" fillId="0" borderId="14" xfId="0" applyFont="1" applyBorder="1" applyAlignment="1">
      <alignment vertical="center" wrapText="1"/>
    </xf>
    <xf numFmtId="0" fontId="106" fillId="0" borderId="19" xfId="1532" applyFont="1" applyBorder="1" applyAlignment="1">
      <alignment vertical="center" wrapText="1"/>
    </xf>
    <xf numFmtId="180" fontId="106" fillId="0" borderId="19" xfId="999" applyNumberFormat="1" applyFont="1" applyBorder="1" applyAlignment="1">
      <alignment horizontal="right" vertical="center" wrapText="1"/>
    </xf>
    <xf numFmtId="176" fontId="106" fillId="0" borderId="19" xfId="1532" applyNumberFormat="1" applyFont="1" applyBorder="1" applyAlignment="1">
      <alignment horizontal="left" wrapText="1"/>
    </xf>
    <xf numFmtId="0" fontId="106" fillId="0" borderId="14" xfId="1532" applyFont="1" applyBorder="1" applyAlignment="1">
      <alignment vertical="center" wrapText="1"/>
    </xf>
    <xf numFmtId="176" fontId="106" fillId="0" borderId="14" xfId="1532" applyNumberFormat="1" applyFont="1" applyBorder="1" applyAlignment="1">
      <alignment horizontal="left" wrapText="1"/>
    </xf>
    <xf numFmtId="180" fontId="106" fillId="0" borderId="14" xfId="999" applyNumberFormat="1" applyFont="1" applyBorder="1" applyAlignment="1">
      <alignment horizontal="right" vertical="center"/>
    </xf>
    <xf numFmtId="0" fontId="106" fillId="0" borderId="14" xfId="1537" applyFont="1" applyBorder="1" applyAlignment="1">
      <alignment vertical="center" wrapText="1"/>
    </xf>
    <xf numFmtId="176" fontId="106" fillId="0" borderId="14" xfId="1537" applyNumberFormat="1" applyFont="1" applyBorder="1" applyAlignment="1">
      <alignment horizontal="left" wrapText="1"/>
    </xf>
    <xf numFmtId="180" fontId="106" fillId="0" borderId="14" xfId="1002" applyNumberFormat="1" applyFont="1" applyBorder="1" applyAlignment="1">
      <alignment horizontal="right" vertical="center" wrapText="1"/>
    </xf>
    <xf numFmtId="0" fontId="106" fillId="0" borderId="14" xfId="1537" applyFont="1" applyBorder="1" applyAlignment="1">
      <alignment horizontal="left" wrapText="1"/>
    </xf>
    <xf numFmtId="0" fontId="106" fillId="0" borderId="14" xfId="1539" applyFont="1" applyBorder="1" applyAlignment="1">
      <alignment vertical="center" wrapText="1"/>
    </xf>
    <xf numFmtId="176" fontId="106" fillId="0" borderId="14" xfId="1539" applyNumberFormat="1" applyFont="1" applyBorder="1" applyAlignment="1">
      <alignment horizontal="left" wrapText="1"/>
    </xf>
    <xf numFmtId="0" fontId="106" fillId="0" borderId="14" xfId="1484" applyFont="1" applyBorder="1" applyAlignment="1">
      <alignment vertical="center" wrapText="1"/>
    </xf>
    <xf numFmtId="176" fontId="106" fillId="0" borderId="14" xfId="1484" applyNumberFormat="1" applyFont="1" applyBorder="1" applyAlignment="1">
      <alignment horizontal="left" wrapText="1"/>
    </xf>
    <xf numFmtId="0" fontId="106" fillId="0" borderId="14" xfId="1516" applyFont="1" applyBorder="1" applyAlignment="1">
      <alignment vertical="center" wrapText="1"/>
    </xf>
    <xf numFmtId="176" fontId="106" fillId="0" borderId="14" xfId="1516" applyNumberFormat="1" applyFont="1" applyBorder="1" applyAlignment="1">
      <alignment horizontal="left" wrapText="1"/>
    </xf>
    <xf numFmtId="0" fontId="106" fillId="0" borderId="14" xfId="1518" applyFont="1" applyBorder="1" applyAlignment="1">
      <alignment vertical="center" wrapText="1"/>
    </xf>
    <xf numFmtId="176" fontId="106" fillId="0" borderId="14" xfId="1518" applyNumberFormat="1" applyFont="1" applyBorder="1" applyAlignment="1">
      <alignment horizontal="left" wrapText="1"/>
    </xf>
    <xf numFmtId="0" fontId="106" fillId="0" borderId="14" xfId="1519" applyFont="1" applyBorder="1" applyAlignment="1">
      <alignment vertical="center" wrapText="1"/>
    </xf>
    <xf numFmtId="176" fontId="106" fillId="0" borderId="14" xfId="1519" applyNumberFormat="1" applyFont="1" applyBorder="1" applyAlignment="1">
      <alignment horizontal="left" wrapText="1"/>
    </xf>
    <xf numFmtId="0" fontId="106" fillId="0" borderId="14" xfId="1531" applyFont="1" applyBorder="1" applyAlignment="1">
      <alignment vertical="center" wrapText="1"/>
    </xf>
    <xf numFmtId="176" fontId="106" fillId="0" borderId="14" xfId="1531" applyNumberFormat="1" applyFont="1" applyBorder="1" applyAlignment="1">
      <alignment horizontal="left" wrapText="1"/>
    </xf>
    <xf numFmtId="0" fontId="106" fillId="0" borderId="14" xfId="1531" applyFont="1" applyBorder="1" applyAlignment="1">
      <alignment horizontal="left" wrapText="1"/>
    </xf>
    <xf numFmtId="0" fontId="106" fillId="0" borderId="14" xfId="1535" applyFont="1" applyBorder="1" applyAlignment="1">
      <alignment vertical="center" wrapText="1"/>
    </xf>
    <xf numFmtId="176" fontId="106" fillId="0" borderId="14" xfId="1535" applyNumberFormat="1" applyFont="1" applyBorder="1" applyAlignment="1">
      <alignment horizontal="left" wrapText="1"/>
    </xf>
    <xf numFmtId="0" fontId="106" fillId="0" borderId="14" xfId="1390" applyFont="1" applyBorder="1" applyAlignment="1">
      <alignment vertical="center" wrapText="1"/>
    </xf>
    <xf numFmtId="0" fontId="106" fillId="0" borderId="14" xfId="1558" applyFont="1" applyBorder="1" applyAlignment="1">
      <alignment vertical="center" wrapText="1"/>
    </xf>
    <xf numFmtId="0" fontId="106" fillId="0" borderId="14" xfId="1558" applyFont="1" applyBorder="1" applyAlignment="1">
      <alignment vertical="center"/>
    </xf>
    <xf numFmtId="1" fontId="106" fillId="0" borderId="14" xfId="1538" applyNumberFormat="1" applyFont="1" applyBorder="1" applyAlignment="1">
      <alignment vertical="center" wrapText="1"/>
    </xf>
    <xf numFmtId="0" fontId="106" fillId="0" borderId="14" xfId="1056" applyFont="1" applyFill="1" applyBorder="1" applyAlignment="1">
      <alignment vertical="center" wrapText="1"/>
    </xf>
    <xf numFmtId="0" fontId="106" fillId="0" borderId="0" xfId="0" applyFont="1" applyAlignment="1">
      <alignment vertical="center"/>
    </xf>
    <xf numFmtId="0" fontId="106" fillId="0" borderId="14" xfId="683" applyFont="1" applyFill="1" applyBorder="1" applyAlignment="1">
      <alignment vertical="center" wrapText="1"/>
    </xf>
    <xf numFmtId="0" fontId="106" fillId="0" borderId="14" xfId="1274" applyFont="1" applyFill="1" applyBorder="1" applyAlignment="1">
      <alignment vertical="center" wrapText="1"/>
    </xf>
    <xf numFmtId="0" fontId="106" fillId="0" borderId="14" xfId="1274" applyFont="1" applyFill="1" applyBorder="1" applyAlignment="1">
      <alignment horizontal="left" wrapText="1"/>
    </xf>
    <xf numFmtId="0" fontId="106" fillId="0" borderId="14" xfId="1274" applyFont="1" applyFill="1" applyBorder="1" applyAlignment="1">
      <alignment vertical="center"/>
    </xf>
    <xf numFmtId="167" fontId="106" fillId="0" borderId="14" xfId="1027" applyNumberFormat="1" applyFont="1" applyBorder="1" applyAlignment="1">
      <alignment vertical="center" wrapText="1"/>
    </xf>
    <xf numFmtId="0" fontId="106" fillId="0" borderId="14" xfId="1337" applyFont="1" applyBorder="1" applyAlignment="1">
      <alignment vertical="center" wrapText="1"/>
    </xf>
    <xf numFmtId="0" fontId="106" fillId="0" borderId="14" xfId="1609" applyFont="1" applyBorder="1" applyAlignment="1">
      <alignment vertical="center" wrapText="1"/>
    </xf>
    <xf numFmtId="0" fontId="106" fillId="0" borderId="49" xfId="1558" applyFont="1" applyBorder="1" applyAlignment="1">
      <alignment vertical="center"/>
    </xf>
    <xf numFmtId="0" fontId="107" fillId="0" borderId="49" xfId="1558" applyFont="1" applyBorder="1" applyAlignment="1">
      <alignment vertical="center"/>
    </xf>
    <xf numFmtId="180" fontId="107" fillId="0" borderId="14" xfId="999" applyNumberFormat="1" applyFont="1" applyBorder="1" applyAlignment="1">
      <alignment horizontal="right" vertical="center"/>
    </xf>
    <xf numFmtId="0" fontId="106" fillId="0" borderId="49" xfId="1558" applyFont="1" applyBorder="1" applyAlignment="1">
      <alignment horizontal="left" wrapText="1"/>
    </xf>
    <xf numFmtId="0" fontId="106" fillId="0" borderId="63" xfId="1558" applyFont="1" applyBorder="1" applyAlignment="1">
      <alignment vertical="center" wrapText="1"/>
    </xf>
    <xf numFmtId="180" fontId="14" fillId="0" borderId="0" xfId="999" applyNumberFormat="1" applyFont="1" applyAlignment="1">
      <alignment horizontal="right" vertical="center"/>
    </xf>
    <xf numFmtId="49" fontId="13" fillId="54" borderId="0" xfId="1980" applyNumberFormat="1" applyFont="1" applyFill="1" applyAlignment="1">
      <alignment horizontal="left" vertical="top"/>
    </xf>
    <xf numFmtId="0" fontId="4" fillId="54" borderId="15" xfId="1980" applyFont="1" applyFill="1" applyBorder="1" applyAlignment="1">
      <alignment horizontal="left" vertical="top" wrapText="1"/>
    </xf>
    <xf numFmtId="0" fontId="3" fillId="54" borderId="0" xfId="1980" applyFill="1" applyAlignment="1">
      <alignment vertical="top"/>
    </xf>
    <xf numFmtId="0" fontId="5" fillId="54" borderId="0" xfId="1980" applyFont="1" applyFill="1" applyAlignment="1">
      <alignment horizontal="left" vertical="top" wrapText="1"/>
    </xf>
    <xf numFmtId="0" fontId="4" fillId="54" borderId="0" xfId="1980" applyFont="1" applyFill="1" applyAlignment="1">
      <alignment horizontal="center" vertical="top"/>
    </xf>
    <xf numFmtId="0" fontId="3" fillId="54" borderId="0" xfId="1980" applyFill="1" applyAlignment="1">
      <alignment horizontal="left" vertical="top"/>
    </xf>
    <xf numFmtId="0" fontId="3" fillId="54" borderId="0" xfId="1980" applyFill="1" applyAlignment="1">
      <alignment horizontal="left" vertical="top" wrapText="1"/>
    </xf>
    <xf numFmtId="0" fontId="10" fillId="54" borderId="0" xfId="1980" applyFont="1" applyFill="1" applyAlignment="1">
      <alignment horizontal="left" vertical="top" wrapText="1"/>
    </xf>
    <xf numFmtId="0" fontId="6" fillId="54" borderId="0" xfId="1980" applyFont="1" applyFill="1" applyAlignment="1">
      <alignment horizontal="left" vertical="top" wrapText="1"/>
    </xf>
    <xf numFmtId="0" fontId="6" fillId="54" borderId="0" xfId="1980" applyFont="1" applyFill="1" applyAlignment="1">
      <alignment horizontal="center" vertical="top" wrapText="1"/>
    </xf>
    <xf numFmtId="0" fontId="4" fillId="54" borderId="0" xfId="1980" applyFont="1" applyFill="1" applyAlignment="1" applyProtection="1">
      <alignment horizontal="center" vertical="top"/>
      <protection locked="0"/>
    </xf>
    <xf numFmtId="0" fontId="11" fillId="54" borderId="0" xfId="1980" applyFont="1" applyFill="1" applyAlignment="1">
      <alignment horizontal="center" vertical="top" wrapText="1"/>
    </xf>
    <xf numFmtId="0" fontId="11" fillId="54" borderId="0" xfId="1980" applyFont="1" applyFill="1" applyAlignment="1">
      <alignment horizontal="left" vertical="top" wrapText="1"/>
    </xf>
    <xf numFmtId="168" fontId="8" fillId="54" borderId="0" xfId="1980" applyNumberFormat="1" applyFont="1" applyFill="1" applyAlignment="1">
      <alignment horizontal="left" vertical="top" wrapText="1"/>
    </xf>
    <xf numFmtId="0" fontId="8" fillId="54" borderId="0" xfId="1980" applyFont="1" applyFill="1" applyAlignment="1">
      <alignment horizontal="center" vertical="top" wrapText="1"/>
    </xf>
    <xf numFmtId="0" fontId="10" fillId="54" borderId="0" xfId="1980" applyFont="1" applyFill="1" applyAlignment="1">
      <alignment horizontal="center" vertical="top" wrapText="1"/>
    </xf>
    <xf numFmtId="168" fontId="10" fillId="54" borderId="0" xfId="1980" applyNumberFormat="1" applyFont="1" applyFill="1" applyAlignment="1">
      <alignment horizontal="left" vertical="top" wrapText="1"/>
    </xf>
    <xf numFmtId="168" fontId="10" fillId="54" borderId="0" xfId="1980" applyNumberFormat="1" applyFont="1" applyFill="1" applyAlignment="1" applyProtection="1">
      <alignment horizontal="left" vertical="top" wrapText="1"/>
      <protection locked="0"/>
    </xf>
    <xf numFmtId="1" fontId="3" fillId="54" borderId="7" xfId="1980" applyNumberFormat="1" applyFill="1" applyBorder="1" applyAlignment="1" applyProtection="1">
      <alignment horizontal="center" vertical="top"/>
      <protection locked="0"/>
    </xf>
    <xf numFmtId="1" fontId="3" fillId="54" borderId="7" xfId="1980" applyNumberFormat="1" applyFill="1" applyBorder="1" applyAlignment="1" applyProtection="1">
      <alignment horizontal="left" vertical="top"/>
      <protection locked="0"/>
    </xf>
    <xf numFmtId="0" fontId="3" fillId="54" borderId="7" xfId="1980" applyFill="1" applyBorder="1" applyAlignment="1" applyProtection="1">
      <alignment horizontal="left" vertical="top" wrapText="1"/>
      <protection locked="0"/>
    </xf>
    <xf numFmtId="0" fontId="3" fillId="54" borderId="7" xfId="1982" applyFill="1" applyBorder="1" applyAlignment="1" applyProtection="1">
      <alignment horizontal="left" vertical="top" wrapText="1"/>
      <protection locked="0"/>
    </xf>
    <xf numFmtId="171" fontId="3" fillId="54" borderId="7" xfId="1982" quotePrefix="1" applyNumberFormat="1" applyFill="1" applyBorder="1" applyAlignment="1">
      <alignment horizontal="right" vertical="top" wrapText="1"/>
    </xf>
    <xf numFmtId="171" fontId="11" fillId="54" borderId="7" xfId="1981" applyNumberFormat="1" applyFont="1" applyFill="1" applyBorder="1" applyAlignment="1">
      <alignment horizontal="right" vertical="top" wrapText="1"/>
    </xf>
    <xf numFmtId="0" fontId="3" fillId="54" borderId="7" xfId="1982" applyFill="1" applyBorder="1" applyAlignment="1">
      <alignment horizontal="center" vertical="top" wrapText="1"/>
    </xf>
    <xf numFmtId="49" fontId="3" fillId="54" borderId="7" xfId="1982" applyNumberFormat="1" applyFill="1" applyBorder="1" applyAlignment="1">
      <alignment horizontal="center" vertical="top"/>
    </xf>
    <xf numFmtId="0" fontId="4" fillId="54" borderId="0" xfId="1980" applyFont="1" applyFill="1" applyAlignment="1" applyProtection="1">
      <alignment horizontal="center" vertical="top" wrapText="1"/>
      <protection locked="0"/>
    </xf>
    <xf numFmtId="0" fontId="9" fillId="0" borderId="0" xfId="1980" applyFont="1" applyAlignment="1">
      <alignment vertical="top" wrapText="1"/>
    </xf>
    <xf numFmtId="166" fontId="3" fillId="54" borderId="7" xfId="1982" applyNumberFormat="1" applyFill="1" applyBorder="1" applyAlignment="1" applyProtection="1">
      <alignment horizontal="left" vertical="top" wrapText="1"/>
      <protection locked="0"/>
    </xf>
    <xf numFmtId="0" fontId="9" fillId="54" borderId="0" xfId="1980" applyFont="1" applyFill="1" applyAlignment="1">
      <alignment horizontal="center" vertical="top" wrapText="1"/>
    </xf>
    <xf numFmtId="0" fontId="9" fillId="0" borderId="0" xfId="1980" applyFont="1" applyAlignment="1">
      <alignment horizontal="center" vertical="top" wrapText="1"/>
    </xf>
    <xf numFmtId="0" fontId="4" fillId="0" borderId="0" xfId="1980" applyFont="1" applyAlignment="1">
      <alignment vertical="top" wrapText="1"/>
    </xf>
    <xf numFmtId="0" fontId="3" fillId="54" borderId="7" xfId="1982" applyFill="1" applyBorder="1" applyAlignment="1">
      <alignment horizontal="center" vertical="top"/>
    </xf>
    <xf numFmtId="1" fontId="3" fillId="54" borderId="0" xfId="1980" applyNumberFormat="1" applyFill="1" applyAlignment="1" applyProtection="1">
      <alignment horizontal="left" vertical="top" wrapText="1"/>
      <protection locked="0"/>
    </xf>
    <xf numFmtId="0" fontId="3" fillId="54" borderId="0" xfId="1980" applyFill="1" applyAlignment="1" applyProtection="1">
      <alignment horizontal="left" vertical="top" wrapText="1"/>
      <protection locked="0"/>
    </xf>
    <xf numFmtId="165" fontId="3" fillId="54" borderId="0" xfId="1980" applyNumberFormat="1" applyFill="1" applyAlignment="1" applyProtection="1">
      <alignment horizontal="left" vertical="top" wrapText="1"/>
      <protection locked="0"/>
    </xf>
    <xf numFmtId="171" fontId="3" fillId="54" borderId="0" xfId="1981" applyNumberFormat="1" applyFill="1" applyAlignment="1">
      <alignment horizontal="right" vertical="top" wrapText="1"/>
    </xf>
    <xf numFmtId="171" fontId="3" fillId="54" borderId="0" xfId="1980" applyNumberFormat="1" applyFill="1" applyAlignment="1">
      <alignment horizontal="right" vertical="top" wrapText="1"/>
    </xf>
    <xf numFmtId="0" fontId="4" fillId="0" borderId="0" xfId="1980" applyFont="1" applyAlignment="1">
      <alignment vertical="top"/>
    </xf>
    <xf numFmtId="0" fontId="3" fillId="54" borderId="7" xfId="1980" applyFill="1" applyBorder="1" applyAlignment="1" applyProtection="1">
      <alignment horizontal="left" vertical="top"/>
      <protection locked="0"/>
    </xf>
    <xf numFmtId="171" fontId="3" fillId="54" borderId="7" xfId="1981" applyNumberFormat="1" applyFill="1" applyBorder="1" applyAlignment="1" applyProtection="1">
      <alignment horizontal="right" vertical="top"/>
      <protection locked="0"/>
    </xf>
    <xf numFmtId="171" fontId="3" fillId="54" borderId="7" xfId="1982" quotePrefix="1" applyNumberFormat="1" applyFill="1" applyBorder="1" applyAlignment="1">
      <alignment horizontal="right" vertical="top"/>
    </xf>
    <xf numFmtId="171" fontId="12" fillId="54" borderId="7" xfId="802" applyNumberFormat="1" applyFill="1" applyBorder="1" applyAlignment="1" applyProtection="1">
      <alignment horizontal="right" vertical="top"/>
      <protection locked="0"/>
    </xf>
    <xf numFmtId="1" fontId="3" fillId="54" borderId="20" xfId="1980" applyNumberFormat="1" applyFill="1" applyBorder="1" applyAlignment="1" applyProtection="1">
      <alignment horizontal="left" vertical="top"/>
      <protection locked="0"/>
    </xf>
    <xf numFmtId="0" fontId="3" fillId="54" borderId="20" xfId="1980" applyFill="1" applyBorder="1" applyAlignment="1" applyProtection="1">
      <alignment horizontal="left" vertical="top" wrapText="1"/>
      <protection locked="0"/>
    </xf>
    <xf numFmtId="166" fontId="3" fillId="54" borderId="20" xfId="1982" applyNumberFormat="1" applyFill="1" applyBorder="1" applyAlignment="1" applyProtection="1">
      <alignment horizontal="left" vertical="top" wrapText="1"/>
      <protection locked="0"/>
    </xf>
    <xf numFmtId="171" fontId="3" fillId="54" borderId="20" xfId="1981" applyNumberFormat="1" applyFill="1" applyBorder="1" applyAlignment="1" applyProtection="1">
      <alignment horizontal="right" vertical="top" wrapText="1"/>
      <protection locked="0"/>
    </xf>
    <xf numFmtId="171" fontId="3" fillId="54" borderId="20" xfId="1982" quotePrefix="1" applyNumberFormat="1" applyFill="1" applyBorder="1" applyAlignment="1">
      <alignment horizontal="right" vertical="top" wrapText="1"/>
    </xf>
    <xf numFmtId="1" fontId="3" fillId="54" borderId="0" xfId="1980" applyNumberFormat="1" applyFill="1" applyAlignment="1" applyProtection="1">
      <alignment horizontal="left" vertical="top"/>
      <protection locked="0"/>
    </xf>
    <xf numFmtId="0" fontId="3" fillId="54" borderId="0" xfId="1980" applyFill="1" applyAlignment="1" applyProtection="1">
      <alignment horizontal="left" vertical="top"/>
      <protection locked="0"/>
    </xf>
    <xf numFmtId="171" fontId="3" fillId="54" borderId="0" xfId="1981" applyNumberFormat="1" applyFill="1" applyAlignment="1">
      <alignment horizontal="right" vertical="top"/>
    </xf>
    <xf numFmtId="171" fontId="3" fillId="54" borderId="0" xfId="1980" applyNumberFormat="1" applyFill="1" applyAlignment="1">
      <alignment horizontal="right" vertical="top"/>
    </xf>
    <xf numFmtId="1" fontId="3" fillId="54" borderId="7" xfId="1980" applyNumberFormat="1" applyFill="1" applyBorder="1" applyAlignment="1" applyProtection="1">
      <alignment horizontal="left" vertical="top" wrapText="1"/>
      <protection locked="0"/>
    </xf>
    <xf numFmtId="171" fontId="12" fillId="54" borderId="7" xfId="802" applyNumberFormat="1" applyFill="1" applyBorder="1" applyAlignment="1" applyProtection="1">
      <alignment horizontal="right" vertical="top" wrapText="1"/>
      <protection locked="0"/>
    </xf>
    <xf numFmtId="0" fontId="3" fillId="54" borderId="7" xfId="1980" quotePrefix="1" applyFill="1" applyBorder="1" applyAlignment="1" applyProtection="1">
      <alignment horizontal="left" vertical="top" wrapText="1"/>
      <protection locked="0"/>
    </xf>
    <xf numFmtId="0" fontId="3" fillId="54" borderId="20" xfId="1980" quotePrefix="1" applyFill="1" applyBorder="1" applyAlignment="1" applyProtection="1">
      <alignment horizontal="left" vertical="top" wrapText="1"/>
      <protection locked="0"/>
    </xf>
    <xf numFmtId="0" fontId="3" fillId="54" borderId="20" xfId="1982" applyFill="1" applyBorder="1" applyAlignment="1" applyProtection="1">
      <alignment horizontal="left" vertical="top" wrapText="1"/>
      <protection locked="0"/>
    </xf>
    <xf numFmtId="165" fontId="3" fillId="54" borderId="0" xfId="0" applyNumberFormat="1" applyFont="1" applyFill="1" applyAlignment="1" applyProtection="1">
      <alignment horizontal="left" vertical="top" wrapText="1"/>
      <protection locked="0"/>
    </xf>
    <xf numFmtId="0" fontId="3" fillId="54" borderId="0" xfId="0" applyFont="1" applyFill="1"/>
    <xf numFmtId="0" fontId="3" fillId="54" borderId="7" xfId="1982" applyFill="1" applyBorder="1" applyAlignment="1">
      <alignment horizontal="left" vertical="top" wrapText="1"/>
    </xf>
    <xf numFmtId="1" fontId="0" fillId="54" borderId="0" xfId="0" applyNumberFormat="1" applyFill="1"/>
    <xf numFmtId="1" fontId="4" fillId="54" borderId="16" xfId="1980" applyNumberFormat="1" applyFont="1" applyFill="1" applyBorder="1" applyAlignment="1" applyProtection="1">
      <alignment horizontal="left" vertical="top" wrapText="1"/>
      <protection locked="0"/>
    </xf>
    <xf numFmtId="0" fontId="4" fillId="54" borderId="16" xfId="1980" applyFont="1" applyFill="1" applyBorder="1" applyAlignment="1" applyProtection="1">
      <alignment horizontal="left" vertical="top" wrapText="1"/>
      <protection locked="0"/>
    </xf>
    <xf numFmtId="165" fontId="4" fillId="54" borderId="16" xfId="1980" applyNumberFormat="1" applyFont="1" applyFill="1" applyBorder="1" applyAlignment="1" applyProtection="1">
      <alignment horizontal="left" vertical="top" wrapText="1"/>
      <protection locked="0"/>
    </xf>
    <xf numFmtId="171" fontId="9" fillId="54" borderId="16" xfId="1981" applyNumberFormat="1" applyFont="1" applyFill="1" applyBorder="1" applyAlignment="1">
      <alignment horizontal="right" vertical="top" wrapText="1"/>
    </xf>
    <xf numFmtId="171" fontId="11" fillId="54" borderId="68" xfId="1980" applyNumberFormat="1" applyFont="1" applyFill="1" applyBorder="1" applyAlignment="1">
      <alignment horizontal="right" vertical="top" wrapText="1"/>
    </xf>
    <xf numFmtId="171" fontId="11" fillId="54" borderId="69" xfId="1981" applyNumberFormat="1" applyFont="1" applyFill="1" applyBorder="1" applyAlignment="1">
      <alignment horizontal="right" vertical="top" wrapText="1"/>
    </xf>
    <xf numFmtId="0" fontId="4" fillId="54" borderId="50" xfId="1980" applyFont="1" applyFill="1" applyBorder="1" applyAlignment="1">
      <alignment horizontal="center" vertical="top" wrapText="1"/>
    </xf>
    <xf numFmtId="0" fontId="4" fillId="54" borderId="16" xfId="1980" applyFont="1" applyFill="1" applyBorder="1" applyAlignment="1">
      <alignment horizontal="center" vertical="top"/>
    </xf>
    <xf numFmtId="49" fontId="13" fillId="0" borderId="0" xfId="1980" applyNumberFormat="1" applyFont="1" applyAlignment="1">
      <alignment horizontal="left" vertical="top" wrapText="1"/>
    </xf>
    <xf numFmtId="49" fontId="3" fillId="0" borderId="0" xfId="1980" applyNumberFormat="1" applyAlignment="1">
      <alignment vertical="top" wrapText="1"/>
    </xf>
    <xf numFmtId="171" fontId="10" fillId="0" borderId="0" xfId="1980" applyNumberFormat="1" applyFont="1" applyAlignment="1">
      <alignment horizontal="right" vertical="top" wrapText="1"/>
    </xf>
    <xf numFmtId="171" fontId="14" fillId="0" borderId="0" xfId="1980" applyNumberFormat="1" applyFont="1" applyAlignment="1">
      <alignment horizontal="right" vertical="top" wrapText="1"/>
    </xf>
    <xf numFmtId="0" fontId="10" fillId="0" borderId="64" xfId="1980" applyFont="1" applyBorder="1" applyAlignment="1">
      <alignment horizontal="center" vertical="center" wrapText="1"/>
    </xf>
    <xf numFmtId="168" fontId="10" fillId="0" borderId="65" xfId="1980" applyNumberFormat="1" applyFont="1" applyBorder="1" applyAlignment="1" applyProtection="1">
      <alignment horizontal="center" vertical="center" wrapText="1"/>
      <protection locked="0"/>
    </xf>
    <xf numFmtId="0" fontId="96" fillId="0" borderId="0" xfId="0" applyFont="1" applyAlignment="1">
      <alignment horizontal="left" wrapText="1"/>
    </xf>
    <xf numFmtId="0" fontId="96" fillId="0" borderId="0" xfId="0" applyFont="1" applyAlignment="1">
      <alignment horizontal="left"/>
    </xf>
    <xf numFmtId="0" fontId="108" fillId="0" borderId="0" xfId="0" applyFont="1" applyAlignment="1">
      <alignment horizontal="center"/>
    </xf>
    <xf numFmtId="0" fontId="96" fillId="0" borderId="0" xfId="0" applyFont="1" applyAlignment="1">
      <alignment horizontal="right" vertical="top" wrapText="1"/>
    </xf>
    <xf numFmtId="0" fontId="96" fillId="0" borderId="0" xfId="0" applyFont="1" applyAlignment="1">
      <alignment horizontal="right" vertical="top"/>
    </xf>
    <xf numFmtId="0" fontId="96" fillId="0" borderId="0" xfId="0" applyFont="1" applyAlignment="1">
      <alignment horizontal="right" wrapText="1"/>
    </xf>
    <xf numFmtId="0" fontId="96" fillId="0" borderId="0" xfId="0" applyFont="1" applyAlignment="1">
      <alignment horizontal="right"/>
    </xf>
    <xf numFmtId="164" fontId="5" fillId="0" borderId="0" xfId="745" applyNumberFormat="1" applyFont="1" applyAlignment="1">
      <alignment horizontal="left" vertical="top" wrapText="1"/>
    </xf>
    <xf numFmtId="164" fontId="7" fillId="0" borderId="0" xfId="745" applyNumberFormat="1" applyFont="1" applyAlignment="1">
      <alignment horizontal="left" vertical="top" wrapText="1"/>
    </xf>
    <xf numFmtId="164" fontId="10" fillId="0" borderId="64" xfId="745" applyNumberFormat="1" applyFont="1" applyBorder="1" applyAlignment="1">
      <alignment horizontal="center" vertical="center" wrapText="1"/>
    </xf>
    <xf numFmtId="164" fontId="96" fillId="0" borderId="0" xfId="745" applyNumberFormat="1" applyFont="1" applyAlignment="1">
      <alignment horizontal="left" vertical="top" wrapText="1"/>
    </xf>
    <xf numFmtId="164" fontId="0" fillId="0" borderId="0" xfId="745" applyNumberFormat="1" applyFont="1" applyAlignment="1">
      <alignment horizontal="left" vertical="top" wrapText="1"/>
    </xf>
    <xf numFmtId="164" fontId="93" fillId="0" borderId="0" xfId="745" applyNumberFormat="1" applyFont="1" applyAlignment="1">
      <alignment wrapText="1"/>
    </xf>
    <xf numFmtId="164" fontId="96" fillId="0" borderId="0" xfId="745" applyNumberFormat="1" applyFont="1" applyAlignment="1">
      <alignment horizontal="left"/>
    </xf>
    <xf numFmtId="164" fontId="0" fillId="0" borderId="0" xfId="745" applyNumberFormat="1" applyFont="1" applyAlignment="1">
      <alignment horizontal="center"/>
    </xf>
    <xf numFmtId="164" fontId="0" fillId="0" borderId="0" xfId="745" applyNumberFormat="1" applyFont="1" applyAlignment="1">
      <alignment horizontal="right" vertical="top"/>
    </xf>
    <xf numFmtId="164" fontId="96" fillId="0" borderId="0" xfId="745" applyNumberFormat="1" applyFont="1" applyAlignment="1">
      <alignment horizontal="right" vertical="top"/>
    </xf>
    <xf numFmtId="164" fontId="93" fillId="0" borderId="0" xfId="745" applyNumberFormat="1" applyFont="1" applyAlignment="1">
      <alignment horizontal="right"/>
    </xf>
    <xf numFmtId="164" fontId="0" fillId="0" borderId="0" xfId="745" applyNumberFormat="1" applyFont="1" applyAlignment="1">
      <alignment horizontal="right"/>
    </xf>
    <xf numFmtId="164" fontId="96" fillId="0" borderId="0" xfId="745" applyNumberFormat="1" applyFont="1" applyAlignment="1">
      <alignment horizontal="right"/>
    </xf>
    <xf numFmtId="164" fontId="93" fillId="0" borderId="0" xfId="745" applyNumberFormat="1" applyFont="1"/>
    <xf numFmtId="164" fontId="0" fillId="0" borderId="0" xfId="745" applyNumberFormat="1" applyFont="1"/>
    <xf numFmtId="164" fontId="0" fillId="0" borderId="0" xfId="745" applyNumberFormat="1" applyFont="1" applyAlignment="1">
      <alignment wrapText="1"/>
    </xf>
    <xf numFmtId="170" fontId="3" fillId="0" borderId="0" xfId="745" applyNumberFormat="1" applyAlignment="1">
      <alignment vertical="top" wrapText="1"/>
    </xf>
    <xf numFmtId="170" fontId="3" fillId="0" borderId="0" xfId="745" applyNumberFormat="1" applyAlignment="1">
      <alignment horizontal="right" vertical="top" wrapText="1"/>
    </xf>
    <xf numFmtId="170" fontId="3" fillId="0" borderId="12" xfId="745" applyNumberFormat="1" applyBorder="1" applyAlignment="1">
      <alignment vertical="top" wrapText="1"/>
    </xf>
    <xf numFmtId="170" fontId="11" fillId="0" borderId="0" xfId="745" applyNumberFormat="1" applyFont="1" applyAlignment="1">
      <alignment vertical="top" wrapText="1"/>
    </xf>
    <xf numFmtId="170" fontId="3" fillId="0" borderId="0" xfId="745" applyNumberFormat="1" applyAlignment="1">
      <alignment horizontal="right" vertical="top"/>
    </xf>
    <xf numFmtId="172" fontId="0" fillId="0" borderId="0" xfId="0" applyNumberFormat="1" applyAlignment="1">
      <alignment vertical="top"/>
    </xf>
    <xf numFmtId="170" fontId="11" fillId="0" borderId="11" xfId="745" applyNumberFormat="1" applyFont="1" applyBorder="1" applyAlignment="1">
      <alignment vertical="top" wrapText="1"/>
    </xf>
    <xf numFmtId="171" fontId="4" fillId="0" borderId="0" xfId="1980" applyNumberFormat="1" applyFont="1" applyAlignment="1">
      <alignment horizontal="right" vertical="top" wrapText="1"/>
    </xf>
    <xf numFmtId="15" fontId="3" fillId="59" borderId="0" xfId="1980" applyNumberFormat="1" applyFill="1" applyAlignment="1">
      <alignment horizontal="center" vertical="top" wrapText="1"/>
    </xf>
    <xf numFmtId="168" fontId="10" fillId="0" borderId="0" xfId="1980" applyNumberFormat="1" applyFont="1" applyAlignment="1" applyProtection="1">
      <alignment horizontal="center" vertical="top" wrapText="1"/>
      <protection locked="0"/>
    </xf>
    <xf numFmtId="0" fontId="10" fillId="0" borderId="0" xfId="0" applyFont="1"/>
    <xf numFmtId="1" fontId="3" fillId="0" borderId="13" xfId="1980" applyNumberFormat="1" applyBorder="1" applyAlignment="1" applyProtection="1">
      <alignment horizontal="center" vertical="top"/>
      <protection locked="0"/>
    </xf>
    <xf numFmtId="1" fontId="3" fillId="0" borderId="13" xfId="1980" applyNumberFormat="1" applyBorder="1" applyAlignment="1" applyProtection="1">
      <alignment horizontal="center" vertical="top" wrapText="1"/>
      <protection locked="0"/>
    </xf>
    <xf numFmtId="166" fontId="3" fillId="0" borderId="13" xfId="1980" applyNumberFormat="1" applyBorder="1" applyAlignment="1" applyProtection="1">
      <alignment horizontal="left" vertical="top" wrapText="1"/>
      <protection locked="0"/>
    </xf>
    <xf numFmtId="165" fontId="3" fillId="0" borderId="13" xfId="1980" applyNumberFormat="1" applyBorder="1" applyAlignment="1" applyProtection="1">
      <alignment horizontal="left" vertical="top" wrapText="1"/>
      <protection locked="0"/>
    </xf>
    <xf numFmtId="171" fontId="3" fillId="0" borderId="13" xfId="1981" applyNumberFormat="1" applyBorder="1" applyAlignment="1" applyProtection="1">
      <alignment horizontal="right" vertical="top" wrapText="1"/>
      <protection locked="0"/>
    </xf>
    <xf numFmtId="171" fontId="11" fillId="0" borderId="13" xfId="1982" applyNumberFormat="1" applyFont="1" applyBorder="1" applyAlignment="1">
      <alignment horizontal="right" vertical="top" wrapText="1"/>
    </xf>
    <xf numFmtId="171" fontId="3" fillId="0" borderId="13" xfId="1980" applyNumberFormat="1" applyBorder="1" applyAlignment="1">
      <alignment horizontal="right" vertical="top" wrapText="1"/>
    </xf>
    <xf numFmtId="171" fontId="11" fillId="18" borderId="13" xfId="1982" applyNumberFormat="1" applyFont="1" applyFill="1" applyBorder="1" applyAlignment="1">
      <alignment horizontal="right" vertical="top" wrapText="1"/>
    </xf>
    <xf numFmtId="0" fontId="3" fillId="0" borderId="13" xfId="1980" applyBorder="1" applyAlignment="1">
      <alignment horizontal="center" vertical="top" wrapText="1"/>
    </xf>
    <xf numFmtId="0" fontId="3" fillId="0" borderId="13" xfId="1980" applyBorder="1" applyAlignment="1" applyProtection="1">
      <alignment horizontal="left" vertical="top" wrapText="1"/>
      <protection locked="0"/>
    </xf>
    <xf numFmtId="171" fontId="3" fillId="0" borderId="13" xfId="1981" applyNumberFormat="1" applyBorder="1" applyAlignment="1">
      <alignment horizontal="right" vertical="top" wrapText="1"/>
    </xf>
    <xf numFmtId="166" fontId="3" fillId="0" borderId="13" xfId="1980" quotePrefix="1" applyNumberFormat="1" applyBorder="1" applyAlignment="1" applyProtection="1">
      <alignment horizontal="left" vertical="top" wrapText="1"/>
      <protection locked="0"/>
    </xf>
    <xf numFmtId="165" fontId="3" fillId="0" borderId="13" xfId="1980" applyNumberFormat="1" applyBorder="1" applyAlignment="1">
      <alignment horizontal="left" vertical="top" wrapText="1"/>
    </xf>
    <xf numFmtId="0" fontId="3" fillId="0" borderId="13" xfId="1611" applyFont="1" applyBorder="1" applyAlignment="1">
      <alignment horizontal="left" vertical="top" wrapText="1"/>
    </xf>
    <xf numFmtId="0" fontId="3" fillId="0" borderId="13" xfId="1982" applyBorder="1" applyAlignment="1">
      <alignment horizontal="left" vertical="top" wrapText="1"/>
    </xf>
    <xf numFmtId="171" fontId="3" fillId="0" borderId="13" xfId="1611" applyNumberFormat="1" applyFont="1" applyBorder="1" applyAlignment="1">
      <alignment horizontal="right" vertical="top" wrapText="1"/>
    </xf>
    <xf numFmtId="171" fontId="3" fillId="0" borderId="13" xfId="1982" quotePrefix="1" applyNumberFormat="1" applyBorder="1" applyAlignment="1">
      <alignment horizontal="right" vertical="top" wrapText="1"/>
    </xf>
    <xf numFmtId="0" fontId="3" fillId="0" borderId="13" xfId="1982" applyBorder="1" applyAlignment="1">
      <alignment horizontal="center" vertical="top" wrapText="1"/>
    </xf>
    <xf numFmtId="165" fontId="3" fillId="0" borderId="13" xfId="1980" quotePrefix="1" applyNumberFormat="1" applyBorder="1" applyAlignment="1" applyProtection="1">
      <alignment horizontal="left" vertical="top" wrapText="1"/>
      <protection locked="0"/>
    </xf>
    <xf numFmtId="0" fontId="110" fillId="0" borderId="0" xfId="0" applyFont="1" applyAlignment="1">
      <alignment vertical="top"/>
    </xf>
    <xf numFmtId="0" fontId="3" fillId="0" borderId="13" xfId="1980" quotePrefix="1" applyBorder="1" applyAlignment="1" applyProtection="1">
      <alignment horizontal="left" vertical="top" wrapText="1"/>
      <protection locked="0"/>
    </xf>
    <xf numFmtId="0" fontId="3" fillId="0" borderId="13" xfId="1610" applyFont="1" applyBorder="1" applyAlignment="1">
      <alignment horizontal="left" vertical="top" wrapText="1"/>
    </xf>
    <xf numFmtId="0" fontId="3" fillId="0" borderId="13" xfId="1982" applyBorder="1" applyAlignment="1">
      <alignment horizontal="center" vertical="top"/>
    </xf>
    <xf numFmtId="0" fontId="3" fillId="0" borderId="13" xfId="1980" applyBorder="1" applyAlignment="1">
      <alignment horizontal="left" vertical="top" wrapText="1"/>
    </xf>
    <xf numFmtId="1" fontId="11" fillId="0" borderId="0" xfId="1980" applyNumberFormat="1" applyFont="1" applyAlignment="1" applyProtection="1">
      <alignment horizontal="center" vertical="top"/>
      <protection locked="0"/>
    </xf>
    <xf numFmtId="1" fontId="3" fillId="0" borderId="0" xfId="1980" applyNumberFormat="1" applyAlignment="1" applyProtection="1">
      <alignment horizontal="center" vertical="top" wrapText="1"/>
      <protection locked="0"/>
    </xf>
    <xf numFmtId="0" fontId="3" fillId="20" borderId="0" xfId="1980" applyFill="1" applyAlignment="1" applyProtection="1">
      <alignment horizontal="left" vertical="top" wrapText="1"/>
      <protection locked="0"/>
    </xf>
    <xf numFmtId="165" fontId="11" fillId="20" borderId="0" xfId="1980" applyNumberFormat="1" applyFont="1" applyFill="1" applyAlignment="1" applyProtection="1">
      <alignment horizontal="right" vertical="top" wrapText="1"/>
      <protection locked="0"/>
    </xf>
    <xf numFmtId="171" fontId="11" fillId="54" borderId="0" xfId="1981" applyNumberFormat="1" applyFont="1" applyFill="1" applyAlignment="1">
      <alignment horizontal="right" vertical="top" wrapText="1"/>
    </xf>
    <xf numFmtId="171" fontId="11" fillId="54" borderId="0" xfId="1982" applyNumberFormat="1" applyFont="1" applyFill="1" applyAlignment="1">
      <alignment horizontal="right" vertical="top" wrapText="1"/>
    </xf>
    <xf numFmtId="171" fontId="3" fillId="20" borderId="0" xfId="1980" applyNumberFormat="1" applyFill="1" applyAlignment="1">
      <alignment horizontal="right" vertical="top" wrapText="1"/>
    </xf>
    <xf numFmtId="171" fontId="11" fillId="53" borderId="0" xfId="1982" applyNumberFormat="1" applyFont="1" applyFill="1" applyAlignment="1">
      <alignment horizontal="right" vertical="top" wrapText="1"/>
    </xf>
    <xf numFmtId="0" fontId="3" fillId="54" borderId="0" xfId="1980" applyFill="1" applyAlignment="1">
      <alignment horizontal="center" vertical="top" wrapText="1"/>
    </xf>
    <xf numFmtId="171" fontId="11" fillId="0" borderId="0" xfId="1982" applyNumberFormat="1" applyFont="1" applyAlignment="1">
      <alignment horizontal="right" vertical="top" wrapText="1"/>
    </xf>
    <xf numFmtId="0" fontId="3" fillId="0" borderId="0" xfId="1980" applyAlignment="1">
      <alignment horizontal="center" vertical="top" wrapText="1"/>
    </xf>
    <xf numFmtId="171" fontId="11" fillId="53" borderId="13" xfId="1982" applyNumberFormat="1" applyFont="1" applyFill="1" applyBorder="1" applyAlignment="1">
      <alignment horizontal="right" vertical="top" wrapText="1"/>
    </xf>
    <xf numFmtId="171" fontId="11" fillId="53" borderId="24" xfId="1982" applyNumberFormat="1" applyFont="1" applyFill="1" applyBorder="1" applyAlignment="1">
      <alignment horizontal="right" vertical="top" wrapText="1"/>
    </xf>
    <xf numFmtId="171" fontId="11" fillId="0" borderId="11" xfId="1982" applyNumberFormat="1" applyFont="1" applyBorder="1" applyAlignment="1">
      <alignment horizontal="right" vertical="top" wrapText="1"/>
    </xf>
    <xf numFmtId="171" fontId="3" fillId="0" borderId="11" xfId="1980" applyNumberFormat="1" applyBorder="1" applyAlignment="1">
      <alignment horizontal="right" vertical="top" wrapText="1"/>
    </xf>
    <xf numFmtId="171" fontId="11" fillId="54" borderId="11" xfId="1982" applyNumberFormat="1" applyFont="1" applyFill="1" applyBorder="1" applyAlignment="1">
      <alignment horizontal="right" vertical="top" wrapText="1"/>
    </xf>
    <xf numFmtId="0" fontId="3" fillId="0" borderId="11" xfId="1980" applyBorder="1" applyAlignment="1">
      <alignment horizontal="center" vertical="top" wrapText="1"/>
    </xf>
    <xf numFmtId="171" fontId="11" fillId="0" borderId="18" xfId="1982" applyNumberFormat="1" applyFont="1" applyBorder="1" applyAlignment="1">
      <alignment horizontal="right" vertical="top" wrapText="1"/>
    </xf>
    <xf numFmtId="171" fontId="3" fillId="0" borderId="18" xfId="1980" applyNumberFormat="1" applyBorder="1" applyAlignment="1">
      <alignment horizontal="right" vertical="top" wrapText="1"/>
    </xf>
    <xf numFmtId="171" fontId="11" fillId="18" borderId="18" xfId="1982" applyNumberFormat="1" applyFont="1" applyFill="1" applyBorder="1" applyAlignment="1">
      <alignment horizontal="right" vertical="top" wrapText="1"/>
    </xf>
    <xf numFmtId="0" fontId="3" fillId="0" borderId="18" xfId="1980" applyBorder="1" applyAlignment="1">
      <alignment horizontal="center" vertical="top" wrapText="1"/>
    </xf>
    <xf numFmtId="171" fontId="11" fillId="0" borderId="24" xfId="1982" applyNumberFormat="1" applyFont="1" applyBorder="1" applyAlignment="1">
      <alignment horizontal="right" vertical="top" wrapText="1"/>
    </xf>
    <xf numFmtId="0" fontId="3" fillId="0" borderId="24" xfId="1980" applyBorder="1" applyAlignment="1">
      <alignment horizontal="center" vertical="top" wrapText="1"/>
    </xf>
    <xf numFmtId="0" fontId="3" fillId="20" borderId="11" xfId="1980" applyFill="1" applyBorder="1" applyAlignment="1">
      <alignment horizontal="left" vertical="top" wrapText="1"/>
    </xf>
    <xf numFmtId="171" fontId="3" fillId="20" borderId="11" xfId="1980" applyNumberFormat="1" applyFill="1" applyBorder="1" applyAlignment="1">
      <alignment horizontal="right" vertical="top" wrapText="1"/>
    </xf>
    <xf numFmtId="171" fontId="11" fillId="53" borderId="18" xfId="1982" applyNumberFormat="1" applyFont="1" applyFill="1" applyBorder="1" applyAlignment="1">
      <alignment horizontal="right" vertical="top" wrapText="1"/>
    </xf>
    <xf numFmtId="171" fontId="11" fillId="54" borderId="0" xfId="1980" applyNumberFormat="1" applyFont="1" applyFill="1" applyAlignment="1">
      <alignment horizontal="right" vertical="top" wrapText="1"/>
    </xf>
    <xf numFmtId="0" fontId="11" fillId="0" borderId="11" xfId="1980" applyFont="1" applyBorder="1" applyAlignment="1">
      <alignment horizontal="center" vertical="top" wrapText="1"/>
    </xf>
    <xf numFmtId="171" fontId="11" fillId="0" borderId="25" xfId="1982" applyNumberFormat="1" applyFont="1" applyBorder="1" applyAlignment="1">
      <alignment horizontal="right" vertical="top" wrapText="1"/>
    </xf>
    <xf numFmtId="0" fontId="3" fillId="0" borderId="25" xfId="1980" applyBorder="1" applyAlignment="1">
      <alignment horizontal="center" vertical="top" wrapText="1"/>
    </xf>
    <xf numFmtId="0" fontId="11" fillId="54" borderId="0" xfId="1980" applyFont="1" applyFill="1" applyAlignment="1">
      <alignment horizontal="right" vertical="top" wrapText="1"/>
    </xf>
    <xf numFmtId="171" fontId="11" fillId="0" borderId="12" xfId="1982" applyNumberFormat="1" applyFont="1" applyBorder="1" applyAlignment="1">
      <alignment horizontal="right" vertical="top" wrapText="1"/>
    </xf>
    <xf numFmtId="171" fontId="11" fillId="54" borderId="25" xfId="1982" applyNumberFormat="1" applyFont="1" applyFill="1" applyBorder="1" applyAlignment="1">
      <alignment horizontal="right" vertical="top" wrapText="1"/>
    </xf>
    <xf numFmtId="0" fontId="3" fillId="0" borderId="18" xfId="0" applyFont="1" applyBorder="1" applyAlignment="1">
      <alignment horizontal="center" vertical="top" wrapText="1"/>
    </xf>
    <xf numFmtId="0" fontId="3" fillId="54" borderId="18" xfId="0" applyFont="1" applyFill="1" applyBorder="1" applyAlignment="1">
      <alignment horizontal="left" vertical="top" wrapText="1"/>
    </xf>
    <xf numFmtId="171" fontId="3" fillId="54" borderId="18" xfId="0" applyNumberFormat="1" applyFont="1" applyFill="1" applyBorder="1" applyAlignment="1">
      <alignment horizontal="right" vertical="top" wrapText="1"/>
    </xf>
    <xf numFmtId="0" fontId="3" fillId="0" borderId="13" xfId="0" applyFont="1" applyBorder="1" applyAlignment="1">
      <alignment horizontal="center" vertical="top" wrapText="1"/>
    </xf>
    <xf numFmtId="0" fontId="3" fillId="54" borderId="13" xfId="0" applyFont="1" applyFill="1" applyBorder="1" applyAlignment="1">
      <alignment horizontal="left" vertical="top" wrapText="1"/>
    </xf>
    <xf numFmtId="171" fontId="3" fillId="54" borderId="13" xfId="0" applyNumberFormat="1" applyFont="1" applyFill="1" applyBorder="1" applyAlignment="1">
      <alignment horizontal="right" vertical="top" wrapText="1"/>
    </xf>
    <xf numFmtId="0" fontId="3" fillId="0" borderId="17" xfId="1980" applyBorder="1" applyAlignment="1">
      <alignment horizontal="center" vertical="top" wrapText="1"/>
    </xf>
    <xf numFmtId="0" fontId="3" fillId="54" borderId="17" xfId="1980" applyFill="1" applyBorder="1" applyAlignment="1">
      <alignment horizontal="left" vertical="top" wrapText="1"/>
    </xf>
    <xf numFmtId="171" fontId="3" fillId="54" borderId="17" xfId="0" applyNumberFormat="1" applyFont="1" applyFill="1" applyBorder="1" applyAlignment="1">
      <alignment horizontal="right" vertical="top" wrapText="1"/>
    </xf>
    <xf numFmtId="171" fontId="11" fillId="0" borderId="17" xfId="1982" applyNumberFormat="1" applyFont="1" applyBorder="1" applyAlignment="1">
      <alignment horizontal="right" vertical="top" wrapText="1"/>
    </xf>
    <xf numFmtId="171" fontId="3" fillId="0" borderId="17" xfId="1980" applyNumberFormat="1" applyBorder="1" applyAlignment="1">
      <alignment horizontal="right" vertical="top" wrapText="1"/>
    </xf>
    <xf numFmtId="171" fontId="11" fillId="18" borderId="17" xfId="1982" applyNumberFormat="1" applyFont="1" applyFill="1" applyBorder="1" applyAlignment="1">
      <alignment horizontal="right" vertical="top" wrapText="1"/>
    </xf>
    <xf numFmtId="171" fontId="3" fillId="0" borderId="25" xfId="1980" applyNumberFormat="1" applyBorder="1" applyAlignment="1">
      <alignment horizontal="right" vertical="top" wrapText="1"/>
    </xf>
    <xf numFmtId="0" fontId="9" fillId="54" borderId="0" xfId="1980" applyFont="1" applyFill="1" applyAlignment="1">
      <alignment horizontal="left" vertical="top" wrapText="1"/>
    </xf>
    <xf numFmtId="0" fontId="4" fillId="0" borderId="0" xfId="1980" applyFont="1" applyAlignment="1">
      <alignment horizontal="center" vertical="top" wrapText="1"/>
    </xf>
    <xf numFmtId="171" fontId="11" fillId="54" borderId="11" xfId="1980" applyNumberFormat="1" applyFont="1" applyFill="1" applyBorder="1" applyAlignment="1">
      <alignment horizontal="right" vertical="top" wrapText="1"/>
    </xf>
    <xf numFmtId="1" fontId="11" fillId="54" borderId="0" xfId="1980" applyNumberFormat="1" applyFont="1" applyFill="1" applyAlignment="1">
      <alignment horizontal="right" vertical="top" wrapText="1"/>
    </xf>
    <xf numFmtId="10" fontId="3" fillId="0" borderId="0" xfId="1980" applyNumberFormat="1"/>
    <xf numFmtId="0" fontId="11" fillId="54" borderId="12" xfId="1980" applyFont="1" applyFill="1" applyBorder="1" applyAlignment="1">
      <alignment horizontal="right" vertical="top" wrapText="1"/>
    </xf>
    <xf numFmtId="1" fontId="11" fillId="54" borderId="12" xfId="1980" applyNumberFormat="1" applyFont="1" applyFill="1" applyBorder="1" applyAlignment="1">
      <alignment horizontal="right" vertical="top" wrapText="1"/>
    </xf>
    <xf numFmtId="0" fontId="93" fillId="54" borderId="0" xfId="0" applyFont="1" applyFill="1" applyAlignment="1">
      <alignment horizontal="center" wrapText="1"/>
    </xf>
    <xf numFmtId="0" fontId="93" fillId="54" borderId="0" xfId="0" applyFont="1" applyFill="1" applyAlignment="1">
      <alignment horizontal="center"/>
    </xf>
    <xf numFmtId="0" fontId="0" fillId="54" borderId="0" xfId="0" applyFill="1" applyAlignment="1">
      <alignment wrapText="1"/>
    </xf>
    <xf numFmtId="0" fontId="0" fillId="54" borderId="14" xfId="0" applyFill="1" applyBorder="1" applyAlignment="1">
      <alignment horizontal="center"/>
    </xf>
    <xf numFmtId="0" fontId="96" fillId="54" borderId="14" xfId="1980" applyFont="1" applyFill="1" applyBorder="1" applyAlignment="1">
      <alignment horizontal="center" vertical="top" wrapText="1"/>
    </xf>
    <xf numFmtId="0" fontId="96" fillId="54" borderId="14" xfId="1980" applyFont="1" applyFill="1" applyBorder="1" applyAlignment="1">
      <alignment horizontal="left" vertical="top" wrapText="1"/>
    </xf>
    <xf numFmtId="171" fontId="96" fillId="54" borderId="14" xfId="1980" applyNumberFormat="1" applyFont="1" applyFill="1" applyBorder="1" applyAlignment="1">
      <alignment horizontal="right" vertical="top" wrapText="1"/>
    </xf>
    <xf numFmtId="171" fontId="111" fillId="54" borderId="14" xfId="1982" applyNumberFormat="1" applyFont="1" applyFill="1" applyBorder="1" applyAlignment="1">
      <alignment horizontal="right" vertical="top" wrapText="1"/>
    </xf>
    <xf numFmtId="0" fontId="96" fillId="54" borderId="14" xfId="1980" applyFont="1" applyFill="1" applyBorder="1" applyAlignment="1">
      <alignment horizontal="center" vertical="center" wrapText="1"/>
    </xf>
    <xf numFmtId="171" fontId="96" fillId="54" borderId="14" xfId="1982" applyNumberFormat="1" applyFont="1" applyFill="1" applyBorder="1" applyAlignment="1">
      <alignment horizontal="center" vertical="center" wrapText="1"/>
    </xf>
    <xf numFmtId="1" fontId="96" fillId="54" borderId="14" xfId="1980" applyNumberFormat="1" applyFont="1" applyFill="1" applyBorder="1" applyAlignment="1" applyProtection="1">
      <alignment horizontal="center" vertical="top" wrapText="1"/>
      <protection locked="0"/>
    </xf>
    <xf numFmtId="0" fontId="3" fillId="54" borderId="14" xfId="1980" applyFill="1" applyBorder="1" applyAlignment="1">
      <alignment horizontal="center" vertical="top" wrapText="1"/>
    </xf>
    <xf numFmtId="0" fontId="96" fillId="54" borderId="14" xfId="1980" applyFont="1" applyFill="1" applyBorder="1" applyAlignment="1" applyProtection="1">
      <alignment horizontal="left" vertical="top" wrapText="1"/>
      <protection locked="0"/>
    </xf>
    <xf numFmtId="165" fontId="96" fillId="54" borderId="14" xfId="1980" applyNumberFormat="1" applyFont="1" applyFill="1" applyBorder="1" applyAlignment="1" applyProtection="1">
      <alignment horizontal="left" vertical="top" wrapText="1"/>
      <protection locked="0"/>
    </xf>
    <xf numFmtId="171" fontId="96" fillId="54" borderId="14" xfId="1981" applyNumberFormat="1" applyFont="1" applyFill="1" applyBorder="1" applyAlignment="1">
      <alignment horizontal="right" vertical="top" wrapText="1"/>
    </xf>
    <xf numFmtId="0" fontId="0" fillId="60" borderId="14" xfId="0" applyFill="1" applyBorder="1" applyAlignment="1">
      <alignment horizontal="center" vertical="top"/>
    </xf>
    <xf numFmtId="0" fontId="0" fillId="60" borderId="14" xfId="0" applyFill="1" applyBorder="1" applyAlignment="1">
      <alignment vertical="top"/>
    </xf>
    <xf numFmtId="0" fontId="0" fillId="60" borderId="14" xfId="0" applyFill="1" applyBorder="1" applyAlignment="1">
      <alignment horizontal="left" vertical="top" wrapText="1" shrinkToFit="1"/>
    </xf>
    <xf numFmtId="0" fontId="3" fillId="60" borderId="14" xfId="1982" applyFill="1" applyBorder="1" applyAlignment="1">
      <alignment horizontal="left" vertical="top" wrapText="1"/>
    </xf>
    <xf numFmtId="171" fontId="0" fillId="60" borderId="14" xfId="0" applyNumberFormat="1" applyFill="1" applyBorder="1" applyAlignment="1">
      <alignment vertical="top"/>
    </xf>
    <xf numFmtId="0" fontId="0" fillId="54" borderId="14" xfId="0" applyFill="1" applyBorder="1" applyAlignment="1">
      <alignment horizontal="center" vertical="top"/>
    </xf>
    <xf numFmtId="0" fontId="0" fillId="54" borderId="14" xfId="0" applyFill="1" applyBorder="1" applyAlignment="1">
      <alignment vertical="top"/>
    </xf>
    <xf numFmtId="0" fontId="0" fillId="54" borderId="14" xfId="0" applyFill="1" applyBorder="1" applyAlignment="1">
      <alignment horizontal="left" vertical="top" wrapText="1"/>
    </xf>
    <xf numFmtId="171" fontId="0" fillId="54" borderId="14" xfId="0" applyNumberFormat="1" applyFill="1" applyBorder="1" applyAlignment="1">
      <alignment vertical="top"/>
    </xf>
    <xf numFmtId="0" fontId="0" fillId="54" borderId="14" xfId="0" applyFill="1" applyBorder="1" applyAlignment="1">
      <alignment vertical="top" wrapText="1"/>
    </xf>
    <xf numFmtId="0" fontId="96" fillId="54" borderId="14" xfId="0" applyFont="1" applyFill="1" applyBorder="1" applyAlignment="1">
      <alignment vertical="top" wrapText="1"/>
    </xf>
    <xf numFmtId="171" fontId="96" fillId="54" borderId="14" xfId="0" applyNumberFormat="1" applyFont="1" applyFill="1" applyBorder="1" applyAlignment="1">
      <alignment vertical="top"/>
    </xf>
    <xf numFmtId="0" fontId="0" fillId="54" borderId="14" xfId="0" applyFill="1" applyBorder="1" applyAlignment="1">
      <alignment horizontal="center" wrapText="1"/>
    </xf>
    <xf numFmtId="0" fontId="0" fillId="54" borderId="14" xfId="0" applyFill="1" applyBorder="1" applyAlignment="1">
      <alignment wrapText="1"/>
    </xf>
    <xf numFmtId="171" fontId="0" fillId="54" borderId="14" xfId="0" applyNumberFormat="1" applyFill="1" applyBorder="1"/>
    <xf numFmtId="0" fontId="0" fillId="54" borderId="14" xfId="0" applyFill="1" applyBorder="1"/>
    <xf numFmtId="0" fontId="104" fillId="54" borderId="14" xfId="0" applyFont="1" applyFill="1" applyBorder="1" applyAlignment="1">
      <alignment horizontal="center"/>
    </xf>
    <xf numFmtId="0" fontId="3" fillId="54" borderId="14" xfId="1980" applyFill="1" applyBorder="1" applyAlignment="1">
      <alignment horizontal="center" vertical="center" wrapText="1"/>
    </xf>
    <xf numFmtId="0" fontId="104" fillId="54" borderId="14" xfId="1982" applyFont="1" applyFill="1" applyBorder="1" applyAlignment="1">
      <alignment horizontal="left" vertical="top" wrapText="1"/>
    </xf>
    <xf numFmtId="171" fontId="104" fillId="54" borderId="14" xfId="0" applyNumberFormat="1" applyFont="1" applyFill="1" applyBorder="1" applyAlignment="1">
      <alignment horizontal="right" vertical="top" wrapText="1"/>
    </xf>
    <xf numFmtId="0" fontId="104" fillId="54" borderId="14" xfId="1982" applyFont="1" applyFill="1" applyBorder="1" applyAlignment="1">
      <alignment horizontal="center" vertical="top" wrapText="1"/>
    </xf>
    <xf numFmtId="171" fontId="3" fillId="54" borderId="14" xfId="1982" applyNumberFormat="1" applyFill="1" applyBorder="1" applyAlignment="1">
      <alignment horizontal="center" vertical="center" wrapText="1"/>
    </xf>
    <xf numFmtId="0" fontId="104" fillId="54" borderId="14" xfId="0" applyFont="1" applyFill="1" applyBorder="1" applyAlignment="1">
      <alignment horizontal="center" vertical="center" wrapText="1"/>
    </xf>
    <xf numFmtId="0" fontId="3" fillId="54" borderId="14" xfId="1982" applyFill="1" applyBorder="1" applyAlignment="1">
      <alignment horizontal="left" vertical="center" wrapText="1"/>
    </xf>
    <xf numFmtId="0" fontId="3" fillId="54" borderId="14" xfId="1982" applyFill="1" applyBorder="1" applyAlignment="1" applyProtection="1">
      <alignment horizontal="left" vertical="center" wrapText="1"/>
      <protection locked="0"/>
    </xf>
    <xf numFmtId="171" fontId="104" fillId="54" borderId="14" xfId="0" applyNumberFormat="1" applyFont="1" applyFill="1" applyBorder="1" applyAlignment="1">
      <alignment horizontal="right" vertical="center" wrapText="1"/>
    </xf>
    <xf numFmtId="1" fontId="3" fillId="54" borderId="14" xfId="1294" applyNumberFormat="1" applyFont="1" applyFill="1" applyBorder="1" applyAlignment="1" applyProtection="1">
      <alignment horizontal="center" vertical="top" wrapText="1"/>
      <protection locked="0"/>
    </xf>
    <xf numFmtId="0" fontId="3" fillId="54" borderId="14" xfId="1595" applyFont="1" applyFill="1" applyBorder="1" applyAlignment="1">
      <alignment horizontal="left" vertical="top" wrapText="1"/>
    </xf>
    <xf numFmtId="0" fontId="3" fillId="54" borderId="14" xfId="1595" applyFont="1" applyFill="1" applyBorder="1" applyAlignment="1">
      <alignment vertical="top" wrapText="1"/>
    </xf>
    <xf numFmtId="171" fontId="3" fillId="54" borderId="14" xfId="1294" applyNumberFormat="1" applyFont="1" applyFill="1" applyBorder="1" applyAlignment="1">
      <alignment horizontal="right" vertical="top" wrapText="1"/>
    </xf>
    <xf numFmtId="0" fontId="3" fillId="54" borderId="14" xfId="1294" applyFont="1" applyFill="1" applyBorder="1" applyAlignment="1">
      <alignment horizontal="center" vertical="top" wrapText="1"/>
    </xf>
    <xf numFmtId="0" fontId="96" fillId="54" borderId="14" xfId="0" applyFont="1" applyFill="1" applyBorder="1" applyAlignment="1">
      <alignment horizontal="center" wrapText="1"/>
    </xf>
    <xf numFmtId="0" fontId="96" fillId="54" borderId="14" xfId="1980" quotePrefix="1" applyFont="1" applyFill="1" applyBorder="1" applyAlignment="1" applyProtection="1">
      <alignment horizontal="left" vertical="top" wrapText="1"/>
      <protection locked="0"/>
    </xf>
    <xf numFmtId="0" fontId="112" fillId="60" borderId="14" xfId="0" applyFont="1" applyFill="1" applyBorder="1" applyAlignment="1">
      <alignment horizontal="center" vertical="top"/>
    </xf>
    <xf numFmtId="0" fontId="0" fillId="60" borderId="14" xfId="0" applyFill="1" applyBorder="1" applyAlignment="1">
      <alignment vertical="top" wrapText="1"/>
    </xf>
    <xf numFmtId="0" fontId="3" fillId="60" borderId="14" xfId="1983" applyFont="1" applyFill="1" applyBorder="1" applyAlignment="1">
      <alignment horizontal="left" vertical="top" wrapText="1"/>
    </xf>
    <xf numFmtId="171" fontId="0" fillId="54" borderId="14" xfId="999" applyNumberFormat="1" applyFont="1" applyFill="1" applyBorder="1" applyAlignment="1">
      <alignment vertical="top"/>
    </xf>
    <xf numFmtId="0" fontId="112" fillId="54" borderId="14" xfId="0" applyFont="1" applyFill="1" applyBorder="1" applyAlignment="1">
      <alignment horizontal="center" vertical="top"/>
    </xf>
    <xf numFmtId="1" fontId="104" fillId="54" borderId="14" xfId="1294" applyNumberFormat="1" applyFont="1" applyFill="1" applyBorder="1" applyAlignment="1" applyProtection="1">
      <alignment horizontal="center" vertical="top" wrapText="1"/>
      <protection locked="0"/>
    </xf>
    <xf numFmtId="0" fontId="104" fillId="54" borderId="14" xfId="1595" applyFont="1" applyFill="1" applyBorder="1" applyAlignment="1">
      <alignment horizontal="left" vertical="top" wrapText="1"/>
    </xf>
    <xf numFmtId="0" fontId="104" fillId="54" borderId="14" xfId="0" applyFont="1" applyFill="1" applyBorder="1" applyAlignment="1">
      <alignment vertical="top" wrapText="1"/>
    </xf>
    <xf numFmtId="0" fontId="104" fillId="54" borderId="14" xfId="0" applyFont="1" applyFill="1" applyBorder="1" applyAlignment="1">
      <alignment horizontal="center" vertical="top" wrapText="1"/>
    </xf>
    <xf numFmtId="0" fontId="3" fillId="54" borderId="14" xfId="1982" applyFill="1" applyBorder="1" applyAlignment="1">
      <alignment horizontal="center" vertical="center" wrapText="1"/>
    </xf>
    <xf numFmtId="0" fontId="104" fillId="54" borderId="14" xfId="0" applyFont="1" applyFill="1" applyBorder="1" applyAlignment="1">
      <alignment horizontal="center" vertical="center"/>
    </xf>
    <xf numFmtId="0" fontId="3" fillId="54" borderId="14" xfId="1982" applyFill="1" applyBorder="1" applyAlignment="1">
      <alignment horizontal="center" vertical="top" wrapText="1"/>
    </xf>
    <xf numFmtId="0" fontId="114" fillId="54" borderId="14" xfId="0" applyFont="1" applyFill="1" applyBorder="1" applyAlignment="1">
      <alignment horizontal="center" wrapText="1"/>
    </xf>
    <xf numFmtId="0" fontId="114" fillId="54" borderId="14" xfId="0" applyFont="1" applyFill="1" applyBorder="1" applyAlignment="1">
      <alignment horizontal="center"/>
    </xf>
    <xf numFmtId="0" fontId="115" fillId="54" borderId="14" xfId="0" applyFont="1" applyFill="1" applyBorder="1" applyAlignment="1">
      <alignment horizontal="center" wrapText="1"/>
    </xf>
    <xf numFmtId="166" fontId="96" fillId="54" borderId="14" xfId="1980" applyNumberFormat="1" applyFont="1" applyFill="1" applyBorder="1" applyAlignment="1" applyProtection="1">
      <alignment horizontal="left" vertical="top" wrapText="1"/>
      <protection locked="0"/>
    </xf>
    <xf numFmtId="171" fontId="96" fillId="54" borderId="14" xfId="1981" applyNumberFormat="1" applyFont="1" applyFill="1" applyBorder="1" applyAlignment="1" applyProtection="1">
      <alignment horizontal="right" vertical="top" wrapText="1"/>
      <protection locked="0"/>
    </xf>
    <xf numFmtId="166" fontId="96" fillId="54" borderId="14" xfId="1980" quotePrefix="1" applyNumberFormat="1" applyFont="1" applyFill="1" applyBorder="1" applyAlignment="1" applyProtection="1">
      <alignment horizontal="left" vertical="top" wrapText="1"/>
      <protection locked="0"/>
    </xf>
    <xf numFmtId="0" fontId="96" fillId="54" borderId="14" xfId="1980" applyFont="1" applyFill="1" applyBorder="1" applyAlignment="1">
      <alignment horizontal="center" vertical="top"/>
    </xf>
    <xf numFmtId="165" fontId="96" fillId="54" borderId="14" xfId="1980" quotePrefix="1" applyNumberFormat="1" applyFont="1" applyFill="1" applyBorder="1" applyAlignment="1" applyProtection="1">
      <alignment horizontal="left" vertical="top" wrapText="1"/>
      <protection locked="0"/>
    </xf>
    <xf numFmtId="168" fontId="96" fillId="54" borderId="14" xfId="1980" applyNumberFormat="1" applyFont="1" applyFill="1" applyBorder="1" applyAlignment="1" applyProtection="1">
      <alignment horizontal="left" vertical="top" wrapText="1"/>
      <protection locked="0"/>
    </xf>
    <xf numFmtId="0" fontId="96" fillId="54" borderId="14" xfId="0" applyFont="1" applyFill="1" applyBorder="1"/>
    <xf numFmtId="0" fontId="94" fillId="54" borderId="14" xfId="0" applyFont="1" applyFill="1" applyBorder="1" applyAlignment="1">
      <alignment horizontal="center" wrapText="1"/>
    </xf>
    <xf numFmtId="171" fontId="0" fillId="60" borderId="14" xfId="999" applyNumberFormat="1" applyFont="1" applyFill="1" applyBorder="1" applyAlignment="1">
      <alignment vertical="top"/>
    </xf>
    <xf numFmtId="0" fontId="0" fillId="54" borderId="14" xfId="0" applyFill="1" applyBorder="1" applyAlignment="1">
      <alignment horizontal="left" vertical="top" wrapText="1" shrinkToFit="1"/>
    </xf>
    <xf numFmtId="0" fontId="0" fillId="60" borderId="14" xfId="0" applyFill="1" applyBorder="1" applyAlignment="1">
      <alignment horizontal="left" vertical="top" wrapText="1"/>
    </xf>
    <xf numFmtId="0" fontId="3" fillId="54" borderId="14" xfId="1982" applyFill="1" applyBorder="1" applyAlignment="1">
      <alignment horizontal="left" vertical="top" wrapText="1"/>
    </xf>
    <xf numFmtId="0" fontId="96" fillId="54" borderId="14" xfId="1980" applyFont="1" applyFill="1" applyBorder="1" applyAlignment="1">
      <alignment horizontal="left" vertical="center" wrapText="1"/>
    </xf>
    <xf numFmtId="0" fontId="96" fillId="54" borderId="14" xfId="1980" applyFont="1" applyFill="1" applyBorder="1" applyAlignment="1">
      <alignment vertical="top" wrapText="1"/>
    </xf>
    <xf numFmtId="0" fontId="96" fillId="54" borderId="14" xfId="1980" applyFont="1" applyFill="1" applyBorder="1" applyAlignment="1">
      <alignment vertical="top"/>
    </xf>
    <xf numFmtId="171" fontId="96" fillId="54" borderId="14" xfId="1982" applyNumberFormat="1" applyFont="1" applyFill="1" applyBorder="1" applyAlignment="1">
      <alignment horizontal="center" vertical="top"/>
    </xf>
    <xf numFmtId="0" fontId="96" fillId="54" borderId="14" xfId="0" applyFont="1" applyFill="1" applyBorder="1" applyAlignment="1">
      <alignment vertical="center"/>
    </xf>
    <xf numFmtId="0" fontId="3" fillId="54" borderId="14" xfId="1984" applyFill="1" applyBorder="1" applyAlignment="1">
      <alignment horizontal="left" vertical="top" wrapText="1"/>
    </xf>
    <xf numFmtId="0" fontId="3" fillId="54" borderId="14" xfId="1983" applyFont="1" applyFill="1" applyBorder="1" applyAlignment="1">
      <alignment horizontal="left" vertical="top" wrapText="1"/>
    </xf>
    <xf numFmtId="171" fontId="3" fillId="54" borderId="14" xfId="0" applyNumberFormat="1" applyFont="1" applyFill="1" applyBorder="1" applyAlignment="1">
      <alignment horizontal="right" vertical="top" wrapText="1"/>
    </xf>
    <xf numFmtId="16" fontId="3" fillId="54" borderId="14" xfId="1985" applyNumberFormat="1" applyFill="1" applyBorder="1" applyAlignment="1">
      <alignment horizontal="center" vertical="top" wrapText="1"/>
    </xf>
    <xf numFmtId="0" fontId="3" fillId="54" borderId="14" xfId="1986" applyFill="1" applyBorder="1" applyAlignment="1">
      <alignment horizontal="left" vertical="top" wrapText="1"/>
    </xf>
    <xf numFmtId="0" fontId="3" fillId="54" borderId="14" xfId="1293" applyFont="1" applyFill="1" applyBorder="1" applyAlignment="1">
      <alignment horizontal="left" vertical="top" wrapText="1"/>
    </xf>
    <xf numFmtId="0" fontId="3" fillId="54" borderId="14" xfId="1293" applyFont="1" applyFill="1" applyBorder="1" applyAlignment="1">
      <alignment horizontal="center" vertical="top" wrapText="1"/>
    </xf>
    <xf numFmtId="0" fontId="3" fillId="54" borderId="14" xfId="1294" applyFont="1" applyFill="1" applyBorder="1" applyAlignment="1">
      <alignment vertical="top" wrapText="1"/>
    </xf>
    <xf numFmtId="0" fontId="3" fillId="54" borderId="14" xfId="0" applyFont="1" applyFill="1" applyBorder="1" applyAlignment="1">
      <alignment horizontal="center" vertical="top" wrapText="1"/>
    </xf>
    <xf numFmtId="0" fontId="3" fillId="54" borderId="14" xfId="1294" applyFont="1" applyFill="1" applyBorder="1" applyAlignment="1">
      <alignment horizontal="left" vertical="top" wrapText="1"/>
    </xf>
    <xf numFmtId="0" fontId="3" fillId="54" borderId="14" xfId="0" applyFont="1" applyFill="1" applyBorder="1" applyAlignment="1">
      <alignment horizontal="left" vertical="top" wrapText="1"/>
    </xf>
    <xf numFmtId="0" fontId="0" fillId="54" borderId="14" xfId="0" applyFill="1" applyBorder="1" applyAlignment="1">
      <alignment horizontal="center" vertical="center"/>
    </xf>
    <xf numFmtId="0" fontId="104" fillId="54" borderId="14" xfId="0" applyFont="1" applyFill="1" applyBorder="1" applyAlignment="1">
      <alignment horizontal="left" vertical="center" wrapText="1"/>
    </xf>
    <xf numFmtId="0" fontId="3" fillId="54" borderId="14" xfId="1479" applyFont="1" applyFill="1" applyBorder="1" applyAlignment="1">
      <alignment horizontal="center" vertical="center" wrapText="1"/>
    </xf>
    <xf numFmtId="0" fontId="3" fillId="54" borderId="14" xfId="1308" applyFont="1" applyFill="1" applyBorder="1" applyAlignment="1">
      <alignment horizontal="center" vertical="center" wrapText="1"/>
    </xf>
    <xf numFmtId="0" fontId="96" fillId="54" borderId="14" xfId="0" applyFont="1" applyFill="1" applyBorder="1" applyAlignment="1">
      <alignment vertical="center" wrapText="1"/>
    </xf>
    <xf numFmtId="0" fontId="3" fillId="54" borderId="14" xfId="1982" applyFill="1" applyBorder="1" applyAlignment="1" applyProtection="1">
      <alignment horizontal="left" vertical="top" wrapText="1"/>
      <protection locked="0"/>
    </xf>
    <xf numFmtId="0" fontId="3" fillId="54" borderId="14" xfId="1290" applyFont="1" applyFill="1" applyBorder="1" applyAlignment="1">
      <alignment horizontal="center" vertical="top" wrapText="1"/>
    </xf>
    <xf numFmtId="0" fontId="0" fillId="54" borderId="14" xfId="0" applyFill="1" applyBorder="1" applyAlignment="1">
      <alignment vertical="center" wrapText="1"/>
    </xf>
    <xf numFmtId="0" fontId="104" fillId="54" borderId="14" xfId="0" applyFont="1" applyFill="1" applyBorder="1" applyAlignment="1">
      <alignment horizontal="center" vertical="top"/>
    </xf>
    <xf numFmtId="0" fontId="118" fillId="54" borderId="14" xfId="0" applyFont="1" applyFill="1" applyBorder="1" applyAlignment="1">
      <alignment vertical="center"/>
    </xf>
    <xf numFmtId="1" fontId="104" fillId="54" borderId="14" xfId="1294" applyNumberFormat="1" applyFont="1" applyFill="1" applyBorder="1" applyAlignment="1" applyProtection="1">
      <alignment horizontal="center" vertical="top"/>
      <protection locked="0"/>
    </xf>
    <xf numFmtId="0" fontId="104" fillId="54" borderId="14" xfId="0" applyFont="1" applyFill="1" applyBorder="1" applyAlignment="1">
      <alignment horizontal="left" vertical="top" wrapText="1"/>
    </xf>
    <xf numFmtId="171" fontId="104" fillId="54" borderId="14" xfId="0" applyNumberFormat="1" applyFont="1" applyFill="1" applyBorder="1" applyAlignment="1">
      <alignment horizontal="right" vertical="top"/>
    </xf>
    <xf numFmtId="0" fontId="1" fillId="54" borderId="14" xfId="0" applyFont="1" applyFill="1" applyBorder="1" applyAlignment="1">
      <alignment vertical="top" wrapText="1"/>
    </xf>
    <xf numFmtId="171" fontId="1" fillId="54" borderId="14" xfId="0" applyNumberFormat="1" applyFont="1" applyFill="1" applyBorder="1" applyAlignment="1">
      <alignment vertical="top"/>
    </xf>
    <xf numFmtId="0" fontId="1" fillId="54" borderId="14" xfId="0" applyFont="1" applyFill="1" applyBorder="1" applyAlignment="1">
      <alignment horizontal="center" vertical="top"/>
    </xf>
    <xf numFmtId="0" fontId="3" fillId="0" borderId="0" xfId="1980" applyAlignment="1">
      <alignment horizontal="center"/>
    </xf>
    <xf numFmtId="1" fontId="12" fillId="0" borderId="0" xfId="0" applyNumberFormat="1" applyFont="1" applyAlignment="1" applyProtection="1">
      <alignment horizontal="right" vertical="top"/>
      <protection locked="0"/>
    </xf>
    <xf numFmtId="0" fontId="12" fillId="0" borderId="0" xfId="0" applyFont="1" applyAlignment="1">
      <alignment horizontal="right" vertical="top" wrapText="1"/>
    </xf>
    <xf numFmtId="0" fontId="12" fillId="0" borderId="12" xfId="0" applyFont="1" applyBorder="1" applyAlignment="1">
      <alignment horizontal="right" vertical="top" wrapText="1"/>
    </xf>
    <xf numFmtId="171" fontId="10" fillId="0" borderId="0" xfId="0" applyNumberFormat="1" applyFont="1" applyAlignment="1">
      <alignment horizontal="center" vertical="top" wrapText="1"/>
    </xf>
    <xf numFmtId="171" fontId="12" fillId="0" borderId="0" xfId="0" applyNumberFormat="1" applyFont="1" applyAlignment="1">
      <alignment horizontal="center" vertical="top" wrapText="1"/>
    </xf>
    <xf numFmtId="170" fontId="10" fillId="0" borderId="0" xfId="745" applyNumberFormat="1" applyFont="1" applyAlignment="1">
      <alignment horizontal="center" vertical="top" wrapText="1"/>
    </xf>
    <xf numFmtId="170" fontId="3" fillId="0" borderId="0" xfId="745" applyNumberFormat="1" applyAlignment="1">
      <alignment horizontal="center" vertical="top" wrapText="1"/>
    </xf>
    <xf numFmtId="171" fontId="59" fillId="19" borderId="14" xfId="1559" applyNumberFormat="1" applyFont="1" applyFill="1" applyBorder="1" applyAlignment="1">
      <alignment horizontal="left" vertical="top" wrapText="1"/>
    </xf>
    <xf numFmtId="0" fontId="0" fillId="0" borderId="14" xfId="0" applyBorder="1" applyAlignment="1">
      <alignment horizontal="left" vertical="top" wrapText="1"/>
    </xf>
    <xf numFmtId="171" fontId="59" fillId="19" borderId="22" xfId="1559" applyNumberFormat="1" applyFont="1" applyFill="1" applyBorder="1" applyAlignment="1">
      <alignment horizontal="left" vertical="top" wrapText="1"/>
    </xf>
    <xf numFmtId="0" fontId="0" fillId="0" borderId="21" xfId="0" applyBorder="1" applyAlignment="1">
      <alignment horizontal="left" vertical="top" wrapText="1"/>
    </xf>
    <xf numFmtId="0" fontId="10" fillId="54" borderId="0" xfId="1980" applyFont="1" applyFill="1" applyAlignment="1">
      <alignment horizontal="center" vertical="top" wrapText="1"/>
    </xf>
    <xf numFmtId="0" fontId="3" fillId="54" borderId="0" xfId="1980" applyFill="1" applyAlignment="1">
      <alignment horizontal="center" vertical="top" wrapText="1"/>
    </xf>
    <xf numFmtId="171" fontId="10" fillId="54" borderId="0" xfId="1980" applyNumberFormat="1" applyFont="1" applyFill="1" applyAlignment="1">
      <alignment horizontal="center" vertical="top" wrapText="1"/>
    </xf>
    <xf numFmtId="0" fontId="11" fillId="54" borderId="0" xfId="1980" applyFont="1" applyFill="1" applyAlignment="1">
      <alignment horizontal="center" vertical="top" wrapText="1"/>
    </xf>
    <xf numFmtId="171" fontId="11" fillId="54" borderId="0" xfId="1980" applyNumberFormat="1" applyFont="1" applyFill="1" applyAlignment="1">
      <alignment horizontal="center" vertical="top" wrapText="1"/>
    </xf>
    <xf numFmtId="171" fontId="3" fillId="54" borderId="0" xfId="1980" applyNumberFormat="1" applyFill="1" applyAlignment="1">
      <alignment horizontal="center" vertical="top" wrapText="1"/>
    </xf>
    <xf numFmtId="0" fontId="99" fillId="0" borderId="0" xfId="1980" applyFont="1" applyAlignment="1">
      <alignment horizontal="center" vertical="top" wrapText="1"/>
    </xf>
    <xf numFmtId="0" fontId="100" fillId="0" borderId="12" xfId="1980" applyFont="1" applyBorder="1" applyAlignment="1">
      <alignment horizontal="center" vertical="top" wrapText="1"/>
    </xf>
    <xf numFmtId="171" fontId="99" fillId="0" borderId="0" xfId="1980" applyNumberFormat="1" applyFont="1" applyAlignment="1">
      <alignment horizontal="center" wrapText="1"/>
    </xf>
    <xf numFmtId="0" fontId="100" fillId="0" borderId="0" xfId="1980" applyFont="1" applyAlignment="1">
      <alignment horizontal="center" wrapText="1"/>
    </xf>
    <xf numFmtId="0" fontId="100" fillId="0" borderId="12" xfId="1980" applyFont="1" applyBorder="1" applyAlignment="1">
      <alignment horizontal="center" wrapText="1"/>
    </xf>
    <xf numFmtId="171" fontId="99" fillId="0" borderId="12" xfId="1980" applyNumberFormat="1" applyFont="1" applyBorder="1" applyAlignment="1">
      <alignment horizontal="center" wrapText="1"/>
    </xf>
    <xf numFmtId="171" fontId="100" fillId="0" borderId="0" xfId="1980" applyNumberFormat="1" applyFont="1" applyAlignment="1">
      <alignment horizontal="center" wrapText="1"/>
    </xf>
    <xf numFmtId="171" fontId="100" fillId="0" borderId="12" xfId="1980" applyNumberFormat="1" applyFont="1" applyBorder="1" applyAlignment="1">
      <alignment horizontal="center" wrapText="1"/>
    </xf>
    <xf numFmtId="171" fontId="99" fillId="18" borderId="0" xfId="1980" applyNumberFormat="1" applyFont="1" applyFill="1" applyAlignment="1">
      <alignment horizontal="center" wrapText="1"/>
    </xf>
    <xf numFmtId="0" fontId="100" fillId="18" borderId="0" xfId="1980" applyFont="1" applyFill="1" applyAlignment="1">
      <alignment horizontal="center" wrapText="1"/>
    </xf>
    <xf numFmtId="0" fontId="100" fillId="18" borderId="12" xfId="1980" applyFont="1" applyFill="1" applyBorder="1" applyAlignment="1">
      <alignment horizontal="center" wrapText="1"/>
    </xf>
    <xf numFmtId="0" fontId="10" fillId="0" borderId="0" xfId="1980" applyFont="1" applyAlignment="1">
      <alignment horizontal="center" vertical="top" wrapText="1"/>
    </xf>
    <xf numFmtId="0" fontId="3" fillId="0" borderId="0" xfId="1980" applyAlignment="1">
      <alignment horizontal="center" vertical="top" wrapText="1"/>
    </xf>
    <xf numFmtId="171" fontId="10" fillId="0" borderId="0" xfId="1980" applyNumberFormat="1" applyFont="1" applyAlignment="1">
      <alignment horizontal="center" vertical="top" wrapText="1"/>
    </xf>
    <xf numFmtId="0" fontId="11" fillId="0" borderId="0" xfId="1980" applyFont="1" applyAlignment="1">
      <alignment horizontal="center" vertical="top" wrapText="1"/>
    </xf>
    <xf numFmtId="171" fontId="11" fillId="0" borderId="0" xfId="1980" applyNumberFormat="1" applyFont="1" applyAlignment="1">
      <alignment horizontal="center" vertical="top" wrapText="1"/>
    </xf>
    <xf numFmtId="171" fontId="3" fillId="0" borderId="0" xfId="1980" applyNumberFormat="1" applyAlignment="1">
      <alignment horizontal="center" vertical="top" wrapText="1"/>
    </xf>
    <xf numFmtId="171" fontId="10" fillId="18" borderId="0" xfId="1980" applyNumberFormat="1" applyFont="1" applyFill="1" applyAlignment="1">
      <alignment horizontal="center" vertical="top" wrapText="1"/>
    </xf>
    <xf numFmtId="0" fontId="3" fillId="18" borderId="0" xfId="1980" applyFill="1" applyAlignment="1">
      <alignment horizontal="center" vertical="top" wrapText="1"/>
    </xf>
    <xf numFmtId="49" fontId="13" fillId="0" borderId="0" xfId="1285" applyNumberFormat="1" applyFont="1" applyAlignment="1">
      <alignment horizontal="left" vertical="top" wrapText="1"/>
    </xf>
    <xf numFmtId="171" fontId="10" fillId="0" borderId="0" xfId="1285" applyNumberFormat="1" applyFont="1" applyAlignment="1">
      <alignment horizontal="center" vertical="top" wrapText="1"/>
    </xf>
    <xf numFmtId="0" fontId="11" fillId="0" borderId="0" xfId="1285" applyFont="1" applyAlignment="1">
      <alignment horizontal="center" vertical="top" wrapText="1"/>
    </xf>
    <xf numFmtId="49" fontId="13" fillId="0" borderId="0" xfId="1285" applyNumberFormat="1" applyFont="1" applyAlignment="1">
      <alignment horizontal="left" vertical="top"/>
    </xf>
    <xf numFmtId="0" fontId="10" fillId="0" borderId="0" xfId="1285" applyFont="1" applyAlignment="1">
      <alignment horizontal="center" vertical="top" wrapText="1"/>
    </xf>
    <xf numFmtId="0" fontId="10" fillId="0" borderId="12" xfId="1285" applyFont="1" applyBorder="1" applyAlignment="1">
      <alignment horizontal="center" vertical="top" wrapText="1"/>
    </xf>
    <xf numFmtId="171" fontId="10" fillId="0" borderId="12" xfId="1285" applyNumberFormat="1" applyFont="1" applyBorder="1" applyAlignment="1">
      <alignment horizontal="center"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101" fillId="0" borderId="0" xfId="0" applyFont="1" applyAlignment="1">
      <alignment horizontal="left" vertical="top" wrapText="1"/>
    </xf>
    <xf numFmtId="0" fontId="101" fillId="0" borderId="0" xfId="0" applyFont="1" applyAlignment="1">
      <alignment horizontal="left" vertical="center" wrapText="1"/>
    </xf>
    <xf numFmtId="0" fontId="101" fillId="0" borderId="0" xfId="0" applyFont="1" applyAlignment="1">
      <alignment horizontal="left" wrapText="1"/>
    </xf>
    <xf numFmtId="0" fontId="10" fillId="0" borderId="0" xfId="0" applyFont="1" applyAlignment="1">
      <alignment horizontal="left" vertical="top" wrapText="1" indent="1"/>
    </xf>
    <xf numFmtId="0" fontId="10" fillId="0" borderId="52" xfId="1285" applyFont="1" applyBorder="1" applyAlignment="1">
      <alignment horizontal="center" vertical="top" wrapText="1"/>
    </xf>
    <xf numFmtId="171" fontId="10" fillId="0" borderId="51" xfId="1285" applyNumberFormat="1" applyFont="1" applyBorder="1" applyAlignment="1">
      <alignment horizontal="center" vertical="top" wrapText="1"/>
    </xf>
    <xf numFmtId="171" fontId="10" fillId="0" borderId="39" xfId="1285" applyNumberFormat="1" applyFont="1" applyBorder="1" applyAlignment="1">
      <alignment horizontal="center" vertical="top" wrapText="1"/>
    </xf>
    <xf numFmtId="171" fontId="10" fillId="0" borderId="52" xfId="1285" applyNumberFormat="1" applyFont="1" applyBorder="1" applyAlignment="1">
      <alignment horizontal="center" vertical="top" wrapText="1"/>
    </xf>
    <xf numFmtId="0" fontId="38" fillId="0" borderId="44" xfId="1980" applyFont="1" applyBorder="1" applyAlignment="1">
      <alignment horizontal="left" vertical="top" wrapText="1"/>
    </xf>
    <xf numFmtId="0" fontId="63" fillId="0" borderId="38" xfId="1980" applyFont="1" applyBorder="1" applyAlignment="1">
      <alignment horizontal="center" vertical="top" textRotation="180" wrapText="1"/>
    </xf>
    <xf numFmtId="0" fontId="63" fillId="0" borderId="0" xfId="1980" applyFont="1" applyAlignment="1">
      <alignment horizontal="center" vertical="top" textRotation="180" wrapText="1"/>
    </xf>
    <xf numFmtId="0" fontId="38" fillId="0" borderId="0" xfId="1980" applyFont="1" applyAlignment="1">
      <alignment horizontal="right"/>
    </xf>
    <xf numFmtId="43" fontId="38" fillId="0" borderId="41" xfId="1981" applyFont="1" applyBorder="1" applyAlignment="1">
      <alignment horizontal="right"/>
    </xf>
    <xf numFmtId="0" fontId="38" fillId="0" borderId="44" xfId="1342" applyFont="1" applyBorder="1" applyAlignment="1">
      <alignment horizontal="left" vertical="top" wrapText="1"/>
    </xf>
    <xf numFmtId="0" fontId="63" fillId="0" borderId="44" xfId="1980" applyFont="1" applyBorder="1" applyAlignment="1">
      <alignment horizontal="left" vertical="top" wrapText="1"/>
    </xf>
    <xf numFmtId="0" fontId="38" fillId="0" borderId="47" xfId="1980" applyFont="1" applyBorder="1" applyAlignment="1">
      <alignment horizontal="left" vertical="top" wrapText="1"/>
    </xf>
    <xf numFmtId="0" fontId="10" fillId="0" borderId="0" xfId="0" applyFont="1" applyAlignment="1">
      <alignment horizontal="center" vertical="top" wrapText="1"/>
    </xf>
    <xf numFmtId="0" fontId="12" fillId="0" borderId="0" xfId="0" applyFont="1" applyAlignment="1">
      <alignment horizontal="center" vertical="top" wrapText="1"/>
    </xf>
    <xf numFmtId="0" fontId="11" fillId="0" borderId="0" xfId="0" applyFont="1" applyAlignment="1">
      <alignment horizontal="center" vertical="top" wrapText="1"/>
    </xf>
    <xf numFmtId="171" fontId="10" fillId="0" borderId="0" xfId="0" applyNumberFormat="1" applyFont="1" applyAlignment="1">
      <alignment horizontal="center" wrapText="1"/>
    </xf>
    <xf numFmtId="171" fontId="12" fillId="0" borderId="0" xfId="0" applyNumberFormat="1" applyFont="1" applyAlignment="1">
      <alignment horizontal="center" wrapText="1"/>
    </xf>
    <xf numFmtId="171" fontId="10" fillId="52" borderId="0" xfId="0" applyNumberFormat="1" applyFont="1" applyFill="1" applyAlignment="1">
      <alignment horizontal="center" vertical="top" wrapText="1"/>
    </xf>
    <xf numFmtId="0" fontId="0" fillId="52" borderId="0" xfId="0" applyFill="1" applyAlignment="1">
      <alignment horizontal="center" vertical="top" wrapText="1"/>
    </xf>
    <xf numFmtId="0" fontId="0" fillId="0" borderId="0" xfId="0" applyAlignment="1">
      <alignment horizontal="center" vertical="top" wrapText="1"/>
    </xf>
    <xf numFmtId="171" fontId="11" fillId="0" borderId="0" xfId="0" applyNumberFormat="1" applyFont="1" applyAlignment="1">
      <alignment horizontal="center" vertical="top" wrapText="1"/>
    </xf>
    <xf numFmtId="171" fontId="0" fillId="0" borderId="0" xfId="0" applyNumberFormat="1" applyAlignment="1">
      <alignment horizontal="center" vertical="top" wrapText="1"/>
    </xf>
    <xf numFmtId="171" fontId="11" fillId="52" borderId="0" xfId="0" applyNumberFormat="1" applyFont="1" applyFill="1" applyAlignment="1">
      <alignment horizontal="center" vertical="top" wrapText="1"/>
    </xf>
    <xf numFmtId="0" fontId="11" fillId="52" borderId="0" xfId="0" applyFont="1" applyFill="1" applyAlignment="1">
      <alignment horizontal="center" vertical="top" wrapText="1"/>
    </xf>
  </cellXfs>
  <cellStyles count="1987">
    <cellStyle name="20% - Accent1" xfId="1" builtinId="30" customBuiltin="1"/>
    <cellStyle name="20% - Accent1 10" xfId="2" xr:uid="{00000000-0005-0000-0000-000001000000}"/>
    <cellStyle name="20% - Accent1 11" xfId="3" xr:uid="{00000000-0005-0000-0000-000002000000}"/>
    <cellStyle name="20% - Accent1 12" xfId="4" xr:uid="{00000000-0005-0000-0000-000003000000}"/>
    <cellStyle name="20% - Accent1 13" xfId="5" xr:uid="{00000000-0005-0000-0000-000004000000}"/>
    <cellStyle name="20% - Accent1 14" xfId="6" xr:uid="{00000000-0005-0000-0000-000005000000}"/>
    <cellStyle name="20% - Accent1 15" xfId="7" xr:uid="{00000000-0005-0000-0000-000006000000}"/>
    <cellStyle name="20% - Accent1 16" xfId="8" xr:uid="{00000000-0005-0000-0000-000007000000}"/>
    <cellStyle name="20% - Accent1 17" xfId="9" xr:uid="{00000000-0005-0000-0000-000008000000}"/>
    <cellStyle name="20% - Accent1 18" xfId="10" xr:uid="{00000000-0005-0000-0000-000009000000}"/>
    <cellStyle name="20% - Accent1 19" xfId="11" xr:uid="{00000000-0005-0000-0000-00000A000000}"/>
    <cellStyle name="20% - Accent1 2" xfId="12" xr:uid="{00000000-0005-0000-0000-00000B000000}"/>
    <cellStyle name="20% - Accent1 2 2" xfId="13" xr:uid="{00000000-0005-0000-0000-00000C000000}"/>
    <cellStyle name="20% - Accent1 2 2 2" xfId="1907" xr:uid="{00000000-0005-0000-0000-00000D000000}"/>
    <cellStyle name="20% - Accent1 20" xfId="14" xr:uid="{00000000-0005-0000-0000-00000E000000}"/>
    <cellStyle name="20% - Accent1 21" xfId="15" xr:uid="{00000000-0005-0000-0000-00000F000000}"/>
    <cellStyle name="20% - Accent1 22" xfId="16" xr:uid="{00000000-0005-0000-0000-000010000000}"/>
    <cellStyle name="20% - Accent1 23" xfId="17" xr:uid="{00000000-0005-0000-0000-000011000000}"/>
    <cellStyle name="20% - Accent1 24" xfId="18" xr:uid="{00000000-0005-0000-0000-000012000000}"/>
    <cellStyle name="20% - Accent1 25" xfId="19" xr:uid="{00000000-0005-0000-0000-000013000000}"/>
    <cellStyle name="20% - Accent1 26" xfId="20" xr:uid="{00000000-0005-0000-0000-000014000000}"/>
    <cellStyle name="20% - Accent1 27" xfId="21" xr:uid="{00000000-0005-0000-0000-000015000000}"/>
    <cellStyle name="20% - Accent1 28" xfId="1906" xr:uid="{00000000-0005-0000-0000-000016000000}"/>
    <cellStyle name="20% - Accent1 3" xfId="22" xr:uid="{00000000-0005-0000-0000-000017000000}"/>
    <cellStyle name="20% - Accent1 4" xfId="23" xr:uid="{00000000-0005-0000-0000-000018000000}"/>
    <cellStyle name="20% - Accent1 5" xfId="24" xr:uid="{00000000-0005-0000-0000-000019000000}"/>
    <cellStyle name="20% - Accent1 6" xfId="25" xr:uid="{00000000-0005-0000-0000-00001A000000}"/>
    <cellStyle name="20% - Accent1 7" xfId="26" xr:uid="{00000000-0005-0000-0000-00001B000000}"/>
    <cellStyle name="20% - Accent1 8" xfId="27" xr:uid="{00000000-0005-0000-0000-00001C000000}"/>
    <cellStyle name="20% - Accent1 9" xfId="28" xr:uid="{00000000-0005-0000-0000-00001D000000}"/>
    <cellStyle name="20% - Accent2" xfId="29" builtinId="34" customBuiltin="1"/>
    <cellStyle name="20% - Accent2 10" xfId="30" xr:uid="{00000000-0005-0000-0000-00001F000000}"/>
    <cellStyle name="20% - Accent2 11" xfId="31" xr:uid="{00000000-0005-0000-0000-000020000000}"/>
    <cellStyle name="20% - Accent2 12" xfId="32" xr:uid="{00000000-0005-0000-0000-000021000000}"/>
    <cellStyle name="20% - Accent2 13" xfId="33" xr:uid="{00000000-0005-0000-0000-000022000000}"/>
    <cellStyle name="20% - Accent2 14" xfId="34" xr:uid="{00000000-0005-0000-0000-000023000000}"/>
    <cellStyle name="20% - Accent2 15" xfId="35" xr:uid="{00000000-0005-0000-0000-000024000000}"/>
    <cellStyle name="20% - Accent2 16" xfId="36" xr:uid="{00000000-0005-0000-0000-000025000000}"/>
    <cellStyle name="20% - Accent2 17" xfId="37" xr:uid="{00000000-0005-0000-0000-000026000000}"/>
    <cellStyle name="20% - Accent2 18" xfId="38" xr:uid="{00000000-0005-0000-0000-000027000000}"/>
    <cellStyle name="20% - Accent2 19" xfId="39" xr:uid="{00000000-0005-0000-0000-000028000000}"/>
    <cellStyle name="20% - Accent2 2" xfId="40" xr:uid="{00000000-0005-0000-0000-000029000000}"/>
    <cellStyle name="20% - Accent2 2 2" xfId="41" xr:uid="{00000000-0005-0000-0000-00002A000000}"/>
    <cellStyle name="20% - Accent2 2 2 2" xfId="1909" xr:uid="{00000000-0005-0000-0000-00002B000000}"/>
    <cellStyle name="20% - Accent2 20" xfId="42" xr:uid="{00000000-0005-0000-0000-00002C000000}"/>
    <cellStyle name="20% - Accent2 21" xfId="43" xr:uid="{00000000-0005-0000-0000-00002D000000}"/>
    <cellStyle name="20% - Accent2 22" xfId="44" xr:uid="{00000000-0005-0000-0000-00002E000000}"/>
    <cellStyle name="20% - Accent2 23" xfId="45" xr:uid="{00000000-0005-0000-0000-00002F000000}"/>
    <cellStyle name="20% - Accent2 24" xfId="46" xr:uid="{00000000-0005-0000-0000-000030000000}"/>
    <cellStyle name="20% - Accent2 25" xfId="47" xr:uid="{00000000-0005-0000-0000-000031000000}"/>
    <cellStyle name="20% - Accent2 26" xfId="48" xr:uid="{00000000-0005-0000-0000-000032000000}"/>
    <cellStyle name="20% - Accent2 27" xfId="49" xr:uid="{00000000-0005-0000-0000-000033000000}"/>
    <cellStyle name="20% - Accent2 28" xfId="1908" xr:uid="{00000000-0005-0000-0000-000034000000}"/>
    <cellStyle name="20% - Accent2 3" xfId="50" xr:uid="{00000000-0005-0000-0000-000035000000}"/>
    <cellStyle name="20% - Accent2 4" xfId="51" xr:uid="{00000000-0005-0000-0000-000036000000}"/>
    <cellStyle name="20% - Accent2 5" xfId="52" xr:uid="{00000000-0005-0000-0000-000037000000}"/>
    <cellStyle name="20% - Accent2 6" xfId="53" xr:uid="{00000000-0005-0000-0000-000038000000}"/>
    <cellStyle name="20% - Accent2 7" xfId="54" xr:uid="{00000000-0005-0000-0000-000039000000}"/>
    <cellStyle name="20% - Accent2 8" xfId="55" xr:uid="{00000000-0005-0000-0000-00003A000000}"/>
    <cellStyle name="20% - Accent2 9" xfId="56" xr:uid="{00000000-0005-0000-0000-00003B000000}"/>
    <cellStyle name="20% - Accent3" xfId="57" builtinId="38" customBuiltin="1"/>
    <cellStyle name="20% - Accent3 10" xfId="58" xr:uid="{00000000-0005-0000-0000-00003D000000}"/>
    <cellStyle name="20% - Accent3 11" xfId="59" xr:uid="{00000000-0005-0000-0000-00003E000000}"/>
    <cellStyle name="20% - Accent3 12" xfId="60" xr:uid="{00000000-0005-0000-0000-00003F000000}"/>
    <cellStyle name="20% - Accent3 13" xfId="61" xr:uid="{00000000-0005-0000-0000-000040000000}"/>
    <cellStyle name="20% - Accent3 14" xfId="62" xr:uid="{00000000-0005-0000-0000-000041000000}"/>
    <cellStyle name="20% - Accent3 15" xfId="63" xr:uid="{00000000-0005-0000-0000-000042000000}"/>
    <cellStyle name="20% - Accent3 16" xfId="64" xr:uid="{00000000-0005-0000-0000-000043000000}"/>
    <cellStyle name="20% - Accent3 17" xfId="65" xr:uid="{00000000-0005-0000-0000-000044000000}"/>
    <cellStyle name="20% - Accent3 18" xfId="66" xr:uid="{00000000-0005-0000-0000-000045000000}"/>
    <cellStyle name="20% - Accent3 19" xfId="67" xr:uid="{00000000-0005-0000-0000-000046000000}"/>
    <cellStyle name="20% - Accent3 2" xfId="68" xr:uid="{00000000-0005-0000-0000-000047000000}"/>
    <cellStyle name="20% - Accent3 2 2" xfId="69" xr:uid="{00000000-0005-0000-0000-000048000000}"/>
    <cellStyle name="20% - Accent3 2 2 2" xfId="1911" xr:uid="{00000000-0005-0000-0000-000049000000}"/>
    <cellStyle name="20% - Accent3 20" xfId="70" xr:uid="{00000000-0005-0000-0000-00004A000000}"/>
    <cellStyle name="20% - Accent3 21" xfId="71" xr:uid="{00000000-0005-0000-0000-00004B000000}"/>
    <cellStyle name="20% - Accent3 22" xfId="72" xr:uid="{00000000-0005-0000-0000-00004C000000}"/>
    <cellStyle name="20% - Accent3 23" xfId="73" xr:uid="{00000000-0005-0000-0000-00004D000000}"/>
    <cellStyle name="20% - Accent3 24" xfId="74" xr:uid="{00000000-0005-0000-0000-00004E000000}"/>
    <cellStyle name="20% - Accent3 25" xfId="75" xr:uid="{00000000-0005-0000-0000-00004F000000}"/>
    <cellStyle name="20% - Accent3 26" xfId="76" xr:uid="{00000000-0005-0000-0000-000050000000}"/>
    <cellStyle name="20% - Accent3 27" xfId="77" xr:uid="{00000000-0005-0000-0000-000051000000}"/>
    <cellStyle name="20% - Accent3 28" xfId="1910" xr:uid="{00000000-0005-0000-0000-000052000000}"/>
    <cellStyle name="20% - Accent3 3" xfId="78" xr:uid="{00000000-0005-0000-0000-000053000000}"/>
    <cellStyle name="20% - Accent3 4" xfId="79" xr:uid="{00000000-0005-0000-0000-000054000000}"/>
    <cellStyle name="20% - Accent3 5" xfId="80" xr:uid="{00000000-0005-0000-0000-000055000000}"/>
    <cellStyle name="20% - Accent3 6" xfId="81" xr:uid="{00000000-0005-0000-0000-000056000000}"/>
    <cellStyle name="20% - Accent3 7" xfId="82" xr:uid="{00000000-0005-0000-0000-000057000000}"/>
    <cellStyle name="20% - Accent3 8" xfId="83" xr:uid="{00000000-0005-0000-0000-000058000000}"/>
    <cellStyle name="20% - Accent3 9" xfId="84" xr:uid="{00000000-0005-0000-0000-000059000000}"/>
    <cellStyle name="20% - Accent4" xfId="85" builtinId="42" customBuiltin="1"/>
    <cellStyle name="20% - Accent4 10" xfId="86" xr:uid="{00000000-0005-0000-0000-00005B000000}"/>
    <cellStyle name="20% - Accent4 11" xfId="87" xr:uid="{00000000-0005-0000-0000-00005C000000}"/>
    <cellStyle name="20% - Accent4 12" xfId="88" xr:uid="{00000000-0005-0000-0000-00005D000000}"/>
    <cellStyle name="20% - Accent4 13" xfId="89" xr:uid="{00000000-0005-0000-0000-00005E000000}"/>
    <cellStyle name="20% - Accent4 14" xfId="90" xr:uid="{00000000-0005-0000-0000-00005F000000}"/>
    <cellStyle name="20% - Accent4 15" xfId="91" xr:uid="{00000000-0005-0000-0000-000060000000}"/>
    <cellStyle name="20% - Accent4 16" xfId="92" xr:uid="{00000000-0005-0000-0000-000061000000}"/>
    <cellStyle name="20% - Accent4 17" xfId="93" xr:uid="{00000000-0005-0000-0000-000062000000}"/>
    <cellStyle name="20% - Accent4 18" xfId="94" xr:uid="{00000000-0005-0000-0000-000063000000}"/>
    <cellStyle name="20% - Accent4 19" xfId="95" xr:uid="{00000000-0005-0000-0000-000064000000}"/>
    <cellStyle name="20% - Accent4 2" xfId="96" xr:uid="{00000000-0005-0000-0000-000065000000}"/>
    <cellStyle name="20% - Accent4 2 2" xfId="97" xr:uid="{00000000-0005-0000-0000-000066000000}"/>
    <cellStyle name="20% - Accent4 2 2 2" xfId="1913" xr:uid="{00000000-0005-0000-0000-000067000000}"/>
    <cellStyle name="20% - Accent4 20" xfId="98" xr:uid="{00000000-0005-0000-0000-000068000000}"/>
    <cellStyle name="20% - Accent4 21" xfId="99" xr:uid="{00000000-0005-0000-0000-000069000000}"/>
    <cellStyle name="20% - Accent4 22" xfId="100" xr:uid="{00000000-0005-0000-0000-00006A000000}"/>
    <cellStyle name="20% - Accent4 23" xfId="101" xr:uid="{00000000-0005-0000-0000-00006B000000}"/>
    <cellStyle name="20% - Accent4 24" xfId="102" xr:uid="{00000000-0005-0000-0000-00006C000000}"/>
    <cellStyle name="20% - Accent4 25" xfId="103" xr:uid="{00000000-0005-0000-0000-00006D000000}"/>
    <cellStyle name="20% - Accent4 26" xfId="104" xr:uid="{00000000-0005-0000-0000-00006E000000}"/>
    <cellStyle name="20% - Accent4 27" xfId="105" xr:uid="{00000000-0005-0000-0000-00006F000000}"/>
    <cellStyle name="20% - Accent4 28" xfId="1912" xr:uid="{00000000-0005-0000-0000-000070000000}"/>
    <cellStyle name="20% - Accent4 3" xfId="106" xr:uid="{00000000-0005-0000-0000-000071000000}"/>
    <cellStyle name="20% - Accent4 4" xfId="107" xr:uid="{00000000-0005-0000-0000-000072000000}"/>
    <cellStyle name="20% - Accent4 5" xfId="108" xr:uid="{00000000-0005-0000-0000-000073000000}"/>
    <cellStyle name="20% - Accent4 6" xfId="109" xr:uid="{00000000-0005-0000-0000-000074000000}"/>
    <cellStyle name="20% - Accent4 7" xfId="110" xr:uid="{00000000-0005-0000-0000-000075000000}"/>
    <cellStyle name="20% - Accent4 8" xfId="111" xr:uid="{00000000-0005-0000-0000-000076000000}"/>
    <cellStyle name="20% - Accent4 9" xfId="112" xr:uid="{00000000-0005-0000-0000-000077000000}"/>
    <cellStyle name="20% - Accent5" xfId="113" builtinId="46" customBuiltin="1"/>
    <cellStyle name="20% - Accent5 10" xfId="114" xr:uid="{00000000-0005-0000-0000-000079000000}"/>
    <cellStyle name="20% - Accent5 11" xfId="115" xr:uid="{00000000-0005-0000-0000-00007A000000}"/>
    <cellStyle name="20% - Accent5 12" xfId="116" xr:uid="{00000000-0005-0000-0000-00007B000000}"/>
    <cellStyle name="20% - Accent5 13" xfId="117" xr:uid="{00000000-0005-0000-0000-00007C000000}"/>
    <cellStyle name="20% - Accent5 14" xfId="118" xr:uid="{00000000-0005-0000-0000-00007D000000}"/>
    <cellStyle name="20% - Accent5 15" xfId="119" xr:uid="{00000000-0005-0000-0000-00007E000000}"/>
    <cellStyle name="20% - Accent5 16" xfId="120" xr:uid="{00000000-0005-0000-0000-00007F000000}"/>
    <cellStyle name="20% - Accent5 17" xfId="121" xr:uid="{00000000-0005-0000-0000-000080000000}"/>
    <cellStyle name="20% - Accent5 18" xfId="122" xr:uid="{00000000-0005-0000-0000-000081000000}"/>
    <cellStyle name="20% - Accent5 19" xfId="123" xr:uid="{00000000-0005-0000-0000-000082000000}"/>
    <cellStyle name="20% - Accent5 2" xfId="124" xr:uid="{00000000-0005-0000-0000-000083000000}"/>
    <cellStyle name="20% - Accent5 2 2" xfId="125" xr:uid="{00000000-0005-0000-0000-000084000000}"/>
    <cellStyle name="20% - Accent5 2 2 2" xfId="1915" xr:uid="{00000000-0005-0000-0000-000085000000}"/>
    <cellStyle name="20% - Accent5 20" xfId="126" xr:uid="{00000000-0005-0000-0000-000086000000}"/>
    <cellStyle name="20% - Accent5 21" xfId="127" xr:uid="{00000000-0005-0000-0000-000087000000}"/>
    <cellStyle name="20% - Accent5 22" xfId="128" xr:uid="{00000000-0005-0000-0000-000088000000}"/>
    <cellStyle name="20% - Accent5 23" xfId="129" xr:uid="{00000000-0005-0000-0000-000089000000}"/>
    <cellStyle name="20% - Accent5 24" xfId="130" xr:uid="{00000000-0005-0000-0000-00008A000000}"/>
    <cellStyle name="20% - Accent5 25" xfId="131" xr:uid="{00000000-0005-0000-0000-00008B000000}"/>
    <cellStyle name="20% - Accent5 26" xfId="132" xr:uid="{00000000-0005-0000-0000-00008C000000}"/>
    <cellStyle name="20% - Accent5 27" xfId="133" xr:uid="{00000000-0005-0000-0000-00008D000000}"/>
    <cellStyle name="20% - Accent5 28" xfId="1914" xr:uid="{00000000-0005-0000-0000-00008E000000}"/>
    <cellStyle name="20% - Accent5 3" xfId="134" xr:uid="{00000000-0005-0000-0000-00008F000000}"/>
    <cellStyle name="20% - Accent5 4" xfId="135" xr:uid="{00000000-0005-0000-0000-000090000000}"/>
    <cellStyle name="20% - Accent5 5" xfId="136" xr:uid="{00000000-0005-0000-0000-000091000000}"/>
    <cellStyle name="20% - Accent5 6" xfId="137" xr:uid="{00000000-0005-0000-0000-000092000000}"/>
    <cellStyle name="20% - Accent5 7" xfId="138" xr:uid="{00000000-0005-0000-0000-000093000000}"/>
    <cellStyle name="20% - Accent5 8" xfId="139" xr:uid="{00000000-0005-0000-0000-000094000000}"/>
    <cellStyle name="20% - Accent5 9" xfId="140" xr:uid="{00000000-0005-0000-0000-000095000000}"/>
    <cellStyle name="20% - Accent6" xfId="141" builtinId="50" customBuiltin="1"/>
    <cellStyle name="20% - Accent6 10" xfId="142" xr:uid="{00000000-0005-0000-0000-000097000000}"/>
    <cellStyle name="20% - Accent6 11" xfId="143" xr:uid="{00000000-0005-0000-0000-000098000000}"/>
    <cellStyle name="20% - Accent6 12" xfId="144" xr:uid="{00000000-0005-0000-0000-000099000000}"/>
    <cellStyle name="20% - Accent6 13" xfId="145" xr:uid="{00000000-0005-0000-0000-00009A000000}"/>
    <cellStyle name="20% - Accent6 14" xfId="146" xr:uid="{00000000-0005-0000-0000-00009B000000}"/>
    <cellStyle name="20% - Accent6 15" xfId="147" xr:uid="{00000000-0005-0000-0000-00009C000000}"/>
    <cellStyle name="20% - Accent6 16" xfId="148" xr:uid="{00000000-0005-0000-0000-00009D000000}"/>
    <cellStyle name="20% - Accent6 17" xfId="149" xr:uid="{00000000-0005-0000-0000-00009E000000}"/>
    <cellStyle name="20% - Accent6 18" xfId="150" xr:uid="{00000000-0005-0000-0000-00009F000000}"/>
    <cellStyle name="20% - Accent6 19" xfId="151" xr:uid="{00000000-0005-0000-0000-0000A0000000}"/>
    <cellStyle name="20% - Accent6 2" xfId="152" xr:uid="{00000000-0005-0000-0000-0000A1000000}"/>
    <cellStyle name="20% - Accent6 2 2" xfId="153" xr:uid="{00000000-0005-0000-0000-0000A2000000}"/>
    <cellStyle name="20% - Accent6 2 2 2" xfId="1917" xr:uid="{00000000-0005-0000-0000-0000A3000000}"/>
    <cellStyle name="20% - Accent6 20" xfId="154" xr:uid="{00000000-0005-0000-0000-0000A4000000}"/>
    <cellStyle name="20% - Accent6 21" xfId="155" xr:uid="{00000000-0005-0000-0000-0000A5000000}"/>
    <cellStyle name="20% - Accent6 22" xfId="156" xr:uid="{00000000-0005-0000-0000-0000A6000000}"/>
    <cellStyle name="20% - Accent6 23" xfId="157" xr:uid="{00000000-0005-0000-0000-0000A7000000}"/>
    <cellStyle name="20% - Accent6 24" xfId="158" xr:uid="{00000000-0005-0000-0000-0000A8000000}"/>
    <cellStyle name="20% - Accent6 25" xfId="159" xr:uid="{00000000-0005-0000-0000-0000A9000000}"/>
    <cellStyle name="20% - Accent6 26" xfId="160" xr:uid="{00000000-0005-0000-0000-0000AA000000}"/>
    <cellStyle name="20% - Accent6 27" xfId="161" xr:uid="{00000000-0005-0000-0000-0000AB000000}"/>
    <cellStyle name="20% - Accent6 28" xfId="1916" xr:uid="{00000000-0005-0000-0000-0000AC000000}"/>
    <cellStyle name="20% - Accent6 3" xfId="162" xr:uid="{00000000-0005-0000-0000-0000AD000000}"/>
    <cellStyle name="20% - Accent6 4" xfId="163" xr:uid="{00000000-0005-0000-0000-0000AE000000}"/>
    <cellStyle name="20% - Accent6 5" xfId="164" xr:uid="{00000000-0005-0000-0000-0000AF000000}"/>
    <cellStyle name="20% - Accent6 6" xfId="165" xr:uid="{00000000-0005-0000-0000-0000B0000000}"/>
    <cellStyle name="20% - Accent6 7" xfId="166" xr:uid="{00000000-0005-0000-0000-0000B1000000}"/>
    <cellStyle name="20% - Accent6 8" xfId="167" xr:uid="{00000000-0005-0000-0000-0000B2000000}"/>
    <cellStyle name="20% - Accent6 9" xfId="168" xr:uid="{00000000-0005-0000-0000-0000B3000000}"/>
    <cellStyle name="40% - Accent1" xfId="169" builtinId="31" customBuiltin="1"/>
    <cellStyle name="40% - Accent1 10" xfId="170" xr:uid="{00000000-0005-0000-0000-0000B5000000}"/>
    <cellStyle name="40% - Accent1 11" xfId="171" xr:uid="{00000000-0005-0000-0000-0000B6000000}"/>
    <cellStyle name="40% - Accent1 12" xfId="172" xr:uid="{00000000-0005-0000-0000-0000B7000000}"/>
    <cellStyle name="40% - Accent1 13" xfId="173" xr:uid="{00000000-0005-0000-0000-0000B8000000}"/>
    <cellStyle name="40% - Accent1 14" xfId="174" xr:uid="{00000000-0005-0000-0000-0000B9000000}"/>
    <cellStyle name="40% - Accent1 15" xfId="175" xr:uid="{00000000-0005-0000-0000-0000BA000000}"/>
    <cellStyle name="40% - Accent1 16" xfId="176" xr:uid="{00000000-0005-0000-0000-0000BB000000}"/>
    <cellStyle name="40% - Accent1 17" xfId="177" xr:uid="{00000000-0005-0000-0000-0000BC000000}"/>
    <cellStyle name="40% - Accent1 18" xfId="178" xr:uid="{00000000-0005-0000-0000-0000BD000000}"/>
    <cellStyle name="40% - Accent1 19" xfId="179" xr:uid="{00000000-0005-0000-0000-0000BE000000}"/>
    <cellStyle name="40% - Accent1 2" xfId="180" xr:uid="{00000000-0005-0000-0000-0000BF000000}"/>
    <cellStyle name="40% - Accent1 2 2" xfId="181" xr:uid="{00000000-0005-0000-0000-0000C0000000}"/>
    <cellStyle name="40% - Accent1 2 2 2" xfId="1919" xr:uid="{00000000-0005-0000-0000-0000C1000000}"/>
    <cellStyle name="40% - Accent1 20" xfId="182" xr:uid="{00000000-0005-0000-0000-0000C2000000}"/>
    <cellStyle name="40% - Accent1 21" xfId="183" xr:uid="{00000000-0005-0000-0000-0000C3000000}"/>
    <cellStyle name="40% - Accent1 22" xfId="184" xr:uid="{00000000-0005-0000-0000-0000C4000000}"/>
    <cellStyle name="40% - Accent1 23" xfId="185" xr:uid="{00000000-0005-0000-0000-0000C5000000}"/>
    <cellStyle name="40% - Accent1 24" xfId="186" xr:uid="{00000000-0005-0000-0000-0000C6000000}"/>
    <cellStyle name="40% - Accent1 25" xfId="187" xr:uid="{00000000-0005-0000-0000-0000C7000000}"/>
    <cellStyle name="40% - Accent1 26" xfId="188" xr:uid="{00000000-0005-0000-0000-0000C8000000}"/>
    <cellStyle name="40% - Accent1 27" xfId="189" xr:uid="{00000000-0005-0000-0000-0000C9000000}"/>
    <cellStyle name="40% - Accent1 28" xfId="1918" xr:uid="{00000000-0005-0000-0000-0000CA000000}"/>
    <cellStyle name="40% - Accent1 3" xfId="190" xr:uid="{00000000-0005-0000-0000-0000CB000000}"/>
    <cellStyle name="40% - Accent1 4" xfId="191" xr:uid="{00000000-0005-0000-0000-0000CC000000}"/>
    <cellStyle name="40% - Accent1 5" xfId="192" xr:uid="{00000000-0005-0000-0000-0000CD000000}"/>
    <cellStyle name="40% - Accent1 6" xfId="193" xr:uid="{00000000-0005-0000-0000-0000CE000000}"/>
    <cellStyle name="40% - Accent1 7" xfId="194" xr:uid="{00000000-0005-0000-0000-0000CF000000}"/>
    <cellStyle name="40% - Accent1 8" xfId="195" xr:uid="{00000000-0005-0000-0000-0000D0000000}"/>
    <cellStyle name="40% - Accent1 9" xfId="196" xr:uid="{00000000-0005-0000-0000-0000D1000000}"/>
    <cellStyle name="40% - Accent2" xfId="197" builtinId="35" customBuiltin="1"/>
    <cellStyle name="40% - Accent2 10" xfId="198" xr:uid="{00000000-0005-0000-0000-0000D3000000}"/>
    <cellStyle name="40% - Accent2 11" xfId="199" xr:uid="{00000000-0005-0000-0000-0000D4000000}"/>
    <cellStyle name="40% - Accent2 12" xfId="200" xr:uid="{00000000-0005-0000-0000-0000D5000000}"/>
    <cellStyle name="40% - Accent2 13" xfId="201" xr:uid="{00000000-0005-0000-0000-0000D6000000}"/>
    <cellStyle name="40% - Accent2 14" xfId="202" xr:uid="{00000000-0005-0000-0000-0000D7000000}"/>
    <cellStyle name="40% - Accent2 15" xfId="203" xr:uid="{00000000-0005-0000-0000-0000D8000000}"/>
    <cellStyle name="40% - Accent2 16" xfId="204" xr:uid="{00000000-0005-0000-0000-0000D9000000}"/>
    <cellStyle name="40% - Accent2 17" xfId="205" xr:uid="{00000000-0005-0000-0000-0000DA000000}"/>
    <cellStyle name="40% - Accent2 18" xfId="206" xr:uid="{00000000-0005-0000-0000-0000DB000000}"/>
    <cellStyle name="40% - Accent2 19" xfId="207" xr:uid="{00000000-0005-0000-0000-0000DC000000}"/>
    <cellStyle name="40% - Accent2 2" xfId="208" xr:uid="{00000000-0005-0000-0000-0000DD000000}"/>
    <cellStyle name="40% - Accent2 2 2" xfId="209" xr:uid="{00000000-0005-0000-0000-0000DE000000}"/>
    <cellStyle name="40% - Accent2 2 2 2" xfId="1921" xr:uid="{00000000-0005-0000-0000-0000DF000000}"/>
    <cellStyle name="40% - Accent2 20" xfId="210" xr:uid="{00000000-0005-0000-0000-0000E0000000}"/>
    <cellStyle name="40% - Accent2 21" xfId="211" xr:uid="{00000000-0005-0000-0000-0000E1000000}"/>
    <cellStyle name="40% - Accent2 22" xfId="212" xr:uid="{00000000-0005-0000-0000-0000E2000000}"/>
    <cellStyle name="40% - Accent2 23" xfId="213" xr:uid="{00000000-0005-0000-0000-0000E3000000}"/>
    <cellStyle name="40% - Accent2 24" xfId="214" xr:uid="{00000000-0005-0000-0000-0000E4000000}"/>
    <cellStyle name="40% - Accent2 25" xfId="215" xr:uid="{00000000-0005-0000-0000-0000E5000000}"/>
    <cellStyle name="40% - Accent2 26" xfId="216" xr:uid="{00000000-0005-0000-0000-0000E6000000}"/>
    <cellStyle name="40% - Accent2 27" xfId="217" xr:uid="{00000000-0005-0000-0000-0000E7000000}"/>
    <cellStyle name="40% - Accent2 28" xfId="1920" xr:uid="{00000000-0005-0000-0000-0000E8000000}"/>
    <cellStyle name="40% - Accent2 3" xfId="218" xr:uid="{00000000-0005-0000-0000-0000E9000000}"/>
    <cellStyle name="40% - Accent2 4" xfId="219" xr:uid="{00000000-0005-0000-0000-0000EA000000}"/>
    <cellStyle name="40% - Accent2 5" xfId="220" xr:uid="{00000000-0005-0000-0000-0000EB000000}"/>
    <cellStyle name="40% - Accent2 6" xfId="221" xr:uid="{00000000-0005-0000-0000-0000EC000000}"/>
    <cellStyle name="40% - Accent2 7" xfId="222" xr:uid="{00000000-0005-0000-0000-0000ED000000}"/>
    <cellStyle name="40% - Accent2 8" xfId="223" xr:uid="{00000000-0005-0000-0000-0000EE000000}"/>
    <cellStyle name="40% - Accent2 9" xfId="224" xr:uid="{00000000-0005-0000-0000-0000EF000000}"/>
    <cellStyle name="40% - Accent3" xfId="225" builtinId="39" customBuiltin="1"/>
    <cellStyle name="40% - Accent3 10" xfId="226" xr:uid="{00000000-0005-0000-0000-0000F1000000}"/>
    <cellStyle name="40% - Accent3 11" xfId="227" xr:uid="{00000000-0005-0000-0000-0000F2000000}"/>
    <cellStyle name="40% - Accent3 12" xfId="228" xr:uid="{00000000-0005-0000-0000-0000F3000000}"/>
    <cellStyle name="40% - Accent3 13" xfId="229" xr:uid="{00000000-0005-0000-0000-0000F4000000}"/>
    <cellStyle name="40% - Accent3 14" xfId="230" xr:uid="{00000000-0005-0000-0000-0000F5000000}"/>
    <cellStyle name="40% - Accent3 15" xfId="231" xr:uid="{00000000-0005-0000-0000-0000F6000000}"/>
    <cellStyle name="40% - Accent3 16" xfId="232" xr:uid="{00000000-0005-0000-0000-0000F7000000}"/>
    <cellStyle name="40% - Accent3 17" xfId="233" xr:uid="{00000000-0005-0000-0000-0000F8000000}"/>
    <cellStyle name="40% - Accent3 18" xfId="234" xr:uid="{00000000-0005-0000-0000-0000F9000000}"/>
    <cellStyle name="40% - Accent3 19" xfId="235" xr:uid="{00000000-0005-0000-0000-0000FA000000}"/>
    <cellStyle name="40% - Accent3 2" xfId="236" xr:uid="{00000000-0005-0000-0000-0000FB000000}"/>
    <cellStyle name="40% - Accent3 2 2" xfId="237" xr:uid="{00000000-0005-0000-0000-0000FC000000}"/>
    <cellStyle name="40% - Accent3 2 2 2" xfId="1923" xr:uid="{00000000-0005-0000-0000-0000FD000000}"/>
    <cellStyle name="40% - Accent3 20" xfId="238" xr:uid="{00000000-0005-0000-0000-0000FE000000}"/>
    <cellStyle name="40% - Accent3 21" xfId="239" xr:uid="{00000000-0005-0000-0000-0000FF000000}"/>
    <cellStyle name="40% - Accent3 22" xfId="240" xr:uid="{00000000-0005-0000-0000-000000010000}"/>
    <cellStyle name="40% - Accent3 23" xfId="241" xr:uid="{00000000-0005-0000-0000-000001010000}"/>
    <cellStyle name="40% - Accent3 24" xfId="242" xr:uid="{00000000-0005-0000-0000-000002010000}"/>
    <cellStyle name="40% - Accent3 25" xfId="243" xr:uid="{00000000-0005-0000-0000-000003010000}"/>
    <cellStyle name="40% - Accent3 26" xfId="244" xr:uid="{00000000-0005-0000-0000-000004010000}"/>
    <cellStyle name="40% - Accent3 27" xfId="245" xr:uid="{00000000-0005-0000-0000-000005010000}"/>
    <cellStyle name="40% - Accent3 28" xfId="1922" xr:uid="{00000000-0005-0000-0000-000006010000}"/>
    <cellStyle name="40% - Accent3 3" xfId="246" xr:uid="{00000000-0005-0000-0000-000007010000}"/>
    <cellStyle name="40% - Accent3 4" xfId="247" xr:uid="{00000000-0005-0000-0000-000008010000}"/>
    <cellStyle name="40% - Accent3 5" xfId="248" xr:uid="{00000000-0005-0000-0000-000009010000}"/>
    <cellStyle name="40% - Accent3 6" xfId="249" xr:uid="{00000000-0005-0000-0000-00000A010000}"/>
    <cellStyle name="40% - Accent3 7" xfId="250" xr:uid="{00000000-0005-0000-0000-00000B010000}"/>
    <cellStyle name="40% - Accent3 8" xfId="251" xr:uid="{00000000-0005-0000-0000-00000C010000}"/>
    <cellStyle name="40% - Accent3 9" xfId="252" xr:uid="{00000000-0005-0000-0000-00000D010000}"/>
    <cellStyle name="40% - Accent4" xfId="253" builtinId="43" customBuiltin="1"/>
    <cellStyle name="40% - Accent4 10" xfId="254" xr:uid="{00000000-0005-0000-0000-00000F010000}"/>
    <cellStyle name="40% - Accent4 11" xfId="255" xr:uid="{00000000-0005-0000-0000-000010010000}"/>
    <cellStyle name="40% - Accent4 12" xfId="256" xr:uid="{00000000-0005-0000-0000-000011010000}"/>
    <cellStyle name="40% - Accent4 13" xfId="257" xr:uid="{00000000-0005-0000-0000-000012010000}"/>
    <cellStyle name="40% - Accent4 14" xfId="258" xr:uid="{00000000-0005-0000-0000-000013010000}"/>
    <cellStyle name="40% - Accent4 15" xfId="259" xr:uid="{00000000-0005-0000-0000-000014010000}"/>
    <cellStyle name="40% - Accent4 16" xfId="260" xr:uid="{00000000-0005-0000-0000-000015010000}"/>
    <cellStyle name="40% - Accent4 17" xfId="261" xr:uid="{00000000-0005-0000-0000-000016010000}"/>
    <cellStyle name="40% - Accent4 18" xfId="262" xr:uid="{00000000-0005-0000-0000-000017010000}"/>
    <cellStyle name="40% - Accent4 19" xfId="263" xr:uid="{00000000-0005-0000-0000-000018010000}"/>
    <cellStyle name="40% - Accent4 2" xfId="264" xr:uid="{00000000-0005-0000-0000-000019010000}"/>
    <cellStyle name="40% - Accent4 2 2" xfId="265" xr:uid="{00000000-0005-0000-0000-00001A010000}"/>
    <cellStyle name="40% - Accent4 2 2 2" xfId="1925" xr:uid="{00000000-0005-0000-0000-00001B010000}"/>
    <cellStyle name="40% - Accent4 20" xfId="266" xr:uid="{00000000-0005-0000-0000-00001C010000}"/>
    <cellStyle name="40% - Accent4 21" xfId="267" xr:uid="{00000000-0005-0000-0000-00001D010000}"/>
    <cellStyle name="40% - Accent4 22" xfId="268" xr:uid="{00000000-0005-0000-0000-00001E010000}"/>
    <cellStyle name="40% - Accent4 23" xfId="269" xr:uid="{00000000-0005-0000-0000-00001F010000}"/>
    <cellStyle name="40% - Accent4 24" xfId="270" xr:uid="{00000000-0005-0000-0000-000020010000}"/>
    <cellStyle name="40% - Accent4 25" xfId="271" xr:uid="{00000000-0005-0000-0000-000021010000}"/>
    <cellStyle name="40% - Accent4 26" xfId="272" xr:uid="{00000000-0005-0000-0000-000022010000}"/>
    <cellStyle name="40% - Accent4 27" xfId="273" xr:uid="{00000000-0005-0000-0000-000023010000}"/>
    <cellStyle name="40% - Accent4 28" xfId="1924" xr:uid="{00000000-0005-0000-0000-000024010000}"/>
    <cellStyle name="40% - Accent4 3" xfId="274" xr:uid="{00000000-0005-0000-0000-000025010000}"/>
    <cellStyle name="40% - Accent4 4" xfId="275" xr:uid="{00000000-0005-0000-0000-000026010000}"/>
    <cellStyle name="40% - Accent4 5" xfId="276" xr:uid="{00000000-0005-0000-0000-000027010000}"/>
    <cellStyle name="40% - Accent4 6" xfId="277" xr:uid="{00000000-0005-0000-0000-000028010000}"/>
    <cellStyle name="40% - Accent4 7" xfId="278" xr:uid="{00000000-0005-0000-0000-000029010000}"/>
    <cellStyle name="40% - Accent4 8" xfId="279" xr:uid="{00000000-0005-0000-0000-00002A010000}"/>
    <cellStyle name="40% - Accent4 9" xfId="280" xr:uid="{00000000-0005-0000-0000-00002B010000}"/>
    <cellStyle name="40% - Accent5" xfId="281" builtinId="47" customBuiltin="1"/>
    <cellStyle name="40% - Accent5 10" xfId="282" xr:uid="{00000000-0005-0000-0000-00002D010000}"/>
    <cellStyle name="40% - Accent5 11" xfId="283" xr:uid="{00000000-0005-0000-0000-00002E010000}"/>
    <cellStyle name="40% - Accent5 12" xfId="284" xr:uid="{00000000-0005-0000-0000-00002F010000}"/>
    <cellStyle name="40% - Accent5 13" xfId="285" xr:uid="{00000000-0005-0000-0000-000030010000}"/>
    <cellStyle name="40% - Accent5 14" xfId="286" xr:uid="{00000000-0005-0000-0000-000031010000}"/>
    <cellStyle name="40% - Accent5 15" xfId="287" xr:uid="{00000000-0005-0000-0000-000032010000}"/>
    <cellStyle name="40% - Accent5 16" xfId="288" xr:uid="{00000000-0005-0000-0000-000033010000}"/>
    <cellStyle name="40% - Accent5 17" xfId="289" xr:uid="{00000000-0005-0000-0000-000034010000}"/>
    <cellStyle name="40% - Accent5 18" xfId="290" xr:uid="{00000000-0005-0000-0000-000035010000}"/>
    <cellStyle name="40% - Accent5 19" xfId="291" xr:uid="{00000000-0005-0000-0000-000036010000}"/>
    <cellStyle name="40% - Accent5 2" xfId="292" xr:uid="{00000000-0005-0000-0000-000037010000}"/>
    <cellStyle name="40% - Accent5 2 2" xfId="293" xr:uid="{00000000-0005-0000-0000-000038010000}"/>
    <cellStyle name="40% - Accent5 2 2 2" xfId="1927" xr:uid="{00000000-0005-0000-0000-000039010000}"/>
    <cellStyle name="40% - Accent5 20" xfId="294" xr:uid="{00000000-0005-0000-0000-00003A010000}"/>
    <cellStyle name="40% - Accent5 21" xfId="295" xr:uid="{00000000-0005-0000-0000-00003B010000}"/>
    <cellStyle name="40% - Accent5 22" xfId="296" xr:uid="{00000000-0005-0000-0000-00003C010000}"/>
    <cellStyle name="40% - Accent5 23" xfId="297" xr:uid="{00000000-0005-0000-0000-00003D010000}"/>
    <cellStyle name="40% - Accent5 24" xfId="298" xr:uid="{00000000-0005-0000-0000-00003E010000}"/>
    <cellStyle name="40% - Accent5 25" xfId="299" xr:uid="{00000000-0005-0000-0000-00003F010000}"/>
    <cellStyle name="40% - Accent5 26" xfId="300" xr:uid="{00000000-0005-0000-0000-000040010000}"/>
    <cellStyle name="40% - Accent5 27" xfId="301" xr:uid="{00000000-0005-0000-0000-000041010000}"/>
    <cellStyle name="40% - Accent5 28" xfId="1926" xr:uid="{00000000-0005-0000-0000-000042010000}"/>
    <cellStyle name="40% - Accent5 3" xfId="302" xr:uid="{00000000-0005-0000-0000-000043010000}"/>
    <cellStyle name="40% - Accent5 4" xfId="303" xr:uid="{00000000-0005-0000-0000-000044010000}"/>
    <cellStyle name="40% - Accent5 5" xfId="304" xr:uid="{00000000-0005-0000-0000-000045010000}"/>
    <cellStyle name="40% - Accent5 6" xfId="305" xr:uid="{00000000-0005-0000-0000-000046010000}"/>
    <cellStyle name="40% - Accent5 7" xfId="306" xr:uid="{00000000-0005-0000-0000-000047010000}"/>
    <cellStyle name="40% - Accent5 8" xfId="307" xr:uid="{00000000-0005-0000-0000-000048010000}"/>
    <cellStyle name="40% - Accent5 9" xfId="308" xr:uid="{00000000-0005-0000-0000-000049010000}"/>
    <cellStyle name="40% - Accent6" xfId="309" builtinId="51" customBuiltin="1"/>
    <cellStyle name="40% - Accent6 10" xfId="310" xr:uid="{00000000-0005-0000-0000-00004B010000}"/>
    <cellStyle name="40% - Accent6 11" xfId="311" xr:uid="{00000000-0005-0000-0000-00004C010000}"/>
    <cellStyle name="40% - Accent6 12" xfId="312" xr:uid="{00000000-0005-0000-0000-00004D010000}"/>
    <cellStyle name="40% - Accent6 13" xfId="313" xr:uid="{00000000-0005-0000-0000-00004E010000}"/>
    <cellStyle name="40% - Accent6 14" xfId="314" xr:uid="{00000000-0005-0000-0000-00004F010000}"/>
    <cellStyle name="40% - Accent6 15" xfId="315" xr:uid="{00000000-0005-0000-0000-000050010000}"/>
    <cellStyle name="40% - Accent6 16" xfId="316" xr:uid="{00000000-0005-0000-0000-000051010000}"/>
    <cellStyle name="40% - Accent6 17" xfId="317" xr:uid="{00000000-0005-0000-0000-000052010000}"/>
    <cellStyle name="40% - Accent6 18" xfId="318" xr:uid="{00000000-0005-0000-0000-000053010000}"/>
    <cellStyle name="40% - Accent6 19" xfId="319" xr:uid="{00000000-0005-0000-0000-000054010000}"/>
    <cellStyle name="40% - Accent6 2" xfId="320" xr:uid="{00000000-0005-0000-0000-000055010000}"/>
    <cellStyle name="40% - Accent6 2 2" xfId="321" xr:uid="{00000000-0005-0000-0000-000056010000}"/>
    <cellStyle name="40% - Accent6 2 2 2" xfId="1929" xr:uid="{00000000-0005-0000-0000-000057010000}"/>
    <cellStyle name="40% - Accent6 20" xfId="322" xr:uid="{00000000-0005-0000-0000-000058010000}"/>
    <cellStyle name="40% - Accent6 21" xfId="323" xr:uid="{00000000-0005-0000-0000-000059010000}"/>
    <cellStyle name="40% - Accent6 22" xfId="324" xr:uid="{00000000-0005-0000-0000-00005A010000}"/>
    <cellStyle name="40% - Accent6 23" xfId="325" xr:uid="{00000000-0005-0000-0000-00005B010000}"/>
    <cellStyle name="40% - Accent6 24" xfId="326" xr:uid="{00000000-0005-0000-0000-00005C010000}"/>
    <cellStyle name="40% - Accent6 25" xfId="327" xr:uid="{00000000-0005-0000-0000-00005D010000}"/>
    <cellStyle name="40% - Accent6 26" xfId="328" xr:uid="{00000000-0005-0000-0000-00005E010000}"/>
    <cellStyle name="40% - Accent6 27" xfId="329" xr:uid="{00000000-0005-0000-0000-00005F010000}"/>
    <cellStyle name="40% - Accent6 28" xfId="1928" xr:uid="{00000000-0005-0000-0000-000060010000}"/>
    <cellStyle name="40% - Accent6 3" xfId="330" xr:uid="{00000000-0005-0000-0000-000061010000}"/>
    <cellStyle name="40% - Accent6 4" xfId="331" xr:uid="{00000000-0005-0000-0000-000062010000}"/>
    <cellStyle name="40% - Accent6 5" xfId="332" xr:uid="{00000000-0005-0000-0000-000063010000}"/>
    <cellStyle name="40% - Accent6 6" xfId="333" xr:uid="{00000000-0005-0000-0000-000064010000}"/>
    <cellStyle name="40% - Accent6 7" xfId="334" xr:uid="{00000000-0005-0000-0000-000065010000}"/>
    <cellStyle name="40% - Accent6 8" xfId="335" xr:uid="{00000000-0005-0000-0000-000066010000}"/>
    <cellStyle name="40% - Accent6 9" xfId="336" xr:uid="{00000000-0005-0000-0000-000067010000}"/>
    <cellStyle name="60% - Accent1" xfId="337" builtinId="32" customBuiltin="1"/>
    <cellStyle name="60% - Accent1 10" xfId="338" xr:uid="{00000000-0005-0000-0000-000069010000}"/>
    <cellStyle name="60% - Accent1 11" xfId="339" xr:uid="{00000000-0005-0000-0000-00006A010000}"/>
    <cellStyle name="60% - Accent1 12" xfId="340" xr:uid="{00000000-0005-0000-0000-00006B010000}"/>
    <cellStyle name="60% - Accent1 13" xfId="341" xr:uid="{00000000-0005-0000-0000-00006C010000}"/>
    <cellStyle name="60% - Accent1 14" xfId="342" xr:uid="{00000000-0005-0000-0000-00006D010000}"/>
    <cellStyle name="60% - Accent1 15" xfId="343" xr:uid="{00000000-0005-0000-0000-00006E010000}"/>
    <cellStyle name="60% - Accent1 16" xfId="344" xr:uid="{00000000-0005-0000-0000-00006F010000}"/>
    <cellStyle name="60% - Accent1 17" xfId="345" xr:uid="{00000000-0005-0000-0000-000070010000}"/>
    <cellStyle name="60% - Accent1 18" xfId="346" xr:uid="{00000000-0005-0000-0000-000071010000}"/>
    <cellStyle name="60% - Accent1 19" xfId="347" xr:uid="{00000000-0005-0000-0000-000072010000}"/>
    <cellStyle name="60% - Accent1 2" xfId="348" xr:uid="{00000000-0005-0000-0000-000073010000}"/>
    <cellStyle name="60% - Accent1 20" xfId="349" xr:uid="{00000000-0005-0000-0000-000074010000}"/>
    <cellStyle name="60% - Accent1 21" xfId="350" xr:uid="{00000000-0005-0000-0000-000075010000}"/>
    <cellStyle name="60% - Accent1 22" xfId="351" xr:uid="{00000000-0005-0000-0000-000076010000}"/>
    <cellStyle name="60% - Accent1 23" xfId="352" xr:uid="{00000000-0005-0000-0000-000077010000}"/>
    <cellStyle name="60% - Accent1 24" xfId="353" xr:uid="{00000000-0005-0000-0000-000078010000}"/>
    <cellStyle name="60% - Accent1 25" xfId="354" xr:uid="{00000000-0005-0000-0000-000079010000}"/>
    <cellStyle name="60% - Accent1 26" xfId="355" xr:uid="{00000000-0005-0000-0000-00007A010000}"/>
    <cellStyle name="60% - Accent1 27" xfId="356" xr:uid="{00000000-0005-0000-0000-00007B010000}"/>
    <cellStyle name="60% - Accent1 3" xfId="357" xr:uid="{00000000-0005-0000-0000-00007C010000}"/>
    <cellStyle name="60% - Accent1 4" xfId="358" xr:uid="{00000000-0005-0000-0000-00007D010000}"/>
    <cellStyle name="60% - Accent1 5" xfId="359" xr:uid="{00000000-0005-0000-0000-00007E010000}"/>
    <cellStyle name="60% - Accent1 6" xfId="360" xr:uid="{00000000-0005-0000-0000-00007F010000}"/>
    <cellStyle name="60% - Accent1 7" xfId="361" xr:uid="{00000000-0005-0000-0000-000080010000}"/>
    <cellStyle name="60% - Accent1 8" xfId="362" xr:uid="{00000000-0005-0000-0000-000081010000}"/>
    <cellStyle name="60% - Accent1 9" xfId="363" xr:uid="{00000000-0005-0000-0000-000082010000}"/>
    <cellStyle name="60% - Accent2" xfId="364" builtinId="36" customBuiltin="1"/>
    <cellStyle name="60% - Accent2 10" xfId="365" xr:uid="{00000000-0005-0000-0000-000084010000}"/>
    <cellStyle name="60% - Accent2 11" xfId="366" xr:uid="{00000000-0005-0000-0000-000085010000}"/>
    <cellStyle name="60% - Accent2 12" xfId="367" xr:uid="{00000000-0005-0000-0000-000086010000}"/>
    <cellStyle name="60% - Accent2 13" xfId="368" xr:uid="{00000000-0005-0000-0000-000087010000}"/>
    <cellStyle name="60% - Accent2 14" xfId="369" xr:uid="{00000000-0005-0000-0000-000088010000}"/>
    <cellStyle name="60% - Accent2 15" xfId="370" xr:uid="{00000000-0005-0000-0000-000089010000}"/>
    <cellStyle name="60% - Accent2 16" xfId="371" xr:uid="{00000000-0005-0000-0000-00008A010000}"/>
    <cellStyle name="60% - Accent2 17" xfId="372" xr:uid="{00000000-0005-0000-0000-00008B010000}"/>
    <cellStyle name="60% - Accent2 18" xfId="373" xr:uid="{00000000-0005-0000-0000-00008C010000}"/>
    <cellStyle name="60% - Accent2 19" xfId="374" xr:uid="{00000000-0005-0000-0000-00008D010000}"/>
    <cellStyle name="60% - Accent2 2" xfId="375" xr:uid="{00000000-0005-0000-0000-00008E010000}"/>
    <cellStyle name="60% - Accent2 20" xfId="376" xr:uid="{00000000-0005-0000-0000-00008F010000}"/>
    <cellStyle name="60% - Accent2 21" xfId="377" xr:uid="{00000000-0005-0000-0000-000090010000}"/>
    <cellStyle name="60% - Accent2 22" xfId="378" xr:uid="{00000000-0005-0000-0000-000091010000}"/>
    <cellStyle name="60% - Accent2 23" xfId="379" xr:uid="{00000000-0005-0000-0000-000092010000}"/>
    <cellStyle name="60% - Accent2 24" xfId="380" xr:uid="{00000000-0005-0000-0000-000093010000}"/>
    <cellStyle name="60% - Accent2 25" xfId="381" xr:uid="{00000000-0005-0000-0000-000094010000}"/>
    <cellStyle name="60% - Accent2 26" xfId="382" xr:uid="{00000000-0005-0000-0000-000095010000}"/>
    <cellStyle name="60% - Accent2 27" xfId="383" xr:uid="{00000000-0005-0000-0000-000096010000}"/>
    <cellStyle name="60% - Accent2 3" xfId="384" xr:uid="{00000000-0005-0000-0000-000097010000}"/>
    <cellStyle name="60% - Accent2 4" xfId="385" xr:uid="{00000000-0005-0000-0000-000098010000}"/>
    <cellStyle name="60% - Accent2 5" xfId="386" xr:uid="{00000000-0005-0000-0000-000099010000}"/>
    <cellStyle name="60% - Accent2 6" xfId="387" xr:uid="{00000000-0005-0000-0000-00009A010000}"/>
    <cellStyle name="60% - Accent2 7" xfId="388" xr:uid="{00000000-0005-0000-0000-00009B010000}"/>
    <cellStyle name="60% - Accent2 8" xfId="389" xr:uid="{00000000-0005-0000-0000-00009C010000}"/>
    <cellStyle name="60% - Accent2 9" xfId="390" xr:uid="{00000000-0005-0000-0000-00009D010000}"/>
    <cellStyle name="60% - Accent3" xfId="391" builtinId="40" customBuiltin="1"/>
    <cellStyle name="60% - Accent3 10" xfId="392" xr:uid="{00000000-0005-0000-0000-00009F010000}"/>
    <cellStyle name="60% - Accent3 11" xfId="393" xr:uid="{00000000-0005-0000-0000-0000A0010000}"/>
    <cellStyle name="60% - Accent3 12" xfId="394" xr:uid="{00000000-0005-0000-0000-0000A1010000}"/>
    <cellStyle name="60% - Accent3 13" xfId="395" xr:uid="{00000000-0005-0000-0000-0000A2010000}"/>
    <cellStyle name="60% - Accent3 14" xfId="396" xr:uid="{00000000-0005-0000-0000-0000A3010000}"/>
    <cellStyle name="60% - Accent3 15" xfId="397" xr:uid="{00000000-0005-0000-0000-0000A4010000}"/>
    <cellStyle name="60% - Accent3 16" xfId="398" xr:uid="{00000000-0005-0000-0000-0000A5010000}"/>
    <cellStyle name="60% - Accent3 17" xfId="399" xr:uid="{00000000-0005-0000-0000-0000A6010000}"/>
    <cellStyle name="60% - Accent3 18" xfId="400" xr:uid="{00000000-0005-0000-0000-0000A7010000}"/>
    <cellStyle name="60% - Accent3 19" xfId="401" xr:uid="{00000000-0005-0000-0000-0000A8010000}"/>
    <cellStyle name="60% - Accent3 2" xfId="402" xr:uid="{00000000-0005-0000-0000-0000A9010000}"/>
    <cellStyle name="60% - Accent3 20" xfId="403" xr:uid="{00000000-0005-0000-0000-0000AA010000}"/>
    <cellStyle name="60% - Accent3 21" xfId="404" xr:uid="{00000000-0005-0000-0000-0000AB010000}"/>
    <cellStyle name="60% - Accent3 22" xfId="405" xr:uid="{00000000-0005-0000-0000-0000AC010000}"/>
    <cellStyle name="60% - Accent3 23" xfId="406" xr:uid="{00000000-0005-0000-0000-0000AD010000}"/>
    <cellStyle name="60% - Accent3 24" xfId="407" xr:uid="{00000000-0005-0000-0000-0000AE010000}"/>
    <cellStyle name="60% - Accent3 25" xfId="408" xr:uid="{00000000-0005-0000-0000-0000AF010000}"/>
    <cellStyle name="60% - Accent3 26" xfId="409" xr:uid="{00000000-0005-0000-0000-0000B0010000}"/>
    <cellStyle name="60% - Accent3 27" xfId="410" xr:uid="{00000000-0005-0000-0000-0000B1010000}"/>
    <cellStyle name="60% - Accent3 3" xfId="411" xr:uid="{00000000-0005-0000-0000-0000B2010000}"/>
    <cellStyle name="60% - Accent3 4" xfId="412" xr:uid="{00000000-0005-0000-0000-0000B3010000}"/>
    <cellStyle name="60% - Accent3 5" xfId="413" xr:uid="{00000000-0005-0000-0000-0000B4010000}"/>
    <cellStyle name="60% - Accent3 6" xfId="414" xr:uid="{00000000-0005-0000-0000-0000B5010000}"/>
    <cellStyle name="60% - Accent3 7" xfId="415" xr:uid="{00000000-0005-0000-0000-0000B6010000}"/>
    <cellStyle name="60% - Accent3 8" xfId="416" xr:uid="{00000000-0005-0000-0000-0000B7010000}"/>
    <cellStyle name="60% - Accent3 9" xfId="417" xr:uid="{00000000-0005-0000-0000-0000B8010000}"/>
    <cellStyle name="60% - Accent4" xfId="418" builtinId="44" customBuiltin="1"/>
    <cellStyle name="60% - Accent4 10" xfId="419" xr:uid="{00000000-0005-0000-0000-0000BA010000}"/>
    <cellStyle name="60% - Accent4 11" xfId="420" xr:uid="{00000000-0005-0000-0000-0000BB010000}"/>
    <cellStyle name="60% - Accent4 12" xfId="421" xr:uid="{00000000-0005-0000-0000-0000BC010000}"/>
    <cellStyle name="60% - Accent4 13" xfId="422" xr:uid="{00000000-0005-0000-0000-0000BD010000}"/>
    <cellStyle name="60% - Accent4 14" xfId="423" xr:uid="{00000000-0005-0000-0000-0000BE010000}"/>
    <cellStyle name="60% - Accent4 15" xfId="424" xr:uid="{00000000-0005-0000-0000-0000BF010000}"/>
    <cellStyle name="60% - Accent4 16" xfId="425" xr:uid="{00000000-0005-0000-0000-0000C0010000}"/>
    <cellStyle name="60% - Accent4 17" xfId="426" xr:uid="{00000000-0005-0000-0000-0000C1010000}"/>
    <cellStyle name="60% - Accent4 18" xfId="427" xr:uid="{00000000-0005-0000-0000-0000C2010000}"/>
    <cellStyle name="60% - Accent4 19" xfId="428" xr:uid="{00000000-0005-0000-0000-0000C3010000}"/>
    <cellStyle name="60% - Accent4 2" xfId="429" xr:uid="{00000000-0005-0000-0000-0000C4010000}"/>
    <cellStyle name="60% - Accent4 20" xfId="430" xr:uid="{00000000-0005-0000-0000-0000C5010000}"/>
    <cellStyle name="60% - Accent4 21" xfId="431" xr:uid="{00000000-0005-0000-0000-0000C6010000}"/>
    <cellStyle name="60% - Accent4 22" xfId="432" xr:uid="{00000000-0005-0000-0000-0000C7010000}"/>
    <cellStyle name="60% - Accent4 23" xfId="433" xr:uid="{00000000-0005-0000-0000-0000C8010000}"/>
    <cellStyle name="60% - Accent4 24" xfId="434" xr:uid="{00000000-0005-0000-0000-0000C9010000}"/>
    <cellStyle name="60% - Accent4 25" xfId="435" xr:uid="{00000000-0005-0000-0000-0000CA010000}"/>
    <cellStyle name="60% - Accent4 26" xfId="436" xr:uid="{00000000-0005-0000-0000-0000CB010000}"/>
    <cellStyle name="60% - Accent4 27" xfId="437" xr:uid="{00000000-0005-0000-0000-0000CC010000}"/>
    <cellStyle name="60% - Accent4 3" xfId="438" xr:uid="{00000000-0005-0000-0000-0000CD010000}"/>
    <cellStyle name="60% - Accent4 4" xfId="439" xr:uid="{00000000-0005-0000-0000-0000CE010000}"/>
    <cellStyle name="60% - Accent4 5" xfId="440" xr:uid="{00000000-0005-0000-0000-0000CF010000}"/>
    <cellStyle name="60% - Accent4 6" xfId="441" xr:uid="{00000000-0005-0000-0000-0000D0010000}"/>
    <cellStyle name="60% - Accent4 7" xfId="442" xr:uid="{00000000-0005-0000-0000-0000D1010000}"/>
    <cellStyle name="60% - Accent4 8" xfId="443" xr:uid="{00000000-0005-0000-0000-0000D2010000}"/>
    <cellStyle name="60% - Accent4 9" xfId="444" xr:uid="{00000000-0005-0000-0000-0000D3010000}"/>
    <cellStyle name="60% - Accent5" xfId="445" builtinId="48" customBuiltin="1"/>
    <cellStyle name="60% - Accent5 10" xfId="446" xr:uid="{00000000-0005-0000-0000-0000D5010000}"/>
    <cellStyle name="60% - Accent5 11" xfId="447" xr:uid="{00000000-0005-0000-0000-0000D6010000}"/>
    <cellStyle name="60% - Accent5 12" xfId="448" xr:uid="{00000000-0005-0000-0000-0000D7010000}"/>
    <cellStyle name="60% - Accent5 13" xfId="449" xr:uid="{00000000-0005-0000-0000-0000D8010000}"/>
    <cellStyle name="60% - Accent5 14" xfId="450" xr:uid="{00000000-0005-0000-0000-0000D9010000}"/>
    <cellStyle name="60% - Accent5 15" xfId="451" xr:uid="{00000000-0005-0000-0000-0000DA010000}"/>
    <cellStyle name="60% - Accent5 16" xfId="452" xr:uid="{00000000-0005-0000-0000-0000DB010000}"/>
    <cellStyle name="60% - Accent5 17" xfId="453" xr:uid="{00000000-0005-0000-0000-0000DC010000}"/>
    <cellStyle name="60% - Accent5 18" xfId="454" xr:uid="{00000000-0005-0000-0000-0000DD010000}"/>
    <cellStyle name="60% - Accent5 19" xfId="455" xr:uid="{00000000-0005-0000-0000-0000DE010000}"/>
    <cellStyle name="60% - Accent5 2" xfId="456" xr:uid="{00000000-0005-0000-0000-0000DF010000}"/>
    <cellStyle name="60% - Accent5 20" xfId="457" xr:uid="{00000000-0005-0000-0000-0000E0010000}"/>
    <cellStyle name="60% - Accent5 21" xfId="458" xr:uid="{00000000-0005-0000-0000-0000E1010000}"/>
    <cellStyle name="60% - Accent5 22" xfId="459" xr:uid="{00000000-0005-0000-0000-0000E2010000}"/>
    <cellStyle name="60% - Accent5 23" xfId="460" xr:uid="{00000000-0005-0000-0000-0000E3010000}"/>
    <cellStyle name="60% - Accent5 24" xfId="461" xr:uid="{00000000-0005-0000-0000-0000E4010000}"/>
    <cellStyle name="60% - Accent5 25" xfId="462" xr:uid="{00000000-0005-0000-0000-0000E5010000}"/>
    <cellStyle name="60% - Accent5 26" xfId="463" xr:uid="{00000000-0005-0000-0000-0000E6010000}"/>
    <cellStyle name="60% - Accent5 27" xfId="464" xr:uid="{00000000-0005-0000-0000-0000E7010000}"/>
    <cellStyle name="60% - Accent5 3" xfId="465" xr:uid="{00000000-0005-0000-0000-0000E8010000}"/>
    <cellStyle name="60% - Accent5 4" xfId="466" xr:uid="{00000000-0005-0000-0000-0000E9010000}"/>
    <cellStyle name="60% - Accent5 5" xfId="467" xr:uid="{00000000-0005-0000-0000-0000EA010000}"/>
    <cellStyle name="60% - Accent5 6" xfId="468" xr:uid="{00000000-0005-0000-0000-0000EB010000}"/>
    <cellStyle name="60% - Accent5 7" xfId="469" xr:uid="{00000000-0005-0000-0000-0000EC010000}"/>
    <cellStyle name="60% - Accent5 8" xfId="470" xr:uid="{00000000-0005-0000-0000-0000ED010000}"/>
    <cellStyle name="60% - Accent5 9" xfId="471" xr:uid="{00000000-0005-0000-0000-0000EE010000}"/>
    <cellStyle name="60% - Accent6" xfId="472" builtinId="52" customBuiltin="1"/>
    <cellStyle name="60% - Accent6 10" xfId="473" xr:uid="{00000000-0005-0000-0000-0000F0010000}"/>
    <cellStyle name="60% - Accent6 11" xfId="474" xr:uid="{00000000-0005-0000-0000-0000F1010000}"/>
    <cellStyle name="60% - Accent6 12" xfId="475" xr:uid="{00000000-0005-0000-0000-0000F2010000}"/>
    <cellStyle name="60% - Accent6 13" xfId="476" xr:uid="{00000000-0005-0000-0000-0000F3010000}"/>
    <cellStyle name="60% - Accent6 14" xfId="477" xr:uid="{00000000-0005-0000-0000-0000F4010000}"/>
    <cellStyle name="60% - Accent6 15" xfId="478" xr:uid="{00000000-0005-0000-0000-0000F5010000}"/>
    <cellStyle name="60% - Accent6 16" xfId="479" xr:uid="{00000000-0005-0000-0000-0000F6010000}"/>
    <cellStyle name="60% - Accent6 17" xfId="480" xr:uid="{00000000-0005-0000-0000-0000F7010000}"/>
    <cellStyle name="60% - Accent6 18" xfId="481" xr:uid="{00000000-0005-0000-0000-0000F8010000}"/>
    <cellStyle name="60% - Accent6 19" xfId="482" xr:uid="{00000000-0005-0000-0000-0000F9010000}"/>
    <cellStyle name="60% - Accent6 2" xfId="483" xr:uid="{00000000-0005-0000-0000-0000FA010000}"/>
    <cellStyle name="60% - Accent6 20" xfId="484" xr:uid="{00000000-0005-0000-0000-0000FB010000}"/>
    <cellStyle name="60% - Accent6 21" xfId="485" xr:uid="{00000000-0005-0000-0000-0000FC010000}"/>
    <cellStyle name="60% - Accent6 22" xfId="486" xr:uid="{00000000-0005-0000-0000-0000FD010000}"/>
    <cellStyle name="60% - Accent6 23" xfId="487" xr:uid="{00000000-0005-0000-0000-0000FE010000}"/>
    <cellStyle name="60% - Accent6 24" xfId="488" xr:uid="{00000000-0005-0000-0000-0000FF010000}"/>
    <cellStyle name="60% - Accent6 25" xfId="489" xr:uid="{00000000-0005-0000-0000-000000020000}"/>
    <cellStyle name="60% - Accent6 26" xfId="490" xr:uid="{00000000-0005-0000-0000-000001020000}"/>
    <cellStyle name="60% - Accent6 27" xfId="491" xr:uid="{00000000-0005-0000-0000-000002020000}"/>
    <cellStyle name="60% - Accent6 3" xfId="492" xr:uid="{00000000-0005-0000-0000-000003020000}"/>
    <cellStyle name="60% - Accent6 4" xfId="493" xr:uid="{00000000-0005-0000-0000-000004020000}"/>
    <cellStyle name="60% - Accent6 5" xfId="494" xr:uid="{00000000-0005-0000-0000-000005020000}"/>
    <cellStyle name="60% - Accent6 6" xfId="495" xr:uid="{00000000-0005-0000-0000-000006020000}"/>
    <cellStyle name="60% - Accent6 7" xfId="496" xr:uid="{00000000-0005-0000-0000-000007020000}"/>
    <cellStyle name="60% - Accent6 8" xfId="497" xr:uid="{00000000-0005-0000-0000-000008020000}"/>
    <cellStyle name="60% - Accent6 9" xfId="498" xr:uid="{00000000-0005-0000-0000-000009020000}"/>
    <cellStyle name="Accent1" xfId="499" builtinId="29" customBuiltin="1"/>
    <cellStyle name="Accent1 10" xfId="500" xr:uid="{00000000-0005-0000-0000-00000B020000}"/>
    <cellStyle name="Accent1 11" xfId="501" xr:uid="{00000000-0005-0000-0000-00000C020000}"/>
    <cellStyle name="Accent1 12" xfId="502" xr:uid="{00000000-0005-0000-0000-00000D020000}"/>
    <cellStyle name="Accent1 13" xfId="503" xr:uid="{00000000-0005-0000-0000-00000E020000}"/>
    <cellStyle name="Accent1 14" xfId="504" xr:uid="{00000000-0005-0000-0000-00000F020000}"/>
    <cellStyle name="Accent1 15" xfId="505" xr:uid="{00000000-0005-0000-0000-000010020000}"/>
    <cellStyle name="Accent1 16" xfId="506" xr:uid="{00000000-0005-0000-0000-000011020000}"/>
    <cellStyle name="Accent1 17" xfId="507" xr:uid="{00000000-0005-0000-0000-000012020000}"/>
    <cellStyle name="Accent1 18" xfId="508" xr:uid="{00000000-0005-0000-0000-000013020000}"/>
    <cellStyle name="Accent1 19" xfId="509" xr:uid="{00000000-0005-0000-0000-000014020000}"/>
    <cellStyle name="Accent1 2" xfId="510" xr:uid="{00000000-0005-0000-0000-000015020000}"/>
    <cellStyle name="Accent1 20" xfId="511" xr:uid="{00000000-0005-0000-0000-000016020000}"/>
    <cellStyle name="Accent1 21" xfId="512" xr:uid="{00000000-0005-0000-0000-000017020000}"/>
    <cellStyle name="Accent1 22" xfId="513" xr:uid="{00000000-0005-0000-0000-000018020000}"/>
    <cellStyle name="Accent1 23" xfId="514" xr:uid="{00000000-0005-0000-0000-000019020000}"/>
    <cellStyle name="Accent1 24" xfId="515" xr:uid="{00000000-0005-0000-0000-00001A020000}"/>
    <cellStyle name="Accent1 25" xfId="516" xr:uid="{00000000-0005-0000-0000-00001B020000}"/>
    <cellStyle name="Accent1 26" xfId="517" xr:uid="{00000000-0005-0000-0000-00001C020000}"/>
    <cellStyle name="Accent1 27" xfId="518" xr:uid="{00000000-0005-0000-0000-00001D020000}"/>
    <cellStyle name="Accent1 3" xfId="519" xr:uid="{00000000-0005-0000-0000-00001E020000}"/>
    <cellStyle name="Accent1 4" xfId="520" xr:uid="{00000000-0005-0000-0000-00001F020000}"/>
    <cellStyle name="Accent1 5" xfId="521" xr:uid="{00000000-0005-0000-0000-000020020000}"/>
    <cellStyle name="Accent1 6" xfId="522" xr:uid="{00000000-0005-0000-0000-000021020000}"/>
    <cellStyle name="Accent1 7" xfId="523" xr:uid="{00000000-0005-0000-0000-000022020000}"/>
    <cellStyle name="Accent1 8" xfId="524" xr:uid="{00000000-0005-0000-0000-000023020000}"/>
    <cellStyle name="Accent1 9" xfId="525" xr:uid="{00000000-0005-0000-0000-000024020000}"/>
    <cellStyle name="Accent2" xfId="526" builtinId="33" customBuiltin="1"/>
    <cellStyle name="Accent2 10" xfId="527" xr:uid="{00000000-0005-0000-0000-000026020000}"/>
    <cellStyle name="Accent2 11" xfId="528" xr:uid="{00000000-0005-0000-0000-000027020000}"/>
    <cellStyle name="Accent2 12" xfId="529" xr:uid="{00000000-0005-0000-0000-000028020000}"/>
    <cellStyle name="Accent2 13" xfId="530" xr:uid="{00000000-0005-0000-0000-000029020000}"/>
    <cellStyle name="Accent2 14" xfId="531" xr:uid="{00000000-0005-0000-0000-00002A020000}"/>
    <cellStyle name="Accent2 15" xfId="532" xr:uid="{00000000-0005-0000-0000-00002B020000}"/>
    <cellStyle name="Accent2 16" xfId="533" xr:uid="{00000000-0005-0000-0000-00002C020000}"/>
    <cellStyle name="Accent2 17" xfId="534" xr:uid="{00000000-0005-0000-0000-00002D020000}"/>
    <cellStyle name="Accent2 18" xfId="535" xr:uid="{00000000-0005-0000-0000-00002E020000}"/>
    <cellStyle name="Accent2 19" xfId="536" xr:uid="{00000000-0005-0000-0000-00002F020000}"/>
    <cellStyle name="Accent2 2" xfId="537" xr:uid="{00000000-0005-0000-0000-000030020000}"/>
    <cellStyle name="Accent2 20" xfId="538" xr:uid="{00000000-0005-0000-0000-000031020000}"/>
    <cellStyle name="Accent2 21" xfId="539" xr:uid="{00000000-0005-0000-0000-000032020000}"/>
    <cellStyle name="Accent2 22" xfId="540" xr:uid="{00000000-0005-0000-0000-000033020000}"/>
    <cellStyle name="Accent2 23" xfId="541" xr:uid="{00000000-0005-0000-0000-000034020000}"/>
    <cellStyle name="Accent2 24" xfId="542" xr:uid="{00000000-0005-0000-0000-000035020000}"/>
    <cellStyle name="Accent2 25" xfId="543" xr:uid="{00000000-0005-0000-0000-000036020000}"/>
    <cellStyle name="Accent2 26" xfId="544" xr:uid="{00000000-0005-0000-0000-000037020000}"/>
    <cellStyle name="Accent2 27" xfId="545" xr:uid="{00000000-0005-0000-0000-000038020000}"/>
    <cellStyle name="Accent2 3" xfId="546" xr:uid="{00000000-0005-0000-0000-000039020000}"/>
    <cellStyle name="Accent2 4" xfId="547" xr:uid="{00000000-0005-0000-0000-00003A020000}"/>
    <cellStyle name="Accent2 5" xfId="548" xr:uid="{00000000-0005-0000-0000-00003B020000}"/>
    <cellStyle name="Accent2 6" xfId="549" xr:uid="{00000000-0005-0000-0000-00003C020000}"/>
    <cellStyle name="Accent2 7" xfId="550" xr:uid="{00000000-0005-0000-0000-00003D020000}"/>
    <cellStyle name="Accent2 8" xfId="551" xr:uid="{00000000-0005-0000-0000-00003E020000}"/>
    <cellStyle name="Accent2 9" xfId="552" xr:uid="{00000000-0005-0000-0000-00003F020000}"/>
    <cellStyle name="Accent3" xfId="553" builtinId="37" customBuiltin="1"/>
    <cellStyle name="Accent3 10" xfId="554" xr:uid="{00000000-0005-0000-0000-000041020000}"/>
    <cellStyle name="Accent3 11" xfId="555" xr:uid="{00000000-0005-0000-0000-000042020000}"/>
    <cellStyle name="Accent3 12" xfId="556" xr:uid="{00000000-0005-0000-0000-000043020000}"/>
    <cellStyle name="Accent3 13" xfId="557" xr:uid="{00000000-0005-0000-0000-000044020000}"/>
    <cellStyle name="Accent3 14" xfId="558" xr:uid="{00000000-0005-0000-0000-000045020000}"/>
    <cellStyle name="Accent3 15" xfId="559" xr:uid="{00000000-0005-0000-0000-000046020000}"/>
    <cellStyle name="Accent3 16" xfId="560" xr:uid="{00000000-0005-0000-0000-000047020000}"/>
    <cellStyle name="Accent3 17" xfId="561" xr:uid="{00000000-0005-0000-0000-000048020000}"/>
    <cellStyle name="Accent3 18" xfId="562" xr:uid="{00000000-0005-0000-0000-000049020000}"/>
    <cellStyle name="Accent3 19" xfId="563" xr:uid="{00000000-0005-0000-0000-00004A020000}"/>
    <cellStyle name="Accent3 2" xfId="564" xr:uid="{00000000-0005-0000-0000-00004B020000}"/>
    <cellStyle name="Accent3 20" xfId="565" xr:uid="{00000000-0005-0000-0000-00004C020000}"/>
    <cellStyle name="Accent3 21" xfId="566" xr:uid="{00000000-0005-0000-0000-00004D020000}"/>
    <cellStyle name="Accent3 22" xfId="567" xr:uid="{00000000-0005-0000-0000-00004E020000}"/>
    <cellStyle name="Accent3 23" xfId="568" xr:uid="{00000000-0005-0000-0000-00004F020000}"/>
    <cellStyle name="Accent3 24" xfId="569" xr:uid="{00000000-0005-0000-0000-000050020000}"/>
    <cellStyle name="Accent3 25" xfId="570" xr:uid="{00000000-0005-0000-0000-000051020000}"/>
    <cellStyle name="Accent3 26" xfId="571" xr:uid="{00000000-0005-0000-0000-000052020000}"/>
    <cellStyle name="Accent3 27" xfId="572" xr:uid="{00000000-0005-0000-0000-000053020000}"/>
    <cellStyle name="Accent3 3" xfId="573" xr:uid="{00000000-0005-0000-0000-000054020000}"/>
    <cellStyle name="Accent3 4" xfId="574" xr:uid="{00000000-0005-0000-0000-000055020000}"/>
    <cellStyle name="Accent3 5" xfId="575" xr:uid="{00000000-0005-0000-0000-000056020000}"/>
    <cellStyle name="Accent3 6" xfId="576" xr:uid="{00000000-0005-0000-0000-000057020000}"/>
    <cellStyle name="Accent3 7" xfId="577" xr:uid="{00000000-0005-0000-0000-000058020000}"/>
    <cellStyle name="Accent3 8" xfId="578" xr:uid="{00000000-0005-0000-0000-000059020000}"/>
    <cellStyle name="Accent3 9" xfId="579" xr:uid="{00000000-0005-0000-0000-00005A020000}"/>
    <cellStyle name="Accent4" xfId="580" builtinId="41" customBuiltin="1"/>
    <cellStyle name="Accent4 10" xfId="581" xr:uid="{00000000-0005-0000-0000-00005C020000}"/>
    <cellStyle name="Accent4 11" xfId="582" xr:uid="{00000000-0005-0000-0000-00005D020000}"/>
    <cellStyle name="Accent4 12" xfId="583" xr:uid="{00000000-0005-0000-0000-00005E020000}"/>
    <cellStyle name="Accent4 13" xfId="584" xr:uid="{00000000-0005-0000-0000-00005F020000}"/>
    <cellStyle name="Accent4 14" xfId="585" xr:uid="{00000000-0005-0000-0000-000060020000}"/>
    <cellStyle name="Accent4 15" xfId="586" xr:uid="{00000000-0005-0000-0000-000061020000}"/>
    <cellStyle name="Accent4 16" xfId="587" xr:uid="{00000000-0005-0000-0000-000062020000}"/>
    <cellStyle name="Accent4 17" xfId="588" xr:uid="{00000000-0005-0000-0000-000063020000}"/>
    <cellStyle name="Accent4 18" xfId="589" xr:uid="{00000000-0005-0000-0000-000064020000}"/>
    <cellStyle name="Accent4 19" xfId="590" xr:uid="{00000000-0005-0000-0000-000065020000}"/>
    <cellStyle name="Accent4 2" xfId="591" xr:uid="{00000000-0005-0000-0000-000066020000}"/>
    <cellStyle name="Accent4 20" xfId="592" xr:uid="{00000000-0005-0000-0000-000067020000}"/>
    <cellStyle name="Accent4 21" xfId="593" xr:uid="{00000000-0005-0000-0000-000068020000}"/>
    <cellStyle name="Accent4 22" xfId="594" xr:uid="{00000000-0005-0000-0000-000069020000}"/>
    <cellStyle name="Accent4 23" xfId="595" xr:uid="{00000000-0005-0000-0000-00006A020000}"/>
    <cellStyle name="Accent4 24" xfId="596" xr:uid="{00000000-0005-0000-0000-00006B020000}"/>
    <cellStyle name="Accent4 25" xfId="597" xr:uid="{00000000-0005-0000-0000-00006C020000}"/>
    <cellStyle name="Accent4 26" xfId="598" xr:uid="{00000000-0005-0000-0000-00006D020000}"/>
    <cellStyle name="Accent4 27" xfId="599" xr:uid="{00000000-0005-0000-0000-00006E020000}"/>
    <cellStyle name="Accent4 3" xfId="600" xr:uid="{00000000-0005-0000-0000-00006F020000}"/>
    <cellStyle name="Accent4 4" xfId="601" xr:uid="{00000000-0005-0000-0000-000070020000}"/>
    <cellStyle name="Accent4 5" xfId="602" xr:uid="{00000000-0005-0000-0000-000071020000}"/>
    <cellStyle name="Accent4 6" xfId="603" xr:uid="{00000000-0005-0000-0000-000072020000}"/>
    <cellStyle name="Accent4 7" xfId="604" xr:uid="{00000000-0005-0000-0000-000073020000}"/>
    <cellStyle name="Accent4 8" xfId="605" xr:uid="{00000000-0005-0000-0000-000074020000}"/>
    <cellStyle name="Accent4 9" xfId="606" xr:uid="{00000000-0005-0000-0000-000075020000}"/>
    <cellStyle name="Accent5" xfId="607" builtinId="45" customBuiltin="1"/>
    <cellStyle name="Accent5 10" xfId="608" xr:uid="{00000000-0005-0000-0000-000077020000}"/>
    <cellStyle name="Accent5 11" xfId="609" xr:uid="{00000000-0005-0000-0000-000078020000}"/>
    <cellStyle name="Accent5 12" xfId="610" xr:uid="{00000000-0005-0000-0000-000079020000}"/>
    <cellStyle name="Accent5 13" xfId="611" xr:uid="{00000000-0005-0000-0000-00007A020000}"/>
    <cellStyle name="Accent5 14" xfId="612" xr:uid="{00000000-0005-0000-0000-00007B020000}"/>
    <cellStyle name="Accent5 15" xfId="613" xr:uid="{00000000-0005-0000-0000-00007C020000}"/>
    <cellStyle name="Accent5 16" xfId="614" xr:uid="{00000000-0005-0000-0000-00007D020000}"/>
    <cellStyle name="Accent5 17" xfId="615" xr:uid="{00000000-0005-0000-0000-00007E020000}"/>
    <cellStyle name="Accent5 18" xfId="616" xr:uid="{00000000-0005-0000-0000-00007F020000}"/>
    <cellStyle name="Accent5 19" xfId="617" xr:uid="{00000000-0005-0000-0000-000080020000}"/>
    <cellStyle name="Accent5 2" xfId="618" xr:uid="{00000000-0005-0000-0000-000081020000}"/>
    <cellStyle name="Accent5 20" xfId="619" xr:uid="{00000000-0005-0000-0000-000082020000}"/>
    <cellStyle name="Accent5 21" xfId="620" xr:uid="{00000000-0005-0000-0000-000083020000}"/>
    <cellStyle name="Accent5 22" xfId="621" xr:uid="{00000000-0005-0000-0000-000084020000}"/>
    <cellStyle name="Accent5 23" xfId="622" xr:uid="{00000000-0005-0000-0000-000085020000}"/>
    <cellStyle name="Accent5 24" xfId="623" xr:uid="{00000000-0005-0000-0000-000086020000}"/>
    <cellStyle name="Accent5 25" xfId="624" xr:uid="{00000000-0005-0000-0000-000087020000}"/>
    <cellStyle name="Accent5 26" xfId="625" xr:uid="{00000000-0005-0000-0000-000088020000}"/>
    <cellStyle name="Accent5 27" xfId="626" xr:uid="{00000000-0005-0000-0000-000089020000}"/>
    <cellStyle name="Accent5 3" xfId="627" xr:uid="{00000000-0005-0000-0000-00008A020000}"/>
    <cellStyle name="Accent5 4" xfId="628" xr:uid="{00000000-0005-0000-0000-00008B020000}"/>
    <cellStyle name="Accent5 5" xfId="629" xr:uid="{00000000-0005-0000-0000-00008C020000}"/>
    <cellStyle name="Accent5 6" xfId="630" xr:uid="{00000000-0005-0000-0000-00008D020000}"/>
    <cellStyle name="Accent5 7" xfId="631" xr:uid="{00000000-0005-0000-0000-00008E020000}"/>
    <cellStyle name="Accent5 8" xfId="632" xr:uid="{00000000-0005-0000-0000-00008F020000}"/>
    <cellStyle name="Accent5 9" xfId="633" xr:uid="{00000000-0005-0000-0000-000090020000}"/>
    <cellStyle name="Accent6" xfId="634" builtinId="49" customBuiltin="1"/>
    <cellStyle name="Accent6 10" xfId="635" xr:uid="{00000000-0005-0000-0000-000092020000}"/>
    <cellStyle name="Accent6 11" xfId="636" xr:uid="{00000000-0005-0000-0000-000093020000}"/>
    <cellStyle name="Accent6 12" xfId="637" xr:uid="{00000000-0005-0000-0000-000094020000}"/>
    <cellStyle name="Accent6 13" xfId="638" xr:uid="{00000000-0005-0000-0000-000095020000}"/>
    <cellStyle name="Accent6 14" xfId="639" xr:uid="{00000000-0005-0000-0000-000096020000}"/>
    <cellStyle name="Accent6 15" xfId="640" xr:uid="{00000000-0005-0000-0000-000097020000}"/>
    <cellStyle name="Accent6 16" xfId="641" xr:uid="{00000000-0005-0000-0000-000098020000}"/>
    <cellStyle name="Accent6 17" xfId="642" xr:uid="{00000000-0005-0000-0000-000099020000}"/>
    <cellStyle name="Accent6 18" xfId="643" xr:uid="{00000000-0005-0000-0000-00009A020000}"/>
    <cellStyle name="Accent6 19" xfId="644" xr:uid="{00000000-0005-0000-0000-00009B020000}"/>
    <cellStyle name="Accent6 2" xfId="645" xr:uid="{00000000-0005-0000-0000-00009C020000}"/>
    <cellStyle name="Accent6 20" xfId="646" xr:uid="{00000000-0005-0000-0000-00009D020000}"/>
    <cellStyle name="Accent6 21" xfId="647" xr:uid="{00000000-0005-0000-0000-00009E020000}"/>
    <cellStyle name="Accent6 22" xfId="648" xr:uid="{00000000-0005-0000-0000-00009F020000}"/>
    <cellStyle name="Accent6 23" xfId="649" xr:uid="{00000000-0005-0000-0000-0000A0020000}"/>
    <cellStyle name="Accent6 24" xfId="650" xr:uid="{00000000-0005-0000-0000-0000A1020000}"/>
    <cellStyle name="Accent6 25" xfId="651" xr:uid="{00000000-0005-0000-0000-0000A2020000}"/>
    <cellStyle name="Accent6 26" xfId="652" xr:uid="{00000000-0005-0000-0000-0000A3020000}"/>
    <cellStyle name="Accent6 27" xfId="653" xr:uid="{00000000-0005-0000-0000-0000A4020000}"/>
    <cellStyle name="Accent6 3" xfId="654" xr:uid="{00000000-0005-0000-0000-0000A5020000}"/>
    <cellStyle name="Accent6 4" xfId="655" xr:uid="{00000000-0005-0000-0000-0000A6020000}"/>
    <cellStyle name="Accent6 5" xfId="656" xr:uid="{00000000-0005-0000-0000-0000A7020000}"/>
    <cellStyle name="Accent6 6" xfId="657" xr:uid="{00000000-0005-0000-0000-0000A8020000}"/>
    <cellStyle name="Accent6 7" xfId="658" xr:uid="{00000000-0005-0000-0000-0000A9020000}"/>
    <cellStyle name="Accent6 8" xfId="659" xr:uid="{00000000-0005-0000-0000-0000AA020000}"/>
    <cellStyle name="Accent6 9" xfId="660" xr:uid="{00000000-0005-0000-0000-0000AB020000}"/>
    <cellStyle name="Bad" xfId="661" builtinId="27" customBuiltin="1"/>
    <cellStyle name="Bad 10" xfId="662" xr:uid="{00000000-0005-0000-0000-0000AD020000}"/>
    <cellStyle name="Bad 11" xfId="663" xr:uid="{00000000-0005-0000-0000-0000AE020000}"/>
    <cellStyle name="Bad 12" xfId="664" xr:uid="{00000000-0005-0000-0000-0000AF020000}"/>
    <cellStyle name="Bad 13" xfId="665" xr:uid="{00000000-0005-0000-0000-0000B0020000}"/>
    <cellStyle name="Bad 14" xfId="666" xr:uid="{00000000-0005-0000-0000-0000B1020000}"/>
    <cellStyle name="Bad 15" xfId="667" xr:uid="{00000000-0005-0000-0000-0000B2020000}"/>
    <cellStyle name="Bad 16" xfId="668" xr:uid="{00000000-0005-0000-0000-0000B3020000}"/>
    <cellStyle name="Bad 17" xfId="669" xr:uid="{00000000-0005-0000-0000-0000B4020000}"/>
    <cellStyle name="Bad 18" xfId="670" xr:uid="{00000000-0005-0000-0000-0000B5020000}"/>
    <cellStyle name="Bad 19" xfId="671" xr:uid="{00000000-0005-0000-0000-0000B6020000}"/>
    <cellStyle name="Bad 2" xfId="672" xr:uid="{00000000-0005-0000-0000-0000B7020000}"/>
    <cellStyle name="Bad 2 2" xfId="673" xr:uid="{00000000-0005-0000-0000-0000B8020000}"/>
    <cellStyle name="Bad 2 3" xfId="674" xr:uid="{00000000-0005-0000-0000-0000B9020000}"/>
    <cellStyle name="Bad 20" xfId="675" xr:uid="{00000000-0005-0000-0000-0000BA020000}"/>
    <cellStyle name="Bad 21" xfId="676" xr:uid="{00000000-0005-0000-0000-0000BB020000}"/>
    <cellStyle name="Bad 22" xfId="677" xr:uid="{00000000-0005-0000-0000-0000BC020000}"/>
    <cellStyle name="Bad 23" xfId="678" xr:uid="{00000000-0005-0000-0000-0000BD020000}"/>
    <cellStyle name="Bad 24" xfId="679" xr:uid="{00000000-0005-0000-0000-0000BE020000}"/>
    <cellStyle name="Bad 25" xfId="680" xr:uid="{00000000-0005-0000-0000-0000BF020000}"/>
    <cellStyle name="Bad 26" xfId="681" xr:uid="{00000000-0005-0000-0000-0000C0020000}"/>
    <cellStyle name="Bad 27" xfId="682" xr:uid="{00000000-0005-0000-0000-0000C1020000}"/>
    <cellStyle name="Bad 28" xfId="683" xr:uid="{00000000-0005-0000-0000-0000C2020000}"/>
    <cellStyle name="Bad 3" xfId="684" xr:uid="{00000000-0005-0000-0000-0000C3020000}"/>
    <cellStyle name="Bad 4" xfId="685" xr:uid="{00000000-0005-0000-0000-0000C4020000}"/>
    <cellStyle name="Bad 5" xfId="686" xr:uid="{00000000-0005-0000-0000-0000C5020000}"/>
    <cellStyle name="Bad 6" xfId="687" xr:uid="{00000000-0005-0000-0000-0000C6020000}"/>
    <cellStyle name="Bad 7" xfId="688" xr:uid="{00000000-0005-0000-0000-0000C7020000}"/>
    <cellStyle name="Bad 8" xfId="689" xr:uid="{00000000-0005-0000-0000-0000C8020000}"/>
    <cellStyle name="Bad 9" xfId="690" xr:uid="{00000000-0005-0000-0000-0000C9020000}"/>
    <cellStyle name="Calculation" xfId="691" builtinId="22" customBuiltin="1"/>
    <cellStyle name="Calculation 10" xfId="692" xr:uid="{00000000-0005-0000-0000-0000CB020000}"/>
    <cellStyle name="Calculation 11" xfId="693" xr:uid="{00000000-0005-0000-0000-0000CC020000}"/>
    <cellStyle name="Calculation 12" xfId="694" xr:uid="{00000000-0005-0000-0000-0000CD020000}"/>
    <cellStyle name="Calculation 13" xfId="695" xr:uid="{00000000-0005-0000-0000-0000CE020000}"/>
    <cellStyle name="Calculation 14" xfId="696" xr:uid="{00000000-0005-0000-0000-0000CF020000}"/>
    <cellStyle name="Calculation 15" xfId="697" xr:uid="{00000000-0005-0000-0000-0000D0020000}"/>
    <cellStyle name="Calculation 16" xfId="698" xr:uid="{00000000-0005-0000-0000-0000D1020000}"/>
    <cellStyle name="Calculation 17" xfId="699" xr:uid="{00000000-0005-0000-0000-0000D2020000}"/>
    <cellStyle name="Calculation 18" xfId="700" xr:uid="{00000000-0005-0000-0000-0000D3020000}"/>
    <cellStyle name="Calculation 19" xfId="701" xr:uid="{00000000-0005-0000-0000-0000D4020000}"/>
    <cellStyle name="Calculation 2" xfId="702" xr:uid="{00000000-0005-0000-0000-0000D5020000}"/>
    <cellStyle name="Calculation 20" xfId="703" xr:uid="{00000000-0005-0000-0000-0000D6020000}"/>
    <cellStyle name="Calculation 21" xfId="704" xr:uid="{00000000-0005-0000-0000-0000D7020000}"/>
    <cellStyle name="Calculation 22" xfId="705" xr:uid="{00000000-0005-0000-0000-0000D8020000}"/>
    <cellStyle name="Calculation 23" xfId="706" xr:uid="{00000000-0005-0000-0000-0000D9020000}"/>
    <cellStyle name="Calculation 24" xfId="707" xr:uid="{00000000-0005-0000-0000-0000DA020000}"/>
    <cellStyle name="Calculation 25" xfId="708" xr:uid="{00000000-0005-0000-0000-0000DB020000}"/>
    <cellStyle name="Calculation 26" xfId="709" xr:uid="{00000000-0005-0000-0000-0000DC020000}"/>
    <cellStyle name="Calculation 27" xfId="710" xr:uid="{00000000-0005-0000-0000-0000DD020000}"/>
    <cellStyle name="Calculation 3" xfId="711" xr:uid="{00000000-0005-0000-0000-0000DE020000}"/>
    <cellStyle name="Calculation 4" xfId="712" xr:uid="{00000000-0005-0000-0000-0000DF020000}"/>
    <cellStyle name="Calculation 5" xfId="713" xr:uid="{00000000-0005-0000-0000-0000E0020000}"/>
    <cellStyle name="Calculation 6" xfId="714" xr:uid="{00000000-0005-0000-0000-0000E1020000}"/>
    <cellStyle name="Calculation 7" xfId="715" xr:uid="{00000000-0005-0000-0000-0000E2020000}"/>
    <cellStyle name="Calculation 8" xfId="716" xr:uid="{00000000-0005-0000-0000-0000E3020000}"/>
    <cellStyle name="Calculation 9" xfId="717" xr:uid="{00000000-0005-0000-0000-0000E4020000}"/>
    <cellStyle name="Check Cell" xfId="718" builtinId="23" customBuiltin="1"/>
    <cellStyle name="Check Cell 10" xfId="719" xr:uid="{00000000-0005-0000-0000-0000E6020000}"/>
    <cellStyle name="Check Cell 11" xfId="720" xr:uid="{00000000-0005-0000-0000-0000E7020000}"/>
    <cellStyle name="Check Cell 12" xfId="721" xr:uid="{00000000-0005-0000-0000-0000E8020000}"/>
    <cellStyle name="Check Cell 13" xfId="722" xr:uid="{00000000-0005-0000-0000-0000E9020000}"/>
    <cellStyle name="Check Cell 14" xfId="723" xr:uid="{00000000-0005-0000-0000-0000EA020000}"/>
    <cellStyle name="Check Cell 15" xfId="724" xr:uid="{00000000-0005-0000-0000-0000EB020000}"/>
    <cellStyle name="Check Cell 16" xfId="725" xr:uid="{00000000-0005-0000-0000-0000EC020000}"/>
    <cellStyle name="Check Cell 17" xfId="726" xr:uid="{00000000-0005-0000-0000-0000ED020000}"/>
    <cellStyle name="Check Cell 18" xfId="727" xr:uid="{00000000-0005-0000-0000-0000EE020000}"/>
    <cellStyle name="Check Cell 19" xfId="728" xr:uid="{00000000-0005-0000-0000-0000EF020000}"/>
    <cellStyle name="Check Cell 2" xfId="729" xr:uid="{00000000-0005-0000-0000-0000F0020000}"/>
    <cellStyle name="Check Cell 20" xfId="730" xr:uid="{00000000-0005-0000-0000-0000F1020000}"/>
    <cellStyle name="Check Cell 21" xfId="731" xr:uid="{00000000-0005-0000-0000-0000F2020000}"/>
    <cellStyle name="Check Cell 22" xfId="732" xr:uid="{00000000-0005-0000-0000-0000F3020000}"/>
    <cellStyle name="Check Cell 23" xfId="733" xr:uid="{00000000-0005-0000-0000-0000F4020000}"/>
    <cellStyle name="Check Cell 24" xfId="734" xr:uid="{00000000-0005-0000-0000-0000F5020000}"/>
    <cellStyle name="Check Cell 25" xfId="735" xr:uid="{00000000-0005-0000-0000-0000F6020000}"/>
    <cellStyle name="Check Cell 26" xfId="736" xr:uid="{00000000-0005-0000-0000-0000F7020000}"/>
    <cellStyle name="Check Cell 27" xfId="737" xr:uid="{00000000-0005-0000-0000-0000F8020000}"/>
    <cellStyle name="Check Cell 3" xfId="738" xr:uid="{00000000-0005-0000-0000-0000F9020000}"/>
    <cellStyle name="Check Cell 4" xfId="739" xr:uid="{00000000-0005-0000-0000-0000FA020000}"/>
    <cellStyle name="Check Cell 5" xfId="740" xr:uid="{00000000-0005-0000-0000-0000FB020000}"/>
    <cellStyle name="Check Cell 6" xfId="741" xr:uid="{00000000-0005-0000-0000-0000FC020000}"/>
    <cellStyle name="Check Cell 7" xfId="742" xr:uid="{00000000-0005-0000-0000-0000FD020000}"/>
    <cellStyle name="Check Cell 8" xfId="743" xr:uid="{00000000-0005-0000-0000-0000FE020000}"/>
    <cellStyle name="Check Cell 9" xfId="744" xr:uid="{00000000-0005-0000-0000-0000FF020000}"/>
    <cellStyle name="Comma" xfId="745" builtinId="3"/>
    <cellStyle name="Comma 10" xfId="746" xr:uid="{00000000-0005-0000-0000-000001030000}"/>
    <cellStyle name="Comma 10 2" xfId="747" xr:uid="{00000000-0005-0000-0000-000002030000}"/>
    <cellStyle name="Comma 11" xfId="748" xr:uid="{00000000-0005-0000-0000-000003030000}"/>
    <cellStyle name="Comma 11 2" xfId="749" xr:uid="{00000000-0005-0000-0000-000004030000}"/>
    <cellStyle name="Comma 12" xfId="750" xr:uid="{00000000-0005-0000-0000-000005030000}"/>
    <cellStyle name="Comma 13" xfId="751" xr:uid="{00000000-0005-0000-0000-000006030000}"/>
    <cellStyle name="Comma 14" xfId="752" xr:uid="{00000000-0005-0000-0000-000007030000}"/>
    <cellStyle name="Comma 15" xfId="753" xr:uid="{00000000-0005-0000-0000-000008030000}"/>
    <cellStyle name="Comma 16" xfId="754" xr:uid="{00000000-0005-0000-0000-000009030000}"/>
    <cellStyle name="Comma 17" xfId="755" xr:uid="{00000000-0005-0000-0000-00000A030000}"/>
    <cellStyle name="Comma 18" xfId="756" xr:uid="{00000000-0005-0000-0000-00000B030000}"/>
    <cellStyle name="Comma 18 10" xfId="757" xr:uid="{00000000-0005-0000-0000-00000C030000}"/>
    <cellStyle name="Comma 18 10 2" xfId="758" xr:uid="{00000000-0005-0000-0000-00000D030000}"/>
    <cellStyle name="Comma 18 11" xfId="759" xr:uid="{00000000-0005-0000-0000-00000E030000}"/>
    <cellStyle name="Comma 18 11 2" xfId="760" xr:uid="{00000000-0005-0000-0000-00000F030000}"/>
    <cellStyle name="Comma 18 12" xfId="761" xr:uid="{00000000-0005-0000-0000-000010030000}"/>
    <cellStyle name="Comma 18 12 2" xfId="762" xr:uid="{00000000-0005-0000-0000-000011030000}"/>
    <cellStyle name="Comma 18 13" xfId="763" xr:uid="{00000000-0005-0000-0000-000012030000}"/>
    <cellStyle name="Comma 18 13 2" xfId="764" xr:uid="{00000000-0005-0000-0000-000013030000}"/>
    <cellStyle name="Comma 18 14" xfId="765" xr:uid="{00000000-0005-0000-0000-000014030000}"/>
    <cellStyle name="Comma 18 14 2" xfId="766" xr:uid="{00000000-0005-0000-0000-000015030000}"/>
    <cellStyle name="Comma 18 15" xfId="767" xr:uid="{00000000-0005-0000-0000-000016030000}"/>
    <cellStyle name="Comma 18 15 2" xfId="768" xr:uid="{00000000-0005-0000-0000-000017030000}"/>
    <cellStyle name="Comma 18 16" xfId="769" xr:uid="{00000000-0005-0000-0000-000018030000}"/>
    <cellStyle name="Comma 18 16 2" xfId="770" xr:uid="{00000000-0005-0000-0000-000019030000}"/>
    <cellStyle name="Comma 18 17" xfId="771" xr:uid="{00000000-0005-0000-0000-00001A030000}"/>
    <cellStyle name="Comma 18 17 2" xfId="772" xr:uid="{00000000-0005-0000-0000-00001B030000}"/>
    <cellStyle name="Comma 18 18" xfId="773" xr:uid="{00000000-0005-0000-0000-00001C030000}"/>
    <cellStyle name="Comma 18 18 2" xfId="774" xr:uid="{00000000-0005-0000-0000-00001D030000}"/>
    <cellStyle name="Comma 18 19" xfId="775" xr:uid="{00000000-0005-0000-0000-00001E030000}"/>
    <cellStyle name="Comma 18 19 2" xfId="776" xr:uid="{00000000-0005-0000-0000-00001F030000}"/>
    <cellStyle name="Comma 18 2" xfId="777" xr:uid="{00000000-0005-0000-0000-000020030000}"/>
    <cellStyle name="Comma 18 2 2" xfId="778" xr:uid="{00000000-0005-0000-0000-000021030000}"/>
    <cellStyle name="Comma 18 20" xfId="779" xr:uid="{00000000-0005-0000-0000-000022030000}"/>
    <cellStyle name="Comma 18 20 2" xfId="780" xr:uid="{00000000-0005-0000-0000-000023030000}"/>
    <cellStyle name="Comma 18 21" xfId="781" xr:uid="{00000000-0005-0000-0000-000024030000}"/>
    <cellStyle name="Comma 18 21 2" xfId="782" xr:uid="{00000000-0005-0000-0000-000025030000}"/>
    <cellStyle name="Comma 18 22" xfId="783" xr:uid="{00000000-0005-0000-0000-000026030000}"/>
    <cellStyle name="Comma 18 22 2" xfId="784" xr:uid="{00000000-0005-0000-0000-000027030000}"/>
    <cellStyle name="Comma 18 23" xfId="785" xr:uid="{00000000-0005-0000-0000-000028030000}"/>
    <cellStyle name="Comma 18 24" xfId="1981" xr:uid="{00000000-0005-0000-0000-000029030000}"/>
    <cellStyle name="Comma 18 3" xfId="786" xr:uid="{00000000-0005-0000-0000-00002A030000}"/>
    <cellStyle name="Comma 18 3 2" xfId="787" xr:uid="{00000000-0005-0000-0000-00002B030000}"/>
    <cellStyle name="Comma 18 4" xfId="788" xr:uid="{00000000-0005-0000-0000-00002C030000}"/>
    <cellStyle name="Comma 18 4 2" xfId="789" xr:uid="{00000000-0005-0000-0000-00002D030000}"/>
    <cellStyle name="Comma 18 5" xfId="790" xr:uid="{00000000-0005-0000-0000-00002E030000}"/>
    <cellStyle name="Comma 18 5 2" xfId="791" xr:uid="{00000000-0005-0000-0000-00002F030000}"/>
    <cellStyle name="Comma 18 6" xfId="792" xr:uid="{00000000-0005-0000-0000-000030030000}"/>
    <cellStyle name="Comma 18 6 2" xfId="793" xr:uid="{00000000-0005-0000-0000-000031030000}"/>
    <cellStyle name="Comma 18 7" xfId="794" xr:uid="{00000000-0005-0000-0000-000032030000}"/>
    <cellStyle name="Comma 18 7 2" xfId="795" xr:uid="{00000000-0005-0000-0000-000033030000}"/>
    <cellStyle name="Comma 18 8" xfId="796" xr:uid="{00000000-0005-0000-0000-000034030000}"/>
    <cellStyle name="Comma 18 8 2" xfId="797" xr:uid="{00000000-0005-0000-0000-000035030000}"/>
    <cellStyle name="Comma 18 9" xfId="798" xr:uid="{00000000-0005-0000-0000-000036030000}"/>
    <cellStyle name="Comma 18 9 2" xfId="799" xr:uid="{00000000-0005-0000-0000-000037030000}"/>
    <cellStyle name="Comma 19" xfId="800" xr:uid="{00000000-0005-0000-0000-000038030000}"/>
    <cellStyle name="Comma 19 2" xfId="801" xr:uid="{00000000-0005-0000-0000-000039030000}"/>
    <cellStyle name="Comma 2" xfId="802" xr:uid="{00000000-0005-0000-0000-00003A030000}"/>
    <cellStyle name="Comma 2 10" xfId="803" xr:uid="{00000000-0005-0000-0000-00003B030000}"/>
    <cellStyle name="Comma 2 11" xfId="804" xr:uid="{00000000-0005-0000-0000-00003C030000}"/>
    <cellStyle name="Comma 2 12" xfId="805" xr:uid="{00000000-0005-0000-0000-00003D030000}"/>
    <cellStyle name="Comma 2 13" xfId="806" xr:uid="{00000000-0005-0000-0000-00003E030000}"/>
    <cellStyle name="Comma 2 14" xfId="807" xr:uid="{00000000-0005-0000-0000-00003F030000}"/>
    <cellStyle name="Comma 2 15" xfId="808" xr:uid="{00000000-0005-0000-0000-000040030000}"/>
    <cellStyle name="Comma 2 16" xfId="809" xr:uid="{00000000-0005-0000-0000-000041030000}"/>
    <cellStyle name="Comma 2 17" xfId="810" xr:uid="{00000000-0005-0000-0000-000042030000}"/>
    <cellStyle name="Comma 2 18" xfId="811" xr:uid="{00000000-0005-0000-0000-000043030000}"/>
    <cellStyle name="Comma 2 19" xfId="812" xr:uid="{00000000-0005-0000-0000-000044030000}"/>
    <cellStyle name="Comma 2 2" xfId="813" xr:uid="{00000000-0005-0000-0000-000045030000}"/>
    <cellStyle name="Comma 2 2 10" xfId="814" xr:uid="{00000000-0005-0000-0000-000046030000}"/>
    <cellStyle name="Comma 2 2 10 2" xfId="815" xr:uid="{00000000-0005-0000-0000-000047030000}"/>
    <cellStyle name="Comma 2 2 11" xfId="816" xr:uid="{00000000-0005-0000-0000-000048030000}"/>
    <cellStyle name="Comma 2 2 11 2" xfId="817" xr:uid="{00000000-0005-0000-0000-000049030000}"/>
    <cellStyle name="Comma 2 2 12" xfId="818" xr:uid="{00000000-0005-0000-0000-00004A030000}"/>
    <cellStyle name="Comma 2 2 12 2" xfId="819" xr:uid="{00000000-0005-0000-0000-00004B030000}"/>
    <cellStyle name="Comma 2 2 13" xfId="820" xr:uid="{00000000-0005-0000-0000-00004C030000}"/>
    <cellStyle name="Comma 2 2 13 2" xfId="821" xr:uid="{00000000-0005-0000-0000-00004D030000}"/>
    <cellStyle name="Comma 2 2 14" xfId="822" xr:uid="{00000000-0005-0000-0000-00004E030000}"/>
    <cellStyle name="Comma 2 2 14 2" xfId="823" xr:uid="{00000000-0005-0000-0000-00004F030000}"/>
    <cellStyle name="Comma 2 2 15" xfId="824" xr:uid="{00000000-0005-0000-0000-000050030000}"/>
    <cellStyle name="Comma 2 2 15 2" xfId="825" xr:uid="{00000000-0005-0000-0000-000051030000}"/>
    <cellStyle name="Comma 2 2 16" xfId="826" xr:uid="{00000000-0005-0000-0000-000052030000}"/>
    <cellStyle name="Comma 2 2 16 2" xfId="827" xr:uid="{00000000-0005-0000-0000-000053030000}"/>
    <cellStyle name="Comma 2 2 17" xfId="828" xr:uid="{00000000-0005-0000-0000-000054030000}"/>
    <cellStyle name="Comma 2 2 17 2" xfId="829" xr:uid="{00000000-0005-0000-0000-000055030000}"/>
    <cellStyle name="Comma 2 2 18" xfId="830" xr:uid="{00000000-0005-0000-0000-000056030000}"/>
    <cellStyle name="Comma 2 2 18 2" xfId="831" xr:uid="{00000000-0005-0000-0000-000057030000}"/>
    <cellStyle name="Comma 2 2 19" xfId="832" xr:uid="{00000000-0005-0000-0000-000058030000}"/>
    <cellStyle name="Comma 2 2 19 2" xfId="833" xr:uid="{00000000-0005-0000-0000-000059030000}"/>
    <cellStyle name="Comma 2 2 2" xfId="834" xr:uid="{00000000-0005-0000-0000-00005A030000}"/>
    <cellStyle name="Comma 2 2 2 2" xfId="835" xr:uid="{00000000-0005-0000-0000-00005B030000}"/>
    <cellStyle name="Comma 2 2 20" xfId="836" xr:uid="{00000000-0005-0000-0000-00005C030000}"/>
    <cellStyle name="Comma 2 2 20 2" xfId="837" xr:uid="{00000000-0005-0000-0000-00005D030000}"/>
    <cellStyle name="Comma 2 2 21" xfId="838" xr:uid="{00000000-0005-0000-0000-00005E030000}"/>
    <cellStyle name="Comma 2 2 21 2" xfId="839" xr:uid="{00000000-0005-0000-0000-00005F030000}"/>
    <cellStyle name="Comma 2 2 22" xfId="840" xr:uid="{00000000-0005-0000-0000-000060030000}"/>
    <cellStyle name="Comma 2 2 23" xfId="841" xr:uid="{00000000-0005-0000-0000-000061030000}"/>
    <cellStyle name="Comma 2 2 3" xfId="842" xr:uid="{00000000-0005-0000-0000-000062030000}"/>
    <cellStyle name="Comma 2 2 3 2" xfId="843" xr:uid="{00000000-0005-0000-0000-000063030000}"/>
    <cellStyle name="Comma 2 2 4" xfId="844" xr:uid="{00000000-0005-0000-0000-000064030000}"/>
    <cellStyle name="Comma 2 2 4 2" xfId="845" xr:uid="{00000000-0005-0000-0000-000065030000}"/>
    <cellStyle name="Comma 2 2 5" xfId="846" xr:uid="{00000000-0005-0000-0000-000066030000}"/>
    <cellStyle name="Comma 2 2 5 2" xfId="847" xr:uid="{00000000-0005-0000-0000-000067030000}"/>
    <cellStyle name="Comma 2 2 6" xfId="848" xr:uid="{00000000-0005-0000-0000-000068030000}"/>
    <cellStyle name="Comma 2 2 6 2" xfId="849" xr:uid="{00000000-0005-0000-0000-000069030000}"/>
    <cellStyle name="Comma 2 2 7" xfId="850" xr:uid="{00000000-0005-0000-0000-00006A030000}"/>
    <cellStyle name="Comma 2 2 7 2" xfId="851" xr:uid="{00000000-0005-0000-0000-00006B030000}"/>
    <cellStyle name="Comma 2 2 8" xfId="852" xr:uid="{00000000-0005-0000-0000-00006C030000}"/>
    <cellStyle name="Comma 2 2 8 2" xfId="853" xr:uid="{00000000-0005-0000-0000-00006D030000}"/>
    <cellStyle name="Comma 2 2 9" xfId="854" xr:uid="{00000000-0005-0000-0000-00006E030000}"/>
    <cellStyle name="Comma 2 2 9 2" xfId="855" xr:uid="{00000000-0005-0000-0000-00006F030000}"/>
    <cellStyle name="Comma 2 20" xfId="856" xr:uid="{00000000-0005-0000-0000-000070030000}"/>
    <cellStyle name="Comma 2 21" xfId="857" xr:uid="{00000000-0005-0000-0000-000071030000}"/>
    <cellStyle name="Comma 2 22" xfId="858" xr:uid="{00000000-0005-0000-0000-000072030000}"/>
    <cellStyle name="Comma 2 23" xfId="859" xr:uid="{00000000-0005-0000-0000-000073030000}"/>
    <cellStyle name="Comma 2 24" xfId="860" xr:uid="{00000000-0005-0000-0000-000074030000}"/>
    <cellStyle name="Comma 2 25" xfId="861" xr:uid="{00000000-0005-0000-0000-000075030000}"/>
    <cellStyle name="Comma 2 26" xfId="862" xr:uid="{00000000-0005-0000-0000-000076030000}"/>
    <cellStyle name="Comma 2 26 2" xfId="863" xr:uid="{00000000-0005-0000-0000-000077030000}"/>
    <cellStyle name="Comma 2 26 3" xfId="864" xr:uid="{00000000-0005-0000-0000-000078030000}"/>
    <cellStyle name="Comma 2 27" xfId="865" xr:uid="{00000000-0005-0000-0000-000079030000}"/>
    <cellStyle name="Comma 2 3" xfId="866" xr:uid="{00000000-0005-0000-0000-00007A030000}"/>
    <cellStyle name="Comma 2 3 10" xfId="867" xr:uid="{00000000-0005-0000-0000-00007B030000}"/>
    <cellStyle name="Comma 2 3 10 2" xfId="868" xr:uid="{00000000-0005-0000-0000-00007C030000}"/>
    <cellStyle name="Comma 2 3 11" xfId="869" xr:uid="{00000000-0005-0000-0000-00007D030000}"/>
    <cellStyle name="Comma 2 3 11 2" xfId="870" xr:uid="{00000000-0005-0000-0000-00007E030000}"/>
    <cellStyle name="Comma 2 3 12" xfId="871" xr:uid="{00000000-0005-0000-0000-00007F030000}"/>
    <cellStyle name="Comma 2 3 12 2" xfId="872" xr:uid="{00000000-0005-0000-0000-000080030000}"/>
    <cellStyle name="Comma 2 3 13" xfId="873" xr:uid="{00000000-0005-0000-0000-000081030000}"/>
    <cellStyle name="Comma 2 3 13 2" xfId="874" xr:uid="{00000000-0005-0000-0000-000082030000}"/>
    <cellStyle name="Comma 2 3 14" xfId="875" xr:uid="{00000000-0005-0000-0000-000083030000}"/>
    <cellStyle name="Comma 2 3 14 2" xfId="876" xr:uid="{00000000-0005-0000-0000-000084030000}"/>
    <cellStyle name="Comma 2 3 15" xfId="877" xr:uid="{00000000-0005-0000-0000-000085030000}"/>
    <cellStyle name="Comma 2 3 15 2" xfId="878" xr:uid="{00000000-0005-0000-0000-000086030000}"/>
    <cellStyle name="Comma 2 3 16" xfId="879" xr:uid="{00000000-0005-0000-0000-000087030000}"/>
    <cellStyle name="Comma 2 3 16 2" xfId="880" xr:uid="{00000000-0005-0000-0000-000088030000}"/>
    <cellStyle name="Comma 2 3 17" xfId="881" xr:uid="{00000000-0005-0000-0000-000089030000}"/>
    <cellStyle name="Comma 2 3 17 2" xfId="882" xr:uid="{00000000-0005-0000-0000-00008A030000}"/>
    <cellStyle name="Comma 2 3 18" xfId="883" xr:uid="{00000000-0005-0000-0000-00008B030000}"/>
    <cellStyle name="Comma 2 3 18 2" xfId="884" xr:uid="{00000000-0005-0000-0000-00008C030000}"/>
    <cellStyle name="Comma 2 3 19" xfId="885" xr:uid="{00000000-0005-0000-0000-00008D030000}"/>
    <cellStyle name="Comma 2 3 19 2" xfId="886" xr:uid="{00000000-0005-0000-0000-00008E030000}"/>
    <cellStyle name="Comma 2 3 2" xfId="887" xr:uid="{00000000-0005-0000-0000-00008F030000}"/>
    <cellStyle name="Comma 2 3 2 2" xfId="888" xr:uid="{00000000-0005-0000-0000-000090030000}"/>
    <cellStyle name="Comma 2 3 20" xfId="889" xr:uid="{00000000-0005-0000-0000-000091030000}"/>
    <cellStyle name="Comma 2 3 20 2" xfId="890" xr:uid="{00000000-0005-0000-0000-000092030000}"/>
    <cellStyle name="Comma 2 3 21" xfId="891" xr:uid="{00000000-0005-0000-0000-000093030000}"/>
    <cellStyle name="Comma 2 3 21 2" xfId="892" xr:uid="{00000000-0005-0000-0000-000094030000}"/>
    <cellStyle name="Comma 2 3 3" xfId="893" xr:uid="{00000000-0005-0000-0000-000095030000}"/>
    <cellStyle name="Comma 2 3 3 2" xfId="894" xr:uid="{00000000-0005-0000-0000-000096030000}"/>
    <cellStyle name="Comma 2 3 4" xfId="895" xr:uid="{00000000-0005-0000-0000-000097030000}"/>
    <cellStyle name="Comma 2 3 4 2" xfId="896" xr:uid="{00000000-0005-0000-0000-000098030000}"/>
    <cellStyle name="Comma 2 3 5" xfId="897" xr:uid="{00000000-0005-0000-0000-000099030000}"/>
    <cellStyle name="Comma 2 3 5 2" xfId="898" xr:uid="{00000000-0005-0000-0000-00009A030000}"/>
    <cellStyle name="Comma 2 3 6" xfId="899" xr:uid="{00000000-0005-0000-0000-00009B030000}"/>
    <cellStyle name="Comma 2 3 6 2" xfId="900" xr:uid="{00000000-0005-0000-0000-00009C030000}"/>
    <cellStyle name="Comma 2 3 7" xfId="901" xr:uid="{00000000-0005-0000-0000-00009D030000}"/>
    <cellStyle name="Comma 2 3 7 2" xfId="902" xr:uid="{00000000-0005-0000-0000-00009E030000}"/>
    <cellStyle name="Comma 2 3 8" xfId="903" xr:uid="{00000000-0005-0000-0000-00009F030000}"/>
    <cellStyle name="Comma 2 3 8 2" xfId="904" xr:uid="{00000000-0005-0000-0000-0000A0030000}"/>
    <cellStyle name="Comma 2 3 9" xfId="905" xr:uid="{00000000-0005-0000-0000-0000A1030000}"/>
    <cellStyle name="Comma 2 3 9 2" xfId="906" xr:uid="{00000000-0005-0000-0000-0000A2030000}"/>
    <cellStyle name="Comma 2 4" xfId="907" xr:uid="{00000000-0005-0000-0000-0000A3030000}"/>
    <cellStyle name="Comma 2 4 2" xfId="908" xr:uid="{00000000-0005-0000-0000-0000A4030000}"/>
    <cellStyle name="Comma 2 5" xfId="909" xr:uid="{00000000-0005-0000-0000-0000A5030000}"/>
    <cellStyle name="Comma 2 6" xfId="910" xr:uid="{00000000-0005-0000-0000-0000A6030000}"/>
    <cellStyle name="Comma 2 7" xfId="911" xr:uid="{00000000-0005-0000-0000-0000A7030000}"/>
    <cellStyle name="Comma 2 8" xfId="912" xr:uid="{00000000-0005-0000-0000-0000A8030000}"/>
    <cellStyle name="Comma 2 9" xfId="913" xr:uid="{00000000-0005-0000-0000-0000A9030000}"/>
    <cellStyle name="Comma 20" xfId="914" xr:uid="{00000000-0005-0000-0000-0000AA030000}"/>
    <cellStyle name="Comma 20 10" xfId="915" xr:uid="{00000000-0005-0000-0000-0000AB030000}"/>
    <cellStyle name="Comma 20 11" xfId="916" xr:uid="{00000000-0005-0000-0000-0000AC030000}"/>
    <cellStyle name="Comma 20 12" xfId="917" xr:uid="{00000000-0005-0000-0000-0000AD030000}"/>
    <cellStyle name="Comma 20 13" xfId="918" xr:uid="{00000000-0005-0000-0000-0000AE030000}"/>
    <cellStyle name="Comma 20 14" xfId="919" xr:uid="{00000000-0005-0000-0000-0000AF030000}"/>
    <cellStyle name="Comma 20 15" xfId="920" xr:uid="{00000000-0005-0000-0000-0000B0030000}"/>
    <cellStyle name="Comma 20 16" xfId="921" xr:uid="{00000000-0005-0000-0000-0000B1030000}"/>
    <cellStyle name="Comma 20 17" xfId="922" xr:uid="{00000000-0005-0000-0000-0000B2030000}"/>
    <cellStyle name="Comma 20 18" xfId="923" xr:uid="{00000000-0005-0000-0000-0000B3030000}"/>
    <cellStyle name="Comma 20 19" xfId="924" xr:uid="{00000000-0005-0000-0000-0000B4030000}"/>
    <cellStyle name="Comma 20 2" xfId="925" xr:uid="{00000000-0005-0000-0000-0000B5030000}"/>
    <cellStyle name="Comma 20 3" xfId="926" xr:uid="{00000000-0005-0000-0000-0000B6030000}"/>
    <cellStyle name="Comma 20 4" xfId="927" xr:uid="{00000000-0005-0000-0000-0000B7030000}"/>
    <cellStyle name="Comma 20 5" xfId="928" xr:uid="{00000000-0005-0000-0000-0000B8030000}"/>
    <cellStyle name="Comma 20 6" xfId="929" xr:uid="{00000000-0005-0000-0000-0000B9030000}"/>
    <cellStyle name="Comma 20 7" xfId="930" xr:uid="{00000000-0005-0000-0000-0000BA030000}"/>
    <cellStyle name="Comma 20 8" xfId="931" xr:uid="{00000000-0005-0000-0000-0000BB030000}"/>
    <cellStyle name="Comma 20 9" xfId="932" xr:uid="{00000000-0005-0000-0000-0000BC030000}"/>
    <cellStyle name="Comma 21" xfId="933" xr:uid="{00000000-0005-0000-0000-0000BD030000}"/>
    <cellStyle name="Comma 21 2" xfId="934" xr:uid="{00000000-0005-0000-0000-0000BE030000}"/>
    <cellStyle name="Comma 22" xfId="935" xr:uid="{00000000-0005-0000-0000-0000BF030000}"/>
    <cellStyle name="Comma 22 2" xfId="936" xr:uid="{00000000-0005-0000-0000-0000C0030000}"/>
    <cellStyle name="Comma 23" xfId="937" xr:uid="{00000000-0005-0000-0000-0000C1030000}"/>
    <cellStyle name="Comma 23 10" xfId="938" xr:uid="{00000000-0005-0000-0000-0000C2030000}"/>
    <cellStyle name="Comma 23 11" xfId="939" xr:uid="{00000000-0005-0000-0000-0000C3030000}"/>
    <cellStyle name="Comma 23 12" xfId="940" xr:uid="{00000000-0005-0000-0000-0000C4030000}"/>
    <cellStyle name="Comma 23 13" xfId="941" xr:uid="{00000000-0005-0000-0000-0000C5030000}"/>
    <cellStyle name="Comma 23 14" xfId="942" xr:uid="{00000000-0005-0000-0000-0000C6030000}"/>
    <cellStyle name="Comma 23 15" xfId="943" xr:uid="{00000000-0005-0000-0000-0000C7030000}"/>
    <cellStyle name="Comma 23 2" xfId="944" xr:uid="{00000000-0005-0000-0000-0000C8030000}"/>
    <cellStyle name="Comma 23 3" xfId="945" xr:uid="{00000000-0005-0000-0000-0000C9030000}"/>
    <cellStyle name="Comma 23 4" xfId="946" xr:uid="{00000000-0005-0000-0000-0000CA030000}"/>
    <cellStyle name="Comma 23 5" xfId="947" xr:uid="{00000000-0005-0000-0000-0000CB030000}"/>
    <cellStyle name="Comma 23 6" xfId="948" xr:uid="{00000000-0005-0000-0000-0000CC030000}"/>
    <cellStyle name="Comma 23 7" xfId="949" xr:uid="{00000000-0005-0000-0000-0000CD030000}"/>
    <cellStyle name="Comma 23 8" xfId="950" xr:uid="{00000000-0005-0000-0000-0000CE030000}"/>
    <cellStyle name="Comma 23 9" xfId="951" xr:uid="{00000000-0005-0000-0000-0000CF030000}"/>
    <cellStyle name="Comma 24" xfId="952" xr:uid="{00000000-0005-0000-0000-0000D0030000}"/>
    <cellStyle name="Comma 25" xfId="953" xr:uid="{00000000-0005-0000-0000-0000D1030000}"/>
    <cellStyle name="Comma 26" xfId="954" xr:uid="{00000000-0005-0000-0000-0000D2030000}"/>
    <cellStyle name="Comma 26 2" xfId="955" xr:uid="{00000000-0005-0000-0000-0000D3030000}"/>
    <cellStyle name="Comma 26 3" xfId="956" xr:uid="{00000000-0005-0000-0000-0000D4030000}"/>
    <cellStyle name="Comma 26 4" xfId="957" xr:uid="{00000000-0005-0000-0000-0000D5030000}"/>
    <cellStyle name="Comma 27" xfId="958" xr:uid="{00000000-0005-0000-0000-0000D6030000}"/>
    <cellStyle name="Comma 27 2" xfId="959" xr:uid="{00000000-0005-0000-0000-0000D7030000}"/>
    <cellStyle name="Comma 27 3" xfId="960" xr:uid="{00000000-0005-0000-0000-0000D8030000}"/>
    <cellStyle name="Comma 27 4" xfId="961" xr:uid="{00000000-0005-0000-0000-0000D9030000}"/>
    <cellStyle name="Comma 28" xfId="962" xr:uid="{00000000-0005-0000-0000-0000DA030000}"/>
    <cellStyle name="Comma 29" xfId="963" xr:uid="{00000000-0005-0000-0000-0000DB030000}"/>
    <cellStyle name="Comma 29 2" xfId="964" xr:uid="{00000000-0005-0000-0000-0000DC030000}"/>
    <cellStyle name="Comma 29 3" xfId="965" xr:uid="{00000000-0005-0000-0000-0000DD030000}"/>
    <cellStyle name="Comma 3" xfId="966" xr:uid="{00000000-0005-0000-0000-0000DE030000}"/>
    <cellStyle name="Comma 3 2" xfId="967" xr:uid="{00000000-0005-0000-0000-0000DF030000}"/>
    <cellStyle name="Comma 3 3" xfId="968" xr:uid="{00000000-0005-0000-0000-0000E0030000}"/>
    <cellStyle name="Comma 3 4" xfId="969" xr:uid="{00000000-0005-0000-0000-0000E1030000}"/>
    <cellStyle name="Comma 30" xfId="970" xr:uid="{00000000-0005-0000-0000-0000E2030000}"/>
    <cellStyle name="Comma 30 2" xfId="971" xr:uid="{00000000-0005-0000-0000-0000E3030000}"/>
    <cellStyle name="Comma 31" xfId="972" xr:uid="{00000000-0005-0000-0000-0000E4030000}"/>
    <cellStyle name="Comma 31 2" xfId="1930" xr:uid="{00000000-0005-0000-0000-0000E5030000}"/>
    <cellStyle name="Comma 4" xfId="973" xr:uid="{00000000-0005-0000-0000-0000E6030000}"/>
    <cellStyle name="Comma 4 2" xfId="974" xr:uid="{00000000-0005-0000-0000-0000E7030000}"/>
    <cellStyle name="Comma 4 3" xfId="975" xr:uid="{00000000-0005-0000-0000-0000E8030000}"/>
    <cellStyle name="Comma 4 4" xfId="976" xr:uid="{00000000-0005-0000-0000-0000E9030000}"/>
    <cellStyle name="Comma 5" xfId="977" xr:uid="{00000000-0005-0000-0000-0000EA030000}"/>
    <cellStyle name="Comma 5 2" xfId="978" xr:uid="{00000000-0005-0000-0000-0000EB030000}"/>
    <cellStyle name="Comma 5 3" xfId="979" xr:uid="{00000000-0005-0000-0000-0000EC030000}"/>
    <cellStyle name="Comma 5 4" xfId="980" xr:uid="{00000000-0005-0000-0000-0000ED030000}"/>
    <cellStyle name="Comma 5 4 2" xfId="981" xr:uid="{00000000-0005-0000-0000-0000EE030000}"/>
    <cellStyle name="Comma 5 5" xfId="982" xr:uid="{00000000-0005-0000-0000-0000EF030000}"/>
    <cellStyle name="Comma 5 6" xfId="983" xr:uid="{00000000-0005-0000-0000-0000F0030000}"/>
    <cellStyle name="Comma 6" xfId="984" xr:uid="{00000000-0005-0000-0000-0000F1030000}"/>
    <cellStyle name="Comma 6 2" xfId="985" xr:uid="{00000000-0005-0000-0000-0000F2030000}"/>
    <cellStyle name="Comma 6 3" xfId="986" xr:uid="{00000000-0005-0000-0000-0000F3030000}"/>
    <cellStyle name="Comma 6 4" xfId="987" xr:uid="{00000000-0005-0000-0000-0000F4030000}"/>
    <cellStyle name="Comma 6 5" xfId="988" xr:uid="{00000000-0005-0000-0000-0000F5030000}"/>
    <cellStyle name="Comma 6 6" xfId="989" xr:uid="{00000000-0005-0000-0000-0000F6030000}"/>
    <cellStyle name="Comma 6 7" xfId="990" xr:uid="{00000000-0005-0000-0000-0000F7030000}"/>
    <cellStyle name="Comma 6 8" xfId="991" xr:uid="{00000000-0005-0000-0000-0000F8030000}"/>
    <cellStyle name="Comma 6 8 2" xfId="992" xr:uid="{00000000-0005-0000-0000-0000F9030000}"/>
    <cellStyle name="Comma 7" xfId="993" xr:uid="{00000000-0005-0000-0000-0000FA030000}"/>
    <cellStyle name="Comma 7 2" xfId="994" xr:uid="{00000000-0005-0000-0000-0000FB030000}"/>
    <cellStyle name="Comma 8" xfId="995" xr:uid="{00000000-0005-0000-0000-0000FC030000}"/>
    <cellStyle name="Comma 8 2" xfId="996" xr:uid="{00000000-0005-0000-0000-0000FD030000}"/>
    <cellStyle name="Comma 9" xfId="997" xr:uid="{00000000-0005-0000-0000-0000FE030000}"/>
    <cellStyle name="Comma 9 2" xfId="998" xr:uid="{00000000-0005-0000-0000-0000FF030000}"/>
    <cellStyle name="Currency" xfId="999" builtinId="4"/>
    <cellStyle name="Currency 10" xfId="1000" xr:uid="{00000000-0005-0000-0000-000001040000}"/>
    <cellStyle name="Currency 10 2" xfId="1001" xr:uid="{00000000-0005-0000-0000-000002040000}"/>
    <cellStyle name="Currency 10 3" xfId="1002" xr:uid="{00000000-0005-0000-0000-000003040000}"/>
    <cellStyle name="Currency 11" xfId="1003" xr:uid="{00000000-0005-0000-0000-000004040000}"/>
    <cellStyle name="Currency 11 2" xfId="1931" xr:uid="{00000000-0005-0000-0000-000005040000}"/>
    <cellStyle name="Currency 12" xfId="1004" xr:uid="{00000000-0005-0000-0000-000006040000}"/>
    <cellStyle name="Currency 13" xfId="1005" xr:uid="{00000000-0005-0000-0000-000007040000}"/>
    <cellStyle name="Currency 13 2" xfId="1932" xr:uid="{00000000-0005-0000-0000-000008040000}"/>
    <cellStyle name="Currency 2" xfId="1006" xr:uid="{00000000-0005-0000-0000-000009040000}"/>
    <cellStyle name="Currency 2 2" xfId="1007" xr:uid="{00000000-0005-0000-0000-00000A040000}"/>
    <cellStyle name="Currency 2 3" xfId="1008" xr:uid="{00000000-0005-0000-0000-00000B040000}"/>
    <cellStyle name="Currency 2 3 2" xfId="1009" xr:uid="{00000000-0005-0000-0000-00000C040000}"/>
    <cellStyle name="Currency 2 4" xfId="1010" xr:uid="{00000000-0005-0000-0000-00000D040000}"/>
    <cellStyle name="Currency 3" xfId="1011" xr:uid="{00000000-0005-0000-0000-00000E040000}"/>
    <cellStyle name="Currency 3 2" xfId="1012" xr:uid="{00000000-0005-0000-0000-00000F040000}"/>
    <cellStyle name="Currency 3 3" xfId="1013" xr:uid="{00000000-0005-0000-0000-000010040000}"/>
    <cellStyle name="Currency 4" xfId="1014" xr:uid="{00000000-0005-0000-0000-000011040000}"/>
    <cellStyle name="Currency 4 2" xfId="1015" xr:uid="{00000000-0005-0000-0000-000012040000}"/>
    <cellStyle name="Currency 4 3" xfId="1016" xr:uid="{00000000-0005-0000-0000-000013040000}"/>
    <cellStyle name="Currency 5" xfId="1017" xr:uid="{00000000-0005-0000-0000-000014040000}"/>
    <cellStyle name="Currency 6" xfId="1018" xr:uid="{00000000-0005-0000-0000-000015040000}"/>
    <cellStyle name="Currency 6 2" xfId="1019" xr:uid="{00000000-0005-0000-0000-000016040000}"/>
    <cellStyle name="Currency 6 3" xfId="1020" xr:uid="{00000000-0005-0000-0000-000017040000}"/>
    <cellStyle name="Currency 6 4" xfId="1021" xr:uid="{00000000-0005-0000-0000-000018040000}"/>
    <cellStyle name="Currency 7" xfId="1022" xr:uid="{00000000-0005-0000-0000-000019040000}"/>
    <cellStyle name="Currency 8" xfId="1023" xr:uid="{00000000-0005-0000-0000-00001A040000}"/>
    <cellStyle name="Currency 8 2" xfId="1024" xr:uid="{00000000-0005-0000-0000-00001B040000}"/>
    <cellStyle name="Currency 8 3" xfId="1025" xr:uid="{00000000-0005-0000-0000-00001C040000}"/>
    <cellStyle name="Currency 9" xfId="1026" xr:uid="{00000000-0005-0000-0000-00001D040000}"/>
    <cellStyle name="Currency 9 2" xfId="1027" xr:uid="{00000000-0005-0000-0000-00001E040000}"/>
    <cellStyle name="Currency 9 3" xfId="1028" xr:uid="{00000000-0005-0000-0000-00001F040000}"/>
    <cellStyle name="Explanatory Text" xfId="1029" builtinId="53" customBuiltin="1"/>
    <cellStyle name="Explanatory Text 10" xfId="1030" xr:uid="{00000000-0005-0000-0000-000021040000}"/>
    <cellStyle name="Explanatory Text 11" xfId="1031" xr:uid="{00000000-0005-0000-0000-000022040000}"/>
    <cellStyle name="Explanatory Text 12" xfId="1032" xr:uid="{00000000-0005-0000-0000-000023040000}"/>
    <cellStyle name="Explanatory Text 13" xfId="1033" xr:uid="{00000000-0005-0000-0000-000024040000}"/>
    <cellStyle name="Explanatory Text 14" xfId="1034" xr:uid="{00000000-0005-0000-0000-000025040000}"/>
    <cellStyle name="Explanatory Text 15" xfId="1035" xr:uid="{00000000-0005-0000-0000-000026040000}"/>
    <cellStyle name="Explanatory Text 16" xfId="1036" xr:uid="{00000000-0005-0000-0000-000027040000}"/>
    <cellStyle name="Explanatory Text 17" xfId="1037" xr:uid="{00000000-0005-0000-0000-000028040000}"/>
    <cellStyle name="Explanatory Text 18" xfId="1038" xr:uid="{00000000-0005-0000-0000-000029040000}"/>
    <cellStyle name="Explanatory Text 19" xfId="1039" xr:uid="{00000000-0005-0000-0000-00002A040000}"/>
    <cellStyle name="Explanatory Text 2" xfId="1040" xr:uid="{00000000-0005-0000-0000-00002B040000}"/>
    <cellStyle name="Explanatory Text 20" xfId="1041" xr:uid="{00000000-0005-0000-0000-00002C040000}"/>
    <cellStyle name="Explanatory Text 21" xfId="1042" xr:uid="{00000000-0005-0000-0000-00002D040000}"/>
    <cellStyle name="Explanatory Text 22" xfId="1043" xr:uid="{00000000-0005-0000-0000-00002E040000}"/>
    <cellStyle name="Explanatory Text 23" xfId="1044" xr:uid="{00000000-0005-0000-0000-00002F040000}"/>
    <cellStyle name="Explanatory Text 24" xfId="1045" xr:uid="{00000000-0005-0000-0000-000030040000}"/>
    <cellStyle name="Explanatory Text 25" xfId="1046" xr:uid="{00000000-0005-0000-0000-000031040000}"/>
    <cellStyle name="Explanatory Text 26" xfId="1047" xr:uid="{00000000-0005-0000-0000-000032040000}"/>
    <cellStyle name="Explanatory Text 27" xfId="1048" xr:uid="{00000000-0005-0000-0000-000033040000}"/>
    <cellStyle name="Explanatory Text 3" xfId="1049" xr:uid="{00000000-0005-0000-0000-000034040000}"/>
    <cellStyle name="Explanatory Text 4" xfId="1050" xr:uid="{00000000-0005-0000-0000-000035040000}"/>
    <cellStyle name="Explanatory Text 5" xfId="1051" xr:uid="{00000000-0005-0000-0000-000036040000}"/>
    <cellStyle name="Explanatory Text 6" xfId="1052" xr:uid="{00000000-0005-0000-0000-000037040000}"/>
    <cellStyle name="Explanatory Text 7" xfId="1053" xr:uid="{00000000-0005-0000-0000-000038040000}"/>
    <cellStyle name="Explanatory Text 8" xfId="1054" xr:uid="{00000000-0005-0000-0000-000039040000}"/>
    <cellStyle name="Explanatory Text 9" xfId="1055" xr:uid="{00000000-0005-0000-0000-00003A040000}"/>
    <cellStyle name="Good" xfId="1056" builtinId="26" customBuiltin="1"/>
    <cellStyle name="Good 10" xfId="1057" xr:uid="{00000000-0005-0000-0000-00003C040000}"/>
    <cellStyle name="Good 11" xfId="1058" xr:uid="{00000000-0005-0000-0000-00003D040000}"/>
    <cellStyle name="Good 12" xfId="1059" xr:uid="{00000000-0005-0000-0000-00003E040000}"/>
    <cellStyle name="Good 13" xfId="1060" xr:uid="{00000000-0005-0000-0000-00003F040000}"/>
    <cellStyle name="Good 14" xfId="1061" xr:uid="{00000000-0005-0000-0000-000040040000}"/>
    <cellStyle name="Good 15" xfId="1062" xr:uid="{00000000-0005-0000-0000-000041040000}"/>
    <cellStyle name="Good 16" xfId="1063" xr:uid="{00000000-0005-0000-0000-000042040000}"/>
    <cellStyle name="Good 17" xfId="1064" xr:uid="{00000000-0005-0000-0000-000043040000}"/>
    <cellStyle name="Good 18" xfId="1065" xr:uid="{00000000-0005-0000-0000-000044040000}"/>
    <cellStyle name="Good 19" xfId="1066" xr:uid="{00000000-0005-0000-0000-000045040000}"/>
    <cellStyle name="Good 2" xfId="1067" xr:uid="{00000000-0005-0000-0000-000046040000}"/>
    <cellStyle name="Good 20" xfId="1068" xr:uid="{00000000-0005-0000-0000-000047040000}"/>
    <cellStyle name="Good 21" xfId="1069" xr:uid="{00000000-0005-0000-0000-000048040000}"/>
    <cellStyle name="Good 22" xfId="1070" xr:uid="{00000000-0005-0000-0000-000049040000}"/>
    <cellStyle name="Good 23" xfId="1071" xr:uid="{00000000-0005-0000-0000-00004A040000}"/>
    <cellStyle name="Good 24" xfId="1072" xr:uid="{00000000-0005-0000-0000-00004B040000}"/>
    <cellStyle name="Good 25" xfId="1073" xr:uid="{00000000-0005-0000-0000-00004C040000}"/>
    <cellStyle name="Good 26" xfId="1074" xr:uid="{00000000-0005-0000-0000-00004D040000}"/>
    <cellStyle name="Good 27" xfId="1075" xr:uid="{00000000-0005-0000-0000-00004E040000}"/>
    <cellStyle name="Good 3" xfId="1076" xr:uid="{00000000-0005-0000-0000-00004F040000}"/>
    <cellStyle name="Good 4" xfId="1077" xr:uid="{00000000-0005-0000-0000-000050040000}"/>
    <cellStyle name="Good 5" xfId="1078" xr:uid="{00000000-0005-0000-0000-000051040000}"/>
    <cellStyle name="Good 6" xfId="1079" xr:uid="{00000000-0005-0000-0000-000052040000}"/>
    <cellStyle name="Good 7" xfId="1080" xr:uid="{00000000-0005-0000-0000-000053040000}"/>
    <cellStyle name="Good 8" xfId="1081" xr:uid="{00000000-0005-0000-0000-000054040000}"/>
    <cellStyle name="Good 9" xfId="1082" xr:uid="{00000000-0005-0000-0000-000055040000}"/>
    <cellStyle name="Heading 1" xfId="1083" builtinId="16" customBuiltin="1"/>
    <cellStyle name="Heading 1 10" xfId="1084" xr:uid="{00000000-0005-0000-0000-000057040000}"/>
    <cellStyle name="Heading 1 11" xfId="1085" xr:uid="{00000000-0005-0000-0000-000058040000}"/>
    <cellStyle name="Heading 1 12" xfId="1086" xr:uid="{00000000-0005-0000-0000-000059040000}"/>
    <cellStyle name="Heading 1 13" xfId="1087" xr:uid="{00000000-0005-0000-0000-00005A040000}"/>
    <cellStyle name="Heading 1 14" xfId="1088" xr:uid="{00000000-0005-0000-0000-00005B040000}"/>
    <cellStyle name="Heading 1 15" xfId="1089" xr:uid="{00000000-0005-0000-0000-00005C040000}"/>
    <cellStyle name="Heading 1 16" xfId="1090" xr:uid="{00000000-0005-0000-0000-00005D040000}"/>
    <cellStyle name="Heading 1 17" xfId="1091" xr:uid="{00000000-0005-0000-0000-00005E040000}"/>
    <cellStyle name="Heading 1 18" xfId="1092" xr:uid="{00000000-0005-0000-0000-00005F040000}"/>
    <cellStyle name="Heading 1 19" xfId="1093" xr:uid="{00000000-0005-0000-0000-000060040000}"/>
    <cellStyle name="Heading 1 2" xfId="1094" xr:uid="{00000000-0005-0000-0000-000061040000}"/>
    <cellStyle name="Heading 1 20" xfId="1095" xr:uid="{00000000-0005-0000-0000-000062040000}"/>
    <cellStyle name="Heading 1 21" xfId="1096" xr:uid="{00000000-0005-0000-0000-000063040000}"/>
    <cellStyle name="Heading 1 22" xfId="1097" xr:uid="{00000000-0005-0000-0000-000064040000}"/>
    <cellStyle name="Heading 1 23" xfId="1098" xr:uid="{00000000-0005-0000-0000-000065040000}"/>
    <cellStyle name="Heading 1 24" xfId="1099" xr:uid="{00000000-0005-0000-0000-000066040000}"/>
    <cellStyle name="Heading 1 25" xfId="1100" xr:uid="{00000000-0005-0000-0000-000067040000}"/>
    <cellStyle name="Heading 1 26" xfId="1101" xr:uid="{00000000-0005-0000-0000-000068040000}"/>
    <cellStyle name="Heading 1 27" xfId="1102" xr:uid="{00000000-0005-0000-0000-000069040000}"/>
    <cellStyle name="Heading 1 3" xfId="1103" xr:uid="{00000000-0005-0000-0000-00006A040000}"/>
    <cellStyle name="Heading 1 4" xfId="1104" xr:uid="{00000000-0005-0000-0000-00006B040000}"/>
    <cellStyle name="Heading 1 5" xfId="1105" xr:uid="{00000000-0005-0000-0000-00006C040000}"/>
    <cellStyle name="Heading 1 6" xfId="1106" xr:uid="{00000000-0005-0000-0000-00006D040000}"/>
    <cellStyle name="Heading 1 7" xfId="1107" xr:uid="{00000000-0005-0000-0000-00006E040000}"/>
    <cellStyle name="Heading 1 8" xfId="1108" xr:uid="{00000000-0005-0000-0000-00006F040000}"/>
    <cellStyle name="Heading 1 9" xfId="1109" xr:uid="{00000000-0005-0000-0000-000070040000}"/>
    <cellStyle name="Heading 2" xfId="1110" builtinId="17" customBuiltin="1"/>
    <cellStyle name="Heading 2 10" xfId="1111" xr:uid="{00000000-0005-0000-0000-000072040000}"/>
    <cellStyle name="Heading 2 11" xfId="1112" xr:uid="{00000000-0005-0000-0000-000073040000}"/>
    <cellStyle name="Heading 2 12" xfId="1113" xr:uid="{00000000-0005-0000-0000-000074040000}"/>
    <cellStyle name="Heading 2 13" xfId="1114" xr:uid="{00000000-0005-0000-0000-000075040000}"/>
    <cellStyle name="Heading 2 14" xfId="1115" xr:uid="{00000000-0005-0000-0000-000076040000}"/>
    <cellStyle name="Heading 2 15" xfId="1116" xr:uid="{00000000-0005-0000-0000-000077040000}"/>
    <cellStyle name="Heading 2 16" xfId="1117" xr:uid="{00000000-0005-0000-0000-000078040000}"/>
    <cellStyle name="Heading 2 17" xfId="1118" xr:uid="{00000000-0005-0000-0000-000079040000}"/>
    <cellStyle name="Heading 2 18" xfId="1119" xr:uid="{00000000-0005-0000-0000-00007A040000}"/>
    <cellStyle name="Heading 2 19" xfId="1120" xr:uid="{00000000-0005-0000-0000-00007B040000}"/>
    <cellStyle name="Heading 2 2" xfId="1121" xr:uid="{00000000-0005-0000-0000-00007C040000}"/>
    <cellStyle name="Heading 2 20" xfId="1122" xr:uid="{00000000-0005-0000-0000-00007D040000}"/>
    <cellStyle name="Heading 2 21" xfId="1123" xr:uid="{00000000-0005-0000-0000-00007E040000}"/>
    <cellStyle name="Heading 2 22" xfId="1124" xr:uid="{00000000-0005-0000-0000-00007F040000}"/>
    <cellStyle name="Heading 2 23" xfId="1125" xr:uid="{00000000-0005-0000-0000-000080040000}"/>
    <cellStyle name="Heading 2 24" xfId="1126" xr:uid="{00000000-0005-0000-0000-000081040000}"/>
    <cellStyle name="Heading 2 25" xfId="1127" xr:uid="{00000000-0005-0000-0000-000082040000}"/>
    <cellStyle name="Heading 2 26" xfId="1128" xr:uid="{00000000-0005-0000-0000-000083040000}"/>
    <cellStyle name="Heading 2 27" xfId="1129" xr:uid="{00000000-0005-0000-0000-000084040000}"/>
    <cellStyle name="Heading 2 3" xfId="1130" xr:uid="{00000000-0005-0000-0000-000085040000}"/>
    <cellStyle name="Heading 2 4" xfId="1131" xr:uid="{00000000-0005-0000-0000-000086040000}"/>
    <cellStyle name="Heading 2 5" xfId="1132" xr:uid="{00000000-0005-0000-0000-000087040000}"/>
    <cellStyle name="Heading 2 6" xfId="1133" xr:uid="{00000000-0005-0000-0000-000088040000}"/>
    <cellStyle name="Heading 2 7" xfId="1134" xr:uid="{00000000-0005-0000-0000-000089040000}"/>
    <cellStyle name="Heading 2 8" xfId="1135" xr:uid="{00000000-0005-0000-0000-00008A040000}"/>
    <cellStyle name="Heading 2 9" xfId="1136" xr:uid="{00000000-0005-0000-0000-00008B040000}"/>
    <cellStyle name="Heading 3" xfId="1137" builtinId="18" customBuiltin="1"/>
    <cellStyle name="Heading 3 10" xfId="1138" xr:uid="{00000000-0005-0000-0000-00008D040000}"/>
    <cellStyle name="Heading 3 11" xfId="1139" xr:uid="{00000000-0005-0000-0000-00008E040000}"/>
    <cellStyle name="Heading 3 12" xfId="1140" xr:uid="{00000000-0005-0000-0000-00008F040000}"/>
    <cellStyle name="Heading 3 13" xfId="1141" xr:uid="{00000000-0005-0000-0000-000090040000}"/>
    <cellStyle name="Heading 3 14" xfId="1142" xr:uid="{00000000-0005-0000-0000-000091040000}"/>
    <cellStyle name="Heading 3 15" xfId="1143" xr:uid="{00000000-0005-0000-0000-000092040000}"/>
    <cellStyle name="Heading 3 16" xfId="1144" xr:uid="{00000000-0005-0000-0000-000093040000}"/>
    <cellStyle name="Heading 3 17" xfId="1145" xr:uid="{00000000-0005-0000-0000-000094040000}"/>
    <cellStyle name="Heading 3 18" xfId="1146" xr:uid="{00000000-0005-0000-0000-000095040000}"/>
    <cellStyle name="Heading 3 19" xfId="1147" xr:uid="{00000000-0005-0000-0000-000096040000}"/>
    <cellStyle name="Heading 3 2" xfId="1148" xr:uid="{00000000-0005-0000-0000-000097040000}"/>
    <cellStyle name="Heading 3 20" xfId="1149" xr:uid="{00000000-0005-0000-0000-000098040000}"/>
    <cellStyle name="Heading 3 21" xfId="1150" xr:uid="{00000000-0005-0000-0000-000099040000}"/>
    <cellStyle name="Heading 3 22" xfId="1151" xr:uid="{00000000-0005-0000-0000-00009A040000}"/>
    <cellStyle name="Heading 3 23" xfId="1152" xr:uid="{00000000-0005-0000-0000-00009B040000}"/>
    <cellStyle name="Heading 3 24" xfId="1153" xr:uid="{00000000-0005-0000-0000-00009C040000}"/>
    <cellStyle name="Heading 3 25" xfId="1154" xr:uid="{00000000-0005-0000-0000-00009D040000}"/>
    <cellStyle name="Heading 3 26" xfId="1155" xr:uid="{00000000-0005-0000-0000-00009E040000}"/>
    <cellStyle name="Heading 3 27" xfId="1156" xr:uid="{00000000-0005-0000-0000-00009F040000}"/>
    <cellStyle name="Heading 3 3" xfId="1157" xr:uid="{00000000-0005-0000-0000-0000A0040000}"/>
    <cellStyle name="Heading 3 4" xfId="1158" xr:uid="{00000000-0005-0000-0000-0000A1040000}"/>
    <cellStyle name="Heading 3 5" xfId="1159" xr:uid="{00000000-0005-0000-0000-0000A2040000}"/>
    <cellStyle name="Heading 3 6" xfId="1160" xr:uid="{00000000-0005-0000-0000-0000A3040000}"/>
    <cellStyle name="Heading 3 7" xfId="1161" xr:uid="{00000000-0005-0000-0000-0000A4040000}"/>
    <cellStyle name="Heading 3 8" xfId="1162" xr:uid="{00000000-0005-0000-0000-0000A5040000}"/>
    <cellStyle name="Heading 3 9" xfId="1163" xr:uid="{00000000-0005-0000-0000-0000A6040000}"/>
    <cellStyle name="Heading 4" xfId="1164" builtinId="19" customBuiltin="1"/>
    <cellStyle name="Heading 4 10" xfId="1165" xr:uid="{00000000-0005-0000-0000-0000A8040000}"/>
    <cellStyle name="Heading 4 11" xfId="1166" xr:uid="{00000000-0005-0000-0000-0000A9040000}"/>
    <cellStyle name="Heading 4 12" xfId="1167" xr:uid="{00000000-0005-0000-0000-0000AA040000}"/>
    <cellStyle name="Heading 4 13" xfId="1168" xr:uid="{00000000-0005-0000-0000-0000AB040000}"/>
    <cellStyle name="Heading 4 14" xfId="1169" xr:uid="{00000000-0005-0000-0000-0000AC040000}"/>
    <cellStyle name="Heading 4 15" xfId="1170" xr:uid="{00000000-0005-0000-0000-0000AD040000}"/>
    <cellStyle name="Heading 4 16" xfId="1171" xr:uid="{00000000-0005-0000-0000-0000AE040000}"/>
    <cellStyle name="Heading 4 17" xfId="1172" xr:uid="{00000000-0005-0000-0000-0000AF040000}"/>
    <cellStyle name="Heading 4 18" xfId="1173" xr:uid="{00000000-0005-0000-0000-0000B0040000}"/>
    <cellStyle name="Heading 4 19" xfId="1174" xr:uid="{00000000-0005-0000-0000-0000B1040000}"/>
    <cellStyle name="Heading 4 2" xfId="1175" xr:uid="{00000000-0005-0000-0000-0000B2040000}"/>
    <cellStyle name="Heading 4 20" xfId="1176" xr:uid="{00000000-0005-0000-0000-0000B3040000}"/>
    <cellStyle name="Heading 4 21" xfId="1177" xr:uid="{00000000-0005-0000-0000-0000B4040000}"/>
    <cellStyle name="Heading 4 22" xfId="1178" xr:uid="{00000000-0005-0000-0000-0000B5040000}"/>
    <cellStyle name="Heading 4 23" xfId="1179" xr:uid="{00000000-0005-0000-0000-0000B6040000}"/>
    <cellStyle name="Heading 4 24" xfId="1180" xr:uid="{00000000-0005-0000-0000-0000B7040000}"/>
    <cellStyle name="Heading 4 25" xfId="1181" xr:uid="{00000000-0005-0000-0000-0000B8040000}"/>
    <cellStyle name="Heading 4 26" xfId="1182" xr:uid="{00000000-0005-0000-0000-0000B9040000}"/>
    <cellStyle name="Heading 4 27" xfId="1183" xr:uid="{00000000-0005-0000-0000-0000BA040000}"/>
    <cellStyle name="Heading 4 3" xfId="1184" xr:uid="{00000000-0005-0000-0000-0000BB040000}"/>
    <cellStyle name="Heading 4 4" xfId="1185" xr:uid="{00000000-0005-0000-0000-0000BC040000}"/>
    <cellStyle name="Heading 4 5" xfId="1186" xr:uid="{00000000-0005-0000-0000-0000BD040000}"/>
    <cellStyle name="Heading 4 6" xfId="1187" xr:uid="{00000000-0005-0000-0000-0000BE040000}"/>
    <cellStyle name="Heading 4 7" xfId="1188" xr:uid="{00000000-0005-0000-0000-0000BF040000}"/>
    <cellStyle name="Heading 4 8" xfId="1189" xr:uid="{00000000-0005-0000-0000-0000C0040000}"/>
    <cellStyle name="Heading 4 9" xfId="1190" xr:uid="{00000000-0005-0000-0000-0000C1040000}"/>
    <cellStyle name="HEL_COMMAO" xfId="1191" xr:uid="{00000000-0005-0000-0000-0000C2040000}"/>
    <cellStyle name="Hyperlink 2" xfId="1192" xr:uid="{00000000-0005-0000-0000-0000C3040000}"/>
    <cellStyle name="Hyperlink 3" xfId="1193" xr:uid="{00000000-0005-0000-0000-0000C4040000}"/>
    <cellStyle name="Hyperlink 4" xfId="1194" xr:uid="{00000000-0005-0000-0000-0000C5040000}"/>
    <cellStyle name="Hyperlink 5" xfId="1195" xr:uid="{00000000-0005-0000-0000-0000C6040000}"/>
    <cellStyle name="Input" xfId="1196" builtinId="20" customBuiltin="1"/>
    <cellStyle name="Input 10" xfId="1197" xr:uid="{00000000-0005-0000-0000-0000C8040000}"/>
    <cellStyle name="Input 11" xfId="1198" xr:uid="{00000000-0005-0000-0000-0000C9040000}"/>
    <cellStyle name="Input 12" xfId="1199" xr:uid="{00000000-0005-0000-0000-0000CA040000}"/>
    <cellStyle name="Input 13" xfId="1200" xr:uid="{00000000-0005-0000-0000-0000CB040000}"/>
    <cellStyle name="Input 14" xfId="1201" xr:uid="{00000000-0005-0000-0000-0000CC040000}"/>
    <cellStyle name="Input 15" xfId="1202" xr:uid="{00000000-0005-0000-0000-0000CD040000}"/>
    <cellStyle name="Input 16" xfId="1203" xr:uid="{00000000-0005-0000-0000-0000CE040000}"/>
    <cellStyle name="Input 17" xfId="1204" xr:uid="{00000000-0005-0000-0000-0000CF040000}"/>
    <cellStyle name="Input 18" xfId="1205" xr:uid="{00000000-0005-0000-0000-0000D0040000}"/>
    <cellStyle name="Input 19" xfId="1206" xr:uid="{00000000-0005-0000-0000-0000D1040000}"/>
    <cellStyle name="Input 2" xfId="1207" xr:uid="{00000000-0005-0000-0000-0000D2040000}"/>
    <cellStyle name="Input 20" xfId="1208" xr:uid="{00000000-0005-0000-0000-0000D3040000}"/>
    <cellStyle name="Input 21" xfId="1209" xr:uid="{00000000-0005-0000-0000-0000D4040000}"/>
    <cellStyle name="Input 22" xfId="1210" xr:uid="{00000000-0005-0000-0000-0000D5040000}"/>
    <cellStyle name="Input 23" xfId="1211" xr:uid="{00000000-0005-0000-0000-0000D6040000}"/>
    <cellStyle name="Input 24" xfId="1212" xr:uid="{00000000-0005-0000-0000-0000D7040000}"/>
    <cellStyle name="Input 25" xfId="1213" xr:uid="{00000000-0005-0000-0000-0000D8040000}"/>
    <cellStyle name="Input 26" xfId="1214" xr:uid="{00000000-0005-0000-0000-0000D9040000}"/>
    <cellStyle name="Input 27" xfId="1215" xr:uid="{00000000-0005-0000-0000-0000DA040000}"/>
    <cellStyle name="Input 28" xfId="1216" xr:uid="{00000000-0005-0000-0000-0000DB040000}"/>
    <cellStyle name="Input 29" xfId="1217" xr:uid="{00000000-0005-0000-0000-0000DC040000}"/>
    <cellStyle name="Input 3" xfId="1218" xr:uid="{00000000-0005-0000-0000-0000DD040000}"/>
    <cellStyle name="Input 4" xfId="1219" xr:uid="{00000000-0005-0000-0000-0000DE040000}"/>
    <cellStyle name="Input 5" xfId="1220" xr:uid="{00000000-0005-0000-0000-0000DF040000}"/>
    <cellStyle name="Input 6" xfId="1221" xr:uid="{00000000-0005-0000-0000-0000E0040000}"/>
    <cellStyle name="Input 7" xfId="1222" xr:uid="{00000000-0005-0000-0000-0000E1040000}"/>
    <cellStyle name="Input 8" xfId="1223" xr:uid="{00000000-0005-0000-0000-0000E2040000}"/>
    <cellStyle name="Input 9" xfId="1224" xr:uid="{00000000-0005-0000-0000-0000E3040000}"/>
    <cellStyle name="Linked Cell" xfId="1225" builtinId="24" customBuiltin="1"/>
    <cellStyle name="Linked Cell 10" xfId="1226" xr:uid="{00000000-0005-0000-0000-0000E5040000}"/>
    <cellStyle name="Linked Cell 11" xfId="1227" xr:uid="{00000000-0005-0000-0000-0000E6040000}"/>
    <cellStyle name="Linked Cell 12" xfId="1228" xr:uid="{00000000-0005-0000-0000-0000E7040000}"/>
    <cellStyle name="Linked Cell 13" xfId="1229" xr:uid="{00000000-0005-0000-0000-0000E8040000}"/>
    <cellStyle name="Linked Cell 14" xfId="1230" xr:uid="{00000000-0005-0000-0000-0000E9040000}"/>
    <cellStyle name="Linked Cell 15" xfId="1231" xr:uid="{00000000-0005-0000-0000-0000EA040000}"/>
    <cellStyle name="Linked Cell 16" xfId="1232" xr:uid="{00000000-0005-0000-0000-0000EB040000}"/>
    <cellStyle name="Linked Cell 17" xfId="1233" xr:uid="{00000000-0005-0000-0000-0000EC040000}"/>
    <cellStyle name="Linked Cell 18" xfId="1234" xr:uid="{00000000-0005-0000-0000-0000ED040000}"/>
    <cellStyle name="Linked Cell 19" xfId="1235" xr:uid="{00000000-0005-0000-0000-0000EE040000}"/>
    <cellStyle name="Linked Cell 2" xfId="1236" xr:uid="{00000000-0005-0000-0000-0000EF040000}"/>
    <cellStyle name="Linked Cell 20" xfId="1237" xr:uid="{00000000-0005-0000-0000-0000F0040000}"/>
    <cellStyle name="Linked Cell 21" xfId="1238" xr:uid="{00000000-0005-0000-0000-0000F1040000}"/>
    <cellStyle name="Linked Cell 22" xfId="1239" xr:uid="{00000000-0005-0000-0000-0000F2040000}"/>
    <cellStyle name="Linked Cell 23" xfId="1240" xr:uid="{00000000-0005-0000-0000-0000F3040000}"/>
    <cellStyle name="Linked Cell 24" xfId="1241" xr:uid="{00000000-0005-0000-0000-0000F4040000}"/>
    <cellStyle name="Linked Cell 25" xfId="1242" xr:uid="{00000000-0005-0000-0000-0000F5040000}"/>
    <cellStyle name="Linked Cell 26" xfId="1243" xr:uid="{00000000-0005-0000-0000-0000F6040000}"/>
    <cellStyle name="Linked Cell 27" xfId="1244" xr:uid="{00000000-0005-0000-0000-0000F7040000}"/>
    <cellStyle name="Linked Cell 3" xfId="1245" xr:uid="{00000000-0005-0000-0000-0000F8040000}"/>
    <cellStyle name="Linked Cell 4" xfId="1246" xr:uid="{00000000-0005-0000-0000-0000F9040000}"/>
    <cellStyle name="Linked Cell 5" xfId="1247" xr:uid="{00000000-0005-0000-0000-0000FA040000}"/>
    <cellStyle name="Linked Cell 6" xfId="1248" xr:uid="{00000000-0005-0000-0000-0000FB040000}"/>
    <cellStyle name="Linked Cell 7" xfId="1249" xr:uid="{00000000-0005-0000-0000-0000FC040000}"/>
    <cellStyle name="Linked Cell 8" xfId="1250" xr:uid="{00000000-0005-0000-0000-0000FD040000}"/>
    <cellStyle name="Linked Cell 9" xfId="1251" xr:uid="{00000000-0005-0000-0000-0000FE040000}"/>
    <cellStyle name="N_detail" xfId="1252" xr:uid="{00000000-0005-0000-0000-0000FF040000}"/>
    <cellStyle name="Neutral" xfId="1253" builtinId="28" customBuiltin="1"/>
    <cellStyle name="Neutral 10" xfId="1254" xr:uid="{00000000-0005-0000-0000-000001050000}"/>
    <cellStyle name="Neutral 11" xfId="1255" xr:uid="{00000000-0005-0000-0000-000002050000}"/>
    <cellStyle name="Neutral 12" xfId="1256" xr:uid="{00000000-0005-0000-0000-000003050000}"/>
    <cellStyle name="Neutral 13" xfId="1257" xr:uid="{00000000-0005-0000-0000-000004050000}"/>
    <cellStyle name="Neutral 14" xfId="1258" xr:uid="{00000000-0005-0000-0000-000005050000}"/>
    <cellStyle name="Neutral 15" xfId="1259" xr:uid="{00000000-0005-0000-0000-000006050000}"/>
    <cellStyle name="Neutral 16" xfId="1260" xr:uid="{00000000-0005-0000-0000-000007050000}"/>
    <cellStyle name="Neutral 17" xfId="1261" xr:uid="{00000000-0005-0000-0000-000008050000}"/>
    <cellStyle name="Neutral 18" xfId="1262" xr:uid="{00000000-0005-0000-0000-000009050000}"/>
    <cellStyle name="Neutral 19" xfId="1263" xr:uid="{00000000-0005-0000-0000-00000A050000}"/>
    <cellStyle name="Neutral 2" xfId="1264" xr:uid="{00000000-0005-0000-0000-00000B050000}"/>
    <cellStyle name="Neutral 20" xfId="1265" xr:uid="{00000000-0005-0000-0000-00000C050000}"/>
    <cellStyle name="Neutral 21" xfId="1266" xr:uid="{00000000-0005-0000-0000-00000D050000}"/>
    <cellStyle name="Neutral 22" xfId="1267" xr:uid="{00000000-0005-0000-0000-00000E050000}"/>
    <cellStyle name="Neutral 23" xfId="1268" xr:uid="{00000000-0005-0000-0000-00000F050000}"/>
    <cellStyle name="Neutral 24" xfId="1269" xr:uid="{00000000-0005-0000-0000-000010050000}"/>
    <cellStyle name="Neutral 25" xfId="1270" xr:uid="{00000000-0005-0000-0000-000011050000}"/>
    <cellStyle name="Neutral 26" xfId="1271" xr:uid="{00000000-0005-0000-0000-000012050000}"/>
    <cellStyle name="Neutral 27" xfId="1272" xr:uid="{00000000-0005-0000-0000-000013050000}"/>
    <cellStyle name="Neutral 28" xfId="1273" xr:uid="{00000000-0005-0000-0000-000014050000}"/>
    <cellStyle name="Neutral 29" xfId="1274" xr:uid="{00000000-0005-0000-0000-000015050000}"/>
    <cellStyle name="Neutral 3" xfId="1275" xr:uid="{00000000-0005-0000-0000-000016050000}"/>
    <cellStyle name="Neutral 4" xfId="1276" xr:uid="{00000000-0005-0000-0000-000017050000}"/>
    <cellStyle name="Neutral 5" xfId="1277" xr:uid="{00000000-0005-0000-0000-000018050000}"/>
    <cellStyle name="Neutral 6" xfId="1278" xr:uid="{00000000-0005-0000-0000-000019050000}"/>
    <cellStyle name="Neutral 7" xfId="1279" xr:uid="{00000000-0005-0000-0000-00001A050000}"/>
    <cellStyle name="Neutral 8" xfId="1280" xr:uid="{00000000-0005-0000-0000-00001B050000}"/>
    <cellStyle name="Neutral 9" xfId="1281" xr:uid="{00000000-0005-0000-0000-00001C050000}"/>
    <cellStyle name="Normal" xfId="0" builtinId="0"/>
    <cellStyle name="Normal 10" xfId="1282" xr:uid="{00000000-0005-0000-0000-00001E050000}"/>
    <cellStyle name="Normal 10 2" xfId="1283" xr:uid="{00000000-0005-0000-0000-00001F050000}"/>
    <cellStyle name="Normal 100" xfId="1284" xr:uid="{00000000-0005-0000-0000-000020050000}"/>
    <cellStyle name="Normal 11" xfId="1285" xr:uid="{00000000-0005-0000-0000-000021050000}"/>
    <cellStyle name="Normal 11 2" xfId="1286" xr:uid="{00000000-0005-0000-0000-000022050000}"/>
    <cellStyle name="Normal 11 3" xfId="1287" xr:uid="{00000000-0005-0000-0000-000023050000}"/>
    <cellStyle name="Normal 11 4" xfId="1980" xr:uid="{00000000-0005-0000-0000-000024050000}"/>
    <cellStyle name="Normal 11_UA FY11 DM Submission" xfId="1288" xr:uid="{00000000-0005-0000-0000-000025050000}"/>
    <cellStyle name="Normal 12" xfId="1289" xr:uid="{00000000-0005-0000-0000-000026050000}"/>
    <cellStyle name="Normal 12 2" xfId="1290" xr:uid="{00000000-0005-0000-0000-000027050000}"/>
    <cellStyle name="Normal 12 3" xfId="1291" xr:uid="{00000000-0005-0000-0000-000028050000}"/>
    <cellStyle name="Normal 12_UA FY11 DM Submission" xfId="1292" xr:uid="{00000000-0005-0000-0000-000029050000}"/>
    <cellStyle name="Normal 124" xfId="1986" xr:uid="{00000000-0005-0000-0000-00002A050000}"/>
    <cellStyle name="Normal 125" xfId="1293" xr:uid="{00000000-0005-0000-0000-00002B050000}"/>
    <cellStyle name="Normal 13" xfId="1294" xr:uid="{00000000-0005-0000-0000-00002C050000}"/>
    <cellStyle name="Normal 13 2" xfId="1295" xr:uid="{00000000-0005-0000-0000-00002D050000}"/>
    <cellStyle name="Normal 13 3" xfId="1296" xr:uid="{00000000-0005-0000-0000-00002E050000}"/>
    <cellStyle name="Normal 13_UA FY11 DM Submission" xfId="1297" xr:uid="{00000000-0005-0000-0000-00002F050000}"/>
    <cellStyle name="Normal 130" xfId="1298" xr:uid="{00000000-0005-0000-0000-000030050000}"/>
    <cellStyle name="Normal 134" xfId="1985" xr:uid="{00000000-0005-0000-0000-000031050000}"/>
    <cellStyle name="Normal 14" xfId="1299" xr:uid="{00000000-0005-0000-0000-000032050000}"/>
    <cellStyle name="Normal 14 2" xfId="1300" xr:uid="{00000000-0005-0000-0000-000033050000}"/>
    <cellStyle name="Normal 15" xfId="1301" xr:uid="{00000000-0005-0000-0000-000034050000}"/>
    <cellStyle name="Normal 15 2" xfId="1302" xr:uid="{00000000-0005-0000-0000-000035050000}"/>
    <cellStyle name="Normal 150 2" xfId="1303" xr:uid="{00000000-0005-0000-0000-000036050000}"/>
    <cellStyle name="Normal 16" xfId="1304" xr:uid="{00000000-0005-0000-0000-000037050000}"/>
    <cellStyle name="Normal 16 2" xfId="1305" xr:uid="{00000000-0005-0000-0000-000038050000}"/>
    <cellStyle name="Normal 16 3" xfId="1306" xr:uid="{00000000-0005-0000-0000-000039050000}"/>
    <cellStyle name="Normal 16_UA FY11 DM Submission" xfId="1307" xr:uid="{00000000-0005-0000-0000-00003A050000}"/>
    <cellStyle name="Normal 17" xfId="1308" xr:uid="{00000000-0005-0000-0000-00003B050000}"/>
    <cellStyle name="Normal 17 2" xfId="1309" xr:uid="{00000000-0005-0000-0000-00003C050000}"/>
    <cellStyle name="Normal 17 3" xfId="1310" xr:uid="{00000000-0005-0000-0000-00003D050000}"/>
    <cellStyle name="Normal 17_UA FY11 DM Submission" xfId="1311" xr:uid="{00000000-0005-0000-0000-00003E050000}"/>
    <cellStyle name="Normal 18" xfId="1312" xr:uid="{00000000-0005-0000-0000-00003F050000}"/>
    <cellStyle name="Normal 18 2" xfId="1313" xr:uid="{00000000-0005-0000-0000-000040050000}"/>
    <cellStyle name="Normal 18 3" xfId="1314" xr:uid="{00000000-0005-0000-0000-000041050000}"/>
    <cellStyle name="Normal 18_UA FY11 DM Submission" xfId="1315" xr:uid="{00000000-0005-0000-0000-000042050000}"/>
    <cellStyle name="Normal 19" xfId="1316" xr:uid="{00000000-0005-0000-0000-000043050000}"/>
    <cellStyle name="Normal 19 2" xfId="1317" xr:uid="{00000000-0005-0000-0000-000044050000}"/>
    <cellStyle name="Normal 19 3" xfId="1318" xr:uid="{00000000-0005-0000-0000-000045050000}"/>
    <cellStyle name="Normal 19_UA FY11 DM Submission" xfId="1319" xr:uid="{00000000-0005-0000-0000-000046050000}"/>
    <cellStyle name="Normal 196 2" xfId="1984" xr:uid="{00000000-0005-0000-0000-000047050000}"/>
    <cellStyle name="Normal 2" xfId="1320" xr:uid="{00000000-0005-0000-0000-000048050000}"/>
    <cellStyle name="Normal 2 10" xfId="1321" xr:uid="{00000000-0005-0000-0000-000049050000}"/>
    <cellStyle name="Normal 2 11" xfId="1322" xr:uid="{00000000-0005-0000-0000-00004A050000}"/>
    <cellStyle name="Normal 2 12" xfId="1323" xr:uid="{00000000-0005-0000-0000-00004B050000}"/>
    <cellStyle name="Normal 2 13" xfId="1324" xr:uid="{00000000-0005-0000-0000-00004C050000}"/>
    <cellStyle name="Normal 2 14" xfId="1325" xr:uid="{00000000-0005-0000-0000-00004D050000}"/>
    <cellStyle name="Normal 2 15" xfId="1326" xr:uid="{00000000-0005-0000-0000-00004E050000}"/>
    <cellStyle name="Normal 2 16" xfId="1327" xr:uid="{00000000-0005-0000-0000-00004F050000}"/>
    <cellStyle name="Normal 2 17" xfId="1328" xr:uid="{00000000-0005-0000-0000-000050050000}"/>
    <cellStyle name="Normal 2 18" xfId="1329" xr:uid="{00000000-0005-0000-0000-000051050000}"/>
    <cellStyle name="Normal 2 19" xfId="1330" xr:uid="{00000000-0005-0000-0000-000052050000}"/>
    <cellStyle name="Normal 2 2" xfId="1331" xr:uid="{00000000-0005-0000-0000-000053050000}"/>
    <cellStyle name="Normal 2 2 2" xfId="1332" xr:uid="{00000000-0005-0000-0000-000054050000}"/>
    <cellStyle name="Normal 2 2 3" xfId="1333" xr:uid="{00000000-0005-0000-0000-000055050000}"/>
    <cellStyle name="Normal 2 20" xfId="1334" xr:uid="{00000000-0005-0000-0000-000056050000}"/>
    <cellStyle name="Normal 2 21" xfId="1335" xr:uid="{00000000-0005-0000-0000-000057050000}"/>
    <cellStyle name="Normal 2 22" xfId="1336" xr:uid="{00000000-0005-0000-0000-000058050000}"/>
    <cellStyle name="Normal 2 23" xfId="1337" xr:uid="{00000000-0005-0000-0000-000059050000}"/>
    <cellStyle name="Normal 2 23 2" xfId="1338" xr:uid="{00000000-0005-0000-0000-00005A050000}"/>
    <cellStyle name="Normal 2 24" xfId="1339" xr:uid="{00000000-0005-0000-0000-00005B050000}"/>
    <cellStyle name="Normal 2 25" xfId="1340" xr:uid="{00000000-0005-0000-0000-00005C050000}"/>
    <cellStyle name="Normal 2 26" xfId="1341" xr:uid="{00000000-0005-0000-0000-00005D050000}"/>
    <cellStyle name="Normal 2 26 2" xfId="1934" xr:uid="{00000000-0005-0000-0000-00005E050000}"/>
    <cellStyle name="Normal 2 27" xfId="1933" xr:uid="{00000000-0005-0000-0000-00005F050000}"/>
    <cellStyle name="Normal 2 3" xfId="1342" xr:uid="{00000000-0005-0000-0000-000060050000}"/>
    <cellStyle name="Normal 2 3 2" xfId="1343" xr:uid="{00000000-0005-0000-0000-000061050000}"/>
    <cellStyle name="Normal 2 3 2 2" xfId="1344" xr:uid="{00000000-0005-0000-0000-000062050000}"/>
    <cellStyle name="Normal 2 3 2 3" xfId="1345" xr:uid="{00000000-0005-0000-0000-000063050000}"/>
    <cellStyle name="Normal 2 3 3" xfId="1346" xr:uid="{00000000-0005-0000-0000-000064050000}"/>
    <cellStyle name="Normal 2 4" xfId="1347" xr:uid="{00000000-0005-0000-0000-000065050000}"/>
    <cellStyle name="Normal 2 4 2" xfId="1348" xr:uid="{00000000-0005-0000-0000-000066050000}"/>
    <cellStyle name="Normal 2 4 3" xfId="1349" xr:uid="{00000000-0005-0000-0000-000067050000}"/>
    <cellStyle name="Normal 2 5" xfId="1350" xr:uid="{00000000-0005-0000-0000-000068050000}"/>
    <cellStyle name="Normal 2 5 2" xfId="1351" xr:uid="{00000000-0005-0000-0000-000069050000}"/>
    <cellStyle name="Normal 2 5 3" xfId="1352" xr:uid="{00000000-0005-0000-0000-00006A050000}"/>
    <cellStyle name="Normal 2 5 3 2" xfId="1936" xr:uid="{00000000-0005-0000-0000-00006B050000}"/>
    <cellStyle name="Normal 2 5 4" xfId="1935" xr:uid="{00000000-0005-0000-0000-00006C050000}"/>
    <cellStyle name="Normal 2 6" xfId="1353" xr:uid="{00000000-0005-0000-0000-00006D050000}"/>
    <cellStyle name="Normal 2 6 2" xfId="1354" xr:uid="{00000000-0005-0000-0000-00006E050000}"/>
    <cellStyle name="Normal 2 6 2 2" xfId="1937" xr:uid="{00000000-0005-0000-0000-00006F050000}"/>
    <cellStyle name="Normal 2 7" xfId="1355" xr:uid="{00000000-0005-0000-0000-000070050000}"/>
    <cellStyle name="Normal 2 7 2" xfId="1356" xr:uid="{00000000-0005-0000-0000-000071050000}"/>
    <cellStyle name="Normal 2 7 2 2" xfId="1938" xr:uid="{00000000-0005-0000-0000-000072050000}"/>
    <cellStyle name="Normal 2 8" xfId="1357" xr:uid="{00000000-0005-0000-0000-000073050000}"/>
    <cellStyle name="Normal 2 9" xfId="1358" xr:uid="{00000000-0005-0000-0000-000074050000}"/>
    <cellStyle name="Normal 2_UA FY11 DM Submission" xfId="1359" xr:uid="{00000000-0005-0000-0000-000075050000}"/>
    <cellStyle name="Normal 20" xfId="1360" xr:uid="{00000000-0005-0000-0000-000076050000}"/>
    <cellStyle name="Normal 20 2" xfId="1361" xr:uid="{00000000-0005-0000-0000-000077050000}"/>
    <cellStyle name="Normal 20 3" xfId="1362" xr:uid="{00000000-0005-0000-0000-000078050000}"/>
    <cellStyle name="Normal 20_UA FY11 DM Submission" xfId="1363" xr:uid="{00000000-0005-0000-0000-000079050000}"/>
    <cellStyle name="Normal 21" xfId="1364" xr:uid="{00000000-0005-0000-0000-00007A050000}"/>
    <cellStyle name="Normal 21 2" xfId="1365" xr:uid="{00000000-0005-0000-0000-00007B050000}"/>
    <cellStyle name="Normal 21 3" xfId="1366" xr:uid="{00000000-0005-0000-0000-00007C050000}"/>
    <cellStyle name="Normal 21_UA FY11 DM Submission" xfId="1367" xr:uid="{00000000-0005-0000-0000-00007D050000}"/>
    <cellStyle name="Normal 22" xfId="1368" xr:uid="{00000000-0005-0000-0000-00007E050000}"/>
    <cellStyle name="Normal 22 2" xfId="1369" xr:uid="{00000000-0005-0000-0000-00007F050000}"/>
    <cellStyle name="Normal 23" xfId="1370" xr:uid="{00000000-0005-0000-0000-000080050000}"/>
    <cellStyle name="Normal 23 2" xfId="1371" xr:uid="{00000000-0005-0000-0000-000081050000}"/>
    <cellStyle name="Normal 23 3" xfId="1372" xr:uid="{00000000-0005-0000-0000-000082050000}"/>
    <cellStyle name="Normal 23 4" xfId="1373" xr:uid="{00000000-0005-0000-0000-000083050000}"/>
    <cellStyle name="Normal 23_UA FY11 DM Submission" xfId="1374" xr:uid="{00000000-0005-0000-0000-000084050000}"/>
    <cellStyle name="Normal 24" xfId="1375" xr:uid="{00000000-0005-0000-0000-000085050000}"/>
    <cellStyle name="Normal 24 2" xfId="1376" xr:uid="{00000000-0005-0000-0000-000086050000}"/>
    <cellStyle name="Normal 25" xfId="1377" xr:uid="{00000000-0005-0000-0000-000087050000}"/>
    <cellStyle name="Normal 25 2" xfId="1378" xr:uid="{00000000-0005-0000-0000-000088050000}"/>
    <cellStyle name="Normal 26" xfId="1379" xr:uid="{00000000-0005-0000-0000-000089050000}"/>
    <cellStyle name="Normal 26 2" xfId="1380" xr:uid="{00000000-0005-0000-0000-00008A050000}"/>
    <cellStyle name="Normal 27" xfId="1381" xr:uid="{00000000-0005-0000-0000-00008B050000}"/>
    <cellStyle name="Normal 27 2" xfId="1382" xr:uid="{00000000-0005-0000-0000-00008C050000}"/>
    <cellStyle name="Normal 28" xfId="1383" xr:uid="{00000000-0005-0000-0000-00008D050000}"/>
    <cellStyle name="Normal 29" xfId="1384" xr:uid="{00000000-0005-0000-0000-00008E050000}"/>
    <cellStyle name="Normal 29 2" xfId="1385" xr:uid="{00000000-0005-0000-0000-00008F050000}"/>
    <cellStyle name="Normal 29 3" xfId="1386" xr:uid="{00000000-0005-0000-0000-000090050000}"/>
    <cellStyle name="Normal 29 4" xfId="1387" xr:uid="{00000000-0005-0000-0000-000091050000}"/>
    <cellStyle name="Normal 29_UA FY11 DM Submission" xfId="1388" xr:uid="{00000000-0005-0000-0000-000092050000}"/>
    <cellStyle name="Normal 3" xfId="1389" xr:uid="{00000000-0005-0000-0000-000093050000}"/>
    <cellStyle name="Normal 3 10" xfId="1390" xr:uid="{00000000-0005-0000-0000-000094050000}"/>
    <cellStyle name="Normal 3 11" xfId="1391" xr:uid="{00000000-0005-0000-0000-000095050000}"/>
    <cellStyle name="Normal 3 12" xfId="1392" xr:uid="{00000000-0005-0000-0000-000096050000}"/>
    <cellStyle name="Normal 3 13" xfId="1393" xr:uid="{00000000-0005-0000-0000-000097050000}"/>
    <cellStyle name="Normal 3 14" xfId="1394" xr:uid="{00000000-0005-0000-0000-000098050000}"/>
    <cellStyle name="Normal 3 15" xfId="1395" xr:uid="{00000000-0005-0000-0000-000099050000}"/>
    <cellStyle name="Normal 3 16" xfId="1396" xr:uid="{00000000-0005-0000-0000-00009A050000}"/>
    <cellStyle name="Normal 3 17" xfId="1397" xr:uid="{00000000-0005-0000-0000-00009B050000}"/>
    <cellStyle name="Normal 3 18" xfId="1398" xr:uid="{00000000-0005-0000-0000-00009C050000}"/>
    <cellStyle name="Normal 3 19" xfId="1399" xr:uid="{00000000-0005-0000-0000-00009D050000}"/>
    <cellStyle name="Normal 3 2" xfId="1400" xr:uid="{00000000-0005-0000-0000-00009E050000}"/>
    <cellStyle name="Normal 3 2 2" xfId="1401" xr:uid="{00000000-0005-0000-0000-00009F050000}"/>
    <cellStyle name="Normal 3 2 2 2" xfId="1402" xr:uid="{00000000-0005-0000-0000-0000A0050000}"/>
    <cellStyle name="Normal 3 2 3" xfId="1403" xr:uid="{00000000-0005-0000-0000-0000A1050000}"/>
    <cellStyle name="Normal 3 2 3 2" xfId="1404" xr:uid="{00000000-0005-0000-0000-0000A2050000}"/>
    <cellStyle name="Normal 3 2 4" xfId="1405" xr:uid="{00000000-0005-0000-0000-0000A3050000}"/>
    <cellStyle name="Normal 3 2 5" xfId="1406" xr:uid="{00000000-0005-0000-0000-0000A4050000}"/>
    <cellStyle name="Normal 3 20" xfId="1407" xr:uid="{00000000-0005-0000-0000-0000A5050000}"/>
    <cellStyle name="Normal 3 21" xfId="1408" xr:uid="{00000000-0005-0000-0000-0000A6050000}"/>
    <cellStyle name="Normal 3 22" xfId="1409" xr:uid="{00000000-0005-0000-0000-0000A7050000}"/>
    <cellStyle name="Normal 3 23" xfId="1410" xr:uid="{00000000-0005-0000-0000-0000A8050000}"/>
    <cellStyle name="Normal 3 24" xfId="1411" xr:uid="{00000000-0005-0000-0000-0000A9050000}"/>
    <cellStyle name="Normal 3 25" xfId="1412" xr:uid="{00000000-0005-0000-0000-0000AA050000}"/>
    <cellStyle name="Normal 3 25 2" xfId="1413" xr:uid="{00000000-0005-0000-0000-0000AB050000}"/>
    <cellStyle name="Normal 3 26" xfId="1414" xr:uid="{00000000-0005-0000-0000-0000AC050000}"/>
    <cellStyle name="Normal 3 27" xfId="1415" xr:uid="{00000000-0005-0000-0000-0000AD050000}"/>
    <cellStyle name="Normal 3 27 2" xfId="1940" xr:uid="{00000000-0005-0000-0000-0000AE050000}"/>
    <cellStyle name="Normal 3 28" xfId="1416" xr:uid="{00000000-0005-0000-0000-0000AF050000}"/>
    <cellStyle name="Normal 3 29" xfId="1939" xr:uid="{00000000-0005-0000-0000-0000B0050000}"/>
    <cellStyle name="Normal 3 3" xfId="1417" xr:uid="{00000000-0005-0000-0000-0000B1050000}"/>
    <cellStyle name="Normal 3 3 10" xfId="1418" xr:uid="{00000000-0005-0000-0000-0000B2050000}"/>
    <cellStyle name="Normal 3 3 10 2" xfId="1419" xr:uid="{00000000-0005-0000-0000-0000B3050000}"/>
    <cellStyle name="Normal 3 3 11" xfId="1420" xr:uid="{00000000-0005-0000-0000-0000B4050000}"/>
    <cellStyle name="Normal 3 3 11 2" xfId="1421" xr:uid="{00000000-0005-0000-0000-0000B5050000}"/>
    <cellStyle name="Normal 3 3 12" xfId="1422" xr:uid="{00000000-0005-0000-0000-0000B6050000}"/>
    <cellStyle name="Normal 3 3 12 2" xfId="1423" xr:uid="{00000000-0005-0000-0000-0000B7050000}"/>
    <cellStyle name="Normal 3 3 13" xfId="1424" xr:uid="{00000000-0005-0000-0000-0000B8050000}"/>
    <cellStyle name="Normal 3 3 13 2" xfId="1425" xr:uid="{00000000-0005-0000-0000-0000B9050000}"/>
    <cellStyle name="Normal 3 3 14" xfId="1426" xr:uid="{00000000-0005-0000-0000-0000BA050000}"/>
    <cellStyle name="Normal 3 3 14 2" xfId="1427" xr:uid="{00000000-0005-0000-0000-0000BB050000}"/>
    <cellStyle name="Normal 3 3 15" xfId="1428" xr:uid="{00000000-0005-0000-0000-0000BC050000}"/>
    <cellStyle name="Normal 3 3 15 2" xfId="1429" xr:uid="{00000000-0005-0000-0000-0000BD050000}"/>
    <cellStyle name="Normal 3 3 16" xfId="1430" xr:uid="{00000000-0005-0000-0000-0000BE050000}"/>
    <cellStyle name="Normal 3 3 16 2" xfId="1431" xr:uid="{00000000-0005-0000-0000-0000BF050000}"/>
    <cellStyle name="Normal 3 3 17" xfId="1432" xr:uid="{00000000-0005-0000-0000-0000C0050000}"/>
    <cellStyle name="Normal 3 3 17 2" xfId="1433" xr:uid="{00000000-0005-0000-0000-0000C1050000}"/>
    <cellStyle name="Normal 3 3 18" xfId="1434" xr:uid="{00000000-0005-0000-0000-0000C2050000}"/>
    <cellStyle name="Normal 3 3 18 2" xfId="1435" xr:uid="{00000000-0005-0000-0000-0000C3050000}"/>
    <cellStyle name="Normal 3 3 19" xfId="1436" xr:uid="{00000000-0005-0000-0000-0000C4050000}"/>
    <cellStyle name="Normal 3 3 19 2" xfId="1437" xr:uid="{00000000-0005-0000-0000-0000C5050000}"/>
    <cellStyle name="Normal 3 3 2" xfId="1438" xr:uid="{00000000-0005-0000-0000-0000C6050000}"/>
    <cellStyle name="Normal 3 3 2 2" xfId="1439" xr:uid="{00000000-0005-0000-0000-0000C7050000}"/>
    <cellStyle name="Normal 3 3 20" xfId="1440" xr:uid="{00000000-0005-0000-0000-0000C8050000}"/>
    <cellStyle name="Normal 3 3 20 2" xfId="1441" xr:uid="{00000000-0005-0000-0000-0000C9050000}"/>
    <cellStyle name="Normal 3 3 21" xfId="1442" xr:uid="{00000000-0005-0000-0000-0000CA050000}"/>
    <cellStyle name="Normal 3 3 21 2" xfId="1443" xr:uid="{00000000-0005-0000-0000-0000CB050000}"/>
    <cellStyle name="Normal 3 3 22" xfId="1444" xr:uid="{00000000-0005-0000-0000-0000CC050000}"/>
    <cellStyle name="Normal 3 3 23" xfId="1445" xr:uid="{00000000-0005-0000-0000-0000CD050000}"/>
    <cellStyle name="Normal 3 3 23 2" xfId="1942" xr:uid="{00000000-0005-0000-0000-0000CE050000}"/>
    <cellStyle name="Normal 3 3 24" xfId="1941" xr:uid="{00000000-0005-0000-0000-0000CF050000}"/>
    <cellStyle name="Normal 3 3 3" xfId="1446" xr:uid="{00000000-0005-0000-0000-0000D0050000}"/>
    <cellStyle name="Normal 3 3 3 2" xfId="1447" xr:uid="{00000000-0005-0000-0000-0000D1050000}"/>
    <cellStyle name="Normal 3 3 4" xfId="1448" xr:uid="{00000000-0005-0000-0000-0000D2050000}"/>
    <cellStyle name="Normal 3 3 4 2" xfId="1449" xr:uid="{00000000-0005-0000-0000-0000D3050000}"/>
    <cellStyle name="Normal 3 3 5" xfId="1450" xr:uid="{00000000-0005-0000-0000-0000D4050000}"/>
    <cellStyle name="Normal 3 3 5 2" xfId="1451" xr:uid="{00000000-0005-0000-0000-0000D5050000}"/>
    <cellStyle name="Normal 3 3 6" xfId="1452" xr:uid="{00000000-0005-0000-0000-0000D6050000}"/>
    <cellStyle name="Normal 3 3 6 2" xfId="1453" xr:uid="{00000000-0005-0000-0000-0000D7050000}"/>
    <cellStyle name="Normal 3 3 7" xfId="1454" xr:uid="{00000000-0005-0000-0000-0000D8050000}"/>
    <cellStyle name="Normal 3 3 7 2" xfId="1455" xr:uid="{00000000-0005-0000-0000-0000D9050000}"/>
    <cellStyle name="Normal 3 3 8" xfId="1456" xr:uid="{00000000-0005-0000-0000-0000DA050000}"/>
    <cellStyle name="Normal 3 3 8 2" xfId="1457" xr:uid="{00000000-0005-0000-0000-0000DB050000}"/>
    <cellStyle name="Normal 3 3 9" xfId="1458" xr:uid="{00000000-0005-0000-0000-0000DC050000}"/>
    <cellStyle name="Normal 3 3 9 2" xfId="1459" xr:uid="{00000000-0005-0000-0000-0000DD050000}"/>
    <cellStyle name="Normal 3 4" xfId="1460" xr:uid="{00000000-0005-0000-0000-0000DE050000}"/>
    <cellStyle name="Normal 3 4 2" xfId="1461" xr:uid="{00000000-0005-0000-0000-0000DF050000}"/>
    <cellStyle name="Normal 3 4 2 2" xfId="1943" xr:uid="{00000000-0005-0000-0000-0000E0050000}"/>
    <cellStyle name="Normal 3 4 3" xfId="1462" xr:uid="{00000000-0005-0000-0000-0000E1050000}"/>
    <cellStyle name="Normal 3 5" xfId="1463" xr:uid="{00000000-0005-0000-0000-0000E2050000}"/>
    <cellStyle name="Normal 3 5 2" xfId="1464" xr:uid="{00000000-0005-0000-0000-0000E3050000}"/>
    <cellStyle name="Normal 3 5 2 2" xfId="1944" xr:uid="{00000000-0005-0000-0000-0000E4050000}"/>
    <cellStyle name="Normal 3 5 3" xfId="1465" xr:uid="{00000000-0005-0000-0000-0000E5050000}"/>
    <cellStyle name="Normal 3 6" xfId="1466" xr:uid="{00000000-0005-0000-0000-0000E6050000}"/>
    <cellStyle name="Normal 3 7" xfId="1467" xr:uid="{00000000-0005-0000-0000-0000E7050000}"/>
    <cellStyle name="Normal 3 8" xfId="1468" xr:uid="{00000000-0005-0000-0000-0000E8050000}"/>
    <cellStyle name="Normal 3 9" xfId="1469" xr:uid="{00000000-0005-0000-0000-0000E9050000}"/>
    <cellStyle name="Normal 3_UA FY11 DM Submission" xfId="1470" xr:uid="{00000000-0005-0000-0000-0000EA050000}"/>
    <cellStyle name="Normal 30" xfId="1471" xr:uid="{00000000-0005-0000-0000-0000EB050000}"/>
    <cellStyle name="Normal 30 2" xfId="1472" xr:uid="{00000000-0005-0000-0000-0000EC050000}"/>
    <cellStyle name="Normal 31" xfId="1473" xr:uid="{00000000-0005-0000-0000-0000ED050000}"/>
    <cellStyle name="Normal 32" xfId="1474" xr:uid="{00000000-0005-0000-0000-0000EE050000}"/>
    <cellStyle name="Normal 32 2" xfId="1945" xr:uid="{00000000-0005-0000-0000-0000EF050000}"/>
    <cellStyle name="Normal 33" xfId="1475" xr:uid="{00000000-0005-0000-0000-0000F0050000}"/>
    <cellStyle name="Normal 33 2" xfId="1476" xr:uid="{00000000-0005-0000-0000-0000F1050000}"/>
    <cellStyle name="Normal 34" xfId="1477" xr:uid="{00000000-0005-0000-0000-0000F2050000}"/>
    <cellStyle name="Normal 34 2" xfId="1478" xr:uid="{00000000-0005-0000-0000-0000F3050000}"/>
    <cellStyle name="Normal 35" xfId="1479" xr:uid="{00000000-0005-0000-0000-0000F4050000}"/>
    <cellStyle name="Normal 35 2" xfId="1480" xr:uid="{00000000-0005-0000-0000-0000F5050000}"/>
    <cellStyle name="Normal 36" xfId="1481" xr:uid="{00000000-0005-0000-0000-0000F6050000}"/>
    <cellStyle name="Normal 36 2" xfId="1482" xr:uid="{00000000-0005-0000-0000-0000F7050000}"/>
    <cellStyle name="Normal 37" xfId="1483" xr:uid="{00000000-0005-0000-0000-0000F8050000}"/>
    <cellStyle name="Normal 37 2" xfId="1484" xr:uid="{00000000-0005-0000-0000-0000F9050000}"/>
    <cellStyle name="Normal 37 3" xfId="1946" xr:uid="{00000000-0005-0000-0000-0000FA050000}"/>
    <cellStyle name="Normal 38" xfId="1485" xr:uid="{00000000-0005-0000-0000-0000FB050000}"/>
    <cellStyle name="Normal 38 2" xfId="1486" xr:uid="{00000000-0005-0000-0000-0000FC050000}"/>
    <cellStyle name="Normal 39" xfId="1487" xr:uid="{00000000-0005-0000-0000-0000FD050000}"/>
    <cellStyle name="Normal 39 2" xfId="1488" xr:uid="{00000000-0005-0000-0000-0000FE050000}"/>
    <cellStyle name="Normal 4" xfId="1489" xr:uid="{00000000-0005-0000-0000-0000FF050000}"/>
    <cellStyle name="Normal 4 2" xfId="1490" xr:uid="{00000000-0005-0000-0000-000000060000}"/>
    <cellStyle name="Normal 4 2 2" xfId="1491" xr:uid="{00000000-0005-0000-0000-000001060000}"/>
    <cellStyle name="Normal 4 2 3" xfId="1492" xr:uid="{00000000-0005-0000-0000-000002060000}"/>
    <cellStyle name="Normal 4 2 4" xfId="1493" xr:uid="{00000000-0005-0000-0000-000003060000}"/>
    <cellStyle name="Normal 4 2 5" xfId="1494" xr:uid="{00000000-0005-0000-0000-000004060000}"/>
    <cellStyle name="Normal 4 3" xfId="1495" xr:uid="{00000000-0005-0000-0000-000005060000}"/>
    <cellStyle name="Normal 4 3 2" xfId="1496" xr:uid="{00000000-0005-0000-0000-000006060000}"/>
    <cellStyle name="Normal 4 3 3" xfId="1497" xr:uid="{00000000-0005-0000-0000-000007060000}"/>
    <cellStyle name="Normal 4 4" xfId="1498" xr:uid="{00000000-0005-0000-0000-000008060000}"/>
    <cellStyle name="Normal 4 5" xfId="1499" xr:uid="{00000000-0005-0000-0000-000009060000}"/>
    <cellStyle name="Normal 4 6" xfId="1500" xr:uid="{00000000-0005-0000-0000-00000A060000}"/>
    <cellStyle name="Normal 4 7" xfId="1501" xr:uid="{00000000-0005-0000-0000-00000B060000}"/>
    <cellStyle name="Normal 4 8" xfId="1982" xr:uid="{00000000-0005-0000-0000-00000C060000}"/>
    <cellStyle name="Normal 4_UA FY11 DM Submission" xfId="1502" xr:uid="{00000000-0005-0000-0000-00000D060000}"/>
    <cellStyle name="Normal 40" xfId="1503" xr:uid="{00000000-0005-0000-0000-00000E060000}"/>
    <cellStyle name="Normal 40 2" xfId="1504" xr:uid="{00000000-0005-0000-0000-00000F060000}"/>
    <cellStyle name="Normal 41" xfId="1505" xr:uid="{00000000-0005-0000-0000-000010060000}"/>
    <cellStyle name="Normal 41 2" xfId="1506" xr:uid="{00000000-0005-0000-0000-000011060000}"/>
    <cellStyle name="Normal 42" xfId="1507" xr:uid="{00000000-0005-0000-0000-000012060000}"/>
    <cellStyle name="Normal 42 2" xfId="1508" xr:uid="{00000000-0005-0000-0000-000013060000}"/>
    <cellStyle name="Normal 43" xfId="1509" xr:uid="{00000000-0005-0000-0000-000014060000}"/>
    <cellStyle name="Normal 43 2" xfId="1510" xr:uid="{00000000-0005-0000-0000-000015060000}"/>
    <cellStyle name="Normal 43 3" xfId="1511" xr:uid="{00000000-0005-0000-0000-000016060000}"/>
    <cellStyle name="Normal 44" xfId="1512" xr:uid="{00000000-0005-0000-0000-000017060000}"/>
    <cellStyle name="Normal 44 2" xfId="1513" xr:uid="{00000000-0005-0000-0000-000018060000}"/>
    <cellStyle name="Normal 45" xfId="1514" xr:uid="{00000000-0005-0000-0000-000019060000}"/>
    <cellStyle name="Normal 45 2" xfId="1947" xr:uid="{00000000-0005-0000-0000-00001A060000}"/>
    <cellStyle name="Normal 46" xfId="1515" xr:uid="{00000000-0005-0000-0000-00001B060000}"/>
    <cellStyle name="Normal 46 2" xfId="1516" xr:uid="{00000000-0005-0000-0000-00001C060000}"/>
    <cellStyle name="Normal 46 3" xfId="1948" xr:uid="{00000000-0005-0000-0000-00001D060000}"/>
    <cellStyle name="Normal 47" xfId="1517" xr:uid="{00000000-0005-0000-0000-00001E060000}"/>
    <cellStyle name="Normal 47 2" xfId="1518" xr:uid="{00000000-0005-0000-0000-00001F060000}"/>
    <cellStyle name="Normal 48" xfId="1519" xr:uid="{00000000-0005-0000-0000-000020060000}"/>
    <cellStyle name="Normal 48 2" xfId="1949" xr:uid="{00000000-0005-0000-0000-000021060000}"/>
    <cellStyle name="Normal 49" xfId="1520" xr:uid="{00000000-0005-0000-0000-000022060000}"/>
    <cellStyle name="Normal 49 2" xfId="1950" xr:uid="{00000000-0005-0000-0000-000023060000}"/>
    <cellStyle name="Normal 5" xfId="1521" xr:uid="{00000000-0005-0000-0000-000024060000}"/>
    <cellStyle name="Normal 5 2" xfId="1522" xr:uid="{00000000-0005-0000-0000-000025060000}"/>
    <cellStyle name="Normal 5 3" xfId="1523" xr:uid="{00000000-0005-0000-0000-000026060000}"/>
    <cellStyle name="Normal 5 4" xfId="1524" xr:uid="{00000000-0005-0000-0000-000027060000}"/>
    <cellStyle name="Normal 5 5" xfId="1525" xr:uid="{00000000-0005-0000-0000-000028060000}"/>
    <cellStyle name="Normal 5 6" xfId="1526" xr:uid="{00000000-0005-0000-0000-000029060000}"/>
    <cellStyle name="Normal 5 7" xfId="1527" xr:uid="{00000000-0005-0000-0000-00002A060000}"/>
    <cellStyle name="Normal 5 8" xfId="1528" xr:uid="{00000000-0005-0000-0000-00002B060000}"/>
    <cellStyle name="Normal 5_UA FY11 DM Submission" xfId="1529" xr:uid="{00000000-0005-0000-0000-00002C060000}"/>
    <cellStyle name="Normal 50" xfId="1530" xr:uid="{00000000-0005-0000-0000-00002D060000}"/>
    <cellStyle name="Normal 51" xfId="1531" xr:uid="{00000000-0005-0000-0000-00002E060000}"/>
    <cellStyle name="Normal 52" xfId="1532" xr:uid="{00000000-0005-0000-0000-00002F060000}"/>
    <cellStyle name="Normal 52 2" xfId="1533" xr:uid="{00000000-0005-0000-0000-000030060000}"/>
    <cellStyle name="Normal 52 3" xfId="1534" xr:uid="{00000000-0005-0000-0000-000031060000}"/>
    <cellStyle name="Normal 52 4" xfId="1951" xr:uid="{00000000-0005-0000-0000-000032060000}"/>
    <cellStyle name="Normal 53" xfId="1535" xr:uid="{00000000-0005-0000-0000-000033060000}"/>
    <cellStyle name="Normal 53 2" xfId="1536" xr:uid="{00000000-0005-0000-0000-000034060000}"/>
    <cellStyle name="Normal 53 3" xfId="1952" xr:uid="{00000000-0005-0000-0000-000035060000}"/>
    <cellStyle name="Normal 54" xfId="1537" xr:uid="{00000000-0005-0000-0000-000036060000}"/>
    <cellStyle name="Normal 54 2" xfId="1538" xr:uid="{00000000-0005-0000-0000-000037060000}"/>
    <cellStyle name="Normal 54 3" xfId="1953" xr:uid="{00000000-0005-0000-0000-000038060000}"/>
    <cellStyle name="Normal 55" xfId="1539" xr:uid="{00000000-0005-0000-0000-000039060000}"/>
    <cellStyle name="Normal 55 2" xfId="1540" xr:uid="{00000000-0005-0000-0000-00003A060000}"/>
    <cellStyle name="Normal 55 3" xfId="1954" xr:uid="{00000000-0005-0000-0000-00003B060000}"/>
    <cellStyle name="Normal 56" xfId="1541" xr:uid="{00000000-0005-0000-0000-00003C060000}"/>
    <cellStyle name="Normal 56 2" xfId="1542" xr:uid="{00000000-0005-0000-0000-00003D060000}"/>
    <cellStyle name="Normal 56 3" xfId="1955" xr:uid="{00000000-0005-0000-0000-00003E060000}"/>
    <cellStyle name="Normal 57" xfId="1543" xr:uid="{00000000-0005-0000-0000-00003F060000}"/>
    <cellStyle name="Normal 57 2" xfId="1956" xr:uid="{00000000-0005-0000-0000-000040060000}"/>
    <cellStyle name="Normal 58" xfId="1544" xr:uid="{00000000-0005-0000-0000-000041060000}"/>
    <cellStyle name="Normal 58 2" xfId="1957" xr:uid="{00000000-0005-0000-0000-000042060000}"/>
    <cellStyle name="Normal 59" xfId="1545" xr:uid="{00000000-0005-0000-0000-000043060000}"/>
    <cellStyle name="Normal 59 2" xfId="1958" xr:uid="{00000000-0005-0000-0000-000044060000}"/>
    <cellStyle name="Normal 6" xfId="1546" xr:uid="{00000000-0005-0000-0000-000045060000}"/>
    <cellStyle name="Normal 6 2" xfId="1547" xr:uid="{00000000-0005-0000-0000-000046060000}"/>
    <cellStyle name="Normal 6 3" xfId="1548" xr:uid="{00000000-0005-0000-0000-000047060000}"/>
    <cellStyle name="Normal 6 3 2" xfId="1549" xr:uid="{00000000-0005-0000-0000-000048060000}"/>
    <cellStyle name="Normal 6 4" xfId="1550" xr:uid="{00000000-0005-0000-0000-000049060000}"/>
    <cellStyle name="Normal 6_UA FY11 DM Submission" xfId="1551" xr:uid="{00000000-0005-0000-0000-00004A060000}"/>
    <cellStyle name="Normal 60" xfId="1552" xr:uid="{00000000-0005-0000-0000-00004B060000}"/>
    <cellStyle name="Normal 60 2" xfId="1959" xr:uid="{00000000-0005-0000-0000-00004C060000}"/>
    <cellStyle name="Normal 61" xfId="1553" xr:uid="{00000000-0005-0000-0000-00004D060000}"/>
    <cellStyle name="Normal 61 2" xfId="1960" xr:uid="{00000000-0005-0000-0000-00004E060000}"/>
    <cellStyle name="Normal 62" xfId="1554" xr:uid="{00000000-0005-0000-0000-00004F060000}"/>
    <cellStyle name="Normal 62 2" xfId="1961" xr:uid="{00000000-0005-0000-0000-000050060000}"/>
    <cellStyle name="Normal 63" xfId="1555" xr:uid="{00000000-0005-0000-0000-000051060000}"/>
    <cellStyle name="Normal 63 2" xfId="1962" xr:uid="{00000000-0005-0000-0000-000052060000}"/>
    <cellStyle name="Normal 64" xfId="1556" xr:uid="{00000000-0005-0000-0000-000053060000}"/>
    <cellStyle name="Normal 64 2" xfId="1963" xr:uid="{00000000-0005-0000-0000-000054060000}"/>
    <cellStyle name="Normal 65" xfId="1557" xr:uid="{00000000-0005-0000-0000-000055060000}"/>
    <cellStyle name="Normal 65 2" xfId="1964" xr:uid="{00000000-0005-0000-0000-000056060000}"/>
    <cellStyle name="Normal 66" xfId="1558" xr:uid="{00000000-0005-0000-0000-000057060000}"/>
    <cellStyle name="Normal 66 2" xfId="1965" xr:uid="{00000000-0005-0000-0000-000058060000}"/>
    <cellStyle name="Normal 67" xfId="1559" xr:uid="{00000000-0005-0000-0000-000059060000}"/>
    <cellStyle name="Normal 67 2" xfId="1966" xr:uid="{00000000-0005-0000-0000-00005A060000}"/>
    <cellStyle name="Normal 68" xfId="1560" xr:uid="{00000000-0005-0000-0000-00005B060000}"/>
    <cellStyle name="Normal 68 2" xfId="1967" xr:uid="{00000000-0005-0000-0000-00005C060000}"/>
    <cellStyle name="Normal 69" xfId="1561" xr:uid="{00000000-0005-0000-0000-00005D060000}"/>
    <cellStyle name="Normal 69 2" xfId="1968" xr:uid="{00000000-0005-0000-0000-00005E060000}"/>
    <cellStyle name="Normal 7" xfId="1562" xr:uid="{00000000-0005-0000-0000-00005F060000}"/>
    <cellStyle name="Normal 7 2" xfId="1563" xr:uid="{00000000-0005-0000-0000-000060060000}"/>
    <cellStyle name="Normal 7 2 2" xfId="1564" xr:uid="{00000000-0005-0000-0000-000061060000}"/>
    <cellStyle name="Normal 7 2 2 2" xfId="1969" xr:uid="{00000000-0005-0000-0000-000062060000}"/>
    <cellStyle name="Normal 7 3" xfId="1565" xr:uid="{00000000-0005-0000-0000-000063060000}"/>
    <cellStyle name="Normal 7 3 2" xfId="1566" xr:uid="{00000000-0005-0000-0000-000064060000}"/>
    <cellStyle name="Normal 7 4" xfId="1567" xr:uid="{00000000-0005-0000-0000-000065060000}"/>
    <cellStyle name="Normal 7 4 2" xfId="1970" xr:uid="{00000000-0005-0000-0000-000066060000}"/>
    <cellStyle name="Normal 7 5" xfId="1568" xr:uid="{00000000-0005-0000-0000-000067060000}"/>
    <cellStyle name="Normal 7_UA FY11 DM Submission" xfId="1569" xr:uid="{00000000-0005-0000-0000-000068060000}"/>
    <cellStyle name="Normal 70" xfId="1570" xr:uid="{00000000-0005-0000-0000-000069060000}"/>
    <cellStyle name="Normal 70 2" xfId="1971" xr:uid="{00000000-0005-0000-0000-00006A060000}"/>
    <cellStyle name="Normal 71" xfId="1571" xr:uid="{00000000-0005-0000-0000-00006B060000}"/>
    <cellStyle name="Normal 71 2" xfId="1972" xr:uid="{00000000-0005-0000-0000-00006C060000}"/>
    <cellStyle name="Normal 72" xfId="1572" xr:uid="{00000000-0005-0000-0000-00006D060000}"/>
    <cellStyle name="Normal 72 2" xfId="1973" xr:uid="{00000000-0005-0000-0000-00006E060000}"/>
    <cellStyle name="Normal 73" xfId="1573" xr:uid="{00000000-0005-0000-0000-00006F060000}"/>
    <cellStyle name="Normal 73 2" xfId="1574" xr:uid="{00000000-0005-0000-0000-000070060000}"/>
    <cellStyle name="Normal 73 3" xfId="1974" xr:uid="{00000000-0005-0000-0000-000071060000}"/>
    <cellStyle name="Normal 74" xfId="1575" xr:uid="{00000000-0005-0000-0000-000072060000}"/>
    <cellStyle name="Normal 74 2" xfId="1975" xr:uid="{00000000-0005-0000-0000-000073060000}"/>
    <cellStyle name="Normal 75" xfId="1576" xr:uid="{00000000-0005-0000-0000-000074060000}"/>
    <cellStyle name="Normal 75 2" xfId="1577" xr:uid="{00000000-0005-0000-0000-000075060000}"/>
    <cellStyle name="Normal 75 3" xfId="1976" xr:uid="{00000000-0005-0000-0000-000076060000}"/>
    <cellStyle name="Normal 76" xfId="1578" xr:uid="{00000000-0005-0000-0000-000077060000}"/>
    <cellStyle name="Normal 76 2" xfId="1977" xr:uid="{00000000-0005-0000-0000-000078060000}"/>
    <cellStyle name="Normal 77" xfId="1579" xr:uid="{00000000-0005-0000-0000-000079060000}"/>
    <cellStyle name="Normal 78" xfId="1580" xr:uid="{00000000-0005-0000-0000-00007A060000}"/>
    <cellStyle name="Normal 79" xfId="1581" xr:uid="{00000000-0005-0000-0000-00007B060000}"/>
    <cellStyle name="Normal 8" xfId="1582" xr:uid="{00000000-0005-0000-0000-00007C060000}"/>
    <cellStyle name="Normal 8 2" xfId="1583" xr:uid="{00000000-0005-0000-0000-00007D060000}"/>
    <cellStyle name="Normal 8 3" xfId="1584" xr:uid="{00000000-0005-0000-0000-00007E060000}"/>
    <cellStyle name="Normal 8_UA FY11 DM Submission" xfId="1585" xr:uid="{00000000-0005-0000-0000-00007F060000}"/>
    <cellStyle name="Normal 80" xfId="1586" xr:uid="{00000000-0005-0000-0000-000080060000}"/>
    <cellStyle name="Normal 81" xfId="1587" xr:uid="{00000000-0005-0000-0000-000081060000}"/>
    <cellStyle name="Normal 83" xfId="1588" xr:uid="{00000000-0005-0000-0000-000082060000}"/>
    <cellStyle name="Normal 84" xfId="1589" xr:uid="{00000000-0005-0000-0000-000083060000}"/>
    <cellStyle name="Normal 85" xfId="1590" xr:uid="{00000000-0005-0000-0000-000084060000}"/>
    <cellStyle name="Normal 86" xfId="1591" xr:uid="{00000000-0005-0000-0000-000085060000}"/>
    <cellStyle name="Normal 87" xfId="1592" xr:uid="{00000000-0005-0000-0000-000086060000}"/>
    <cellStyle name="Normal 88" xfId="1593" xr:uid="{00000000-0005-0000-0000-000087060000}"/>
    <cellStyle name="Normal 89" xfId="1594" xr:uid="{00000000-0005-0000-0000-000088060000}"/>
    <cellStyle name="Normal 9" xfId="1595" xr:uid="{00000000-0005-0000-0000-000089060000}"/>
    <cellStyle name="Normal 9 2" xfId="1596" xr:uid="{00000000-0005-0000-0000-00008A060000}"/>
    <cellStyle name="Normal 9 3" xfId="1597" xr:uid="{00000000-0005-0000-0000-00008B060000}"/>
    <cellStyle name="Normal 9 3 2" xfId="1978" xr:uid="{00000000-0005-0000-0000-00008C060000}"/>
    <cellStyle name="Normal 9 4" xfId="1598" xr:uid="{00000000-0005-0000-0000-00008D060000}"/>
    <cellStyle name="Normal 9_UA FY11 DM Submission" xfId="1599" xr:uid="{00000000-0005-0000-0000-00008E060000}"/>
    <cellStyle name="Normal 90" xfId="1600" xr:uid="{00000000-0005-0000-0000-00008F060000}"/>
    <cellStyle name="Normal 91" xfId="1601" xr:uid="{00000000-0005-0000-0000-000090060000}"/>
    <cellStyle name="Normal 92" xfId="1602" xr:uid="{00000000-0005-0000-0000-000091060000}"/>
    <cellStyle name="Normal 93" xfId="1603" xr:uid="{00000000-0005-0000-0000-000092060000}"/>
    <cellStyle name="Normal 94" xfId="1604" xr:uid="{00000000-0005-0000-0000-000093060000}"/>
    <cellStyle name="Normal 96" xfId="1605" xr:uid="{00000000-0005-0000-0000-000094060000}"/>
    <cellStyle name="Normal 97" xfId="1606" xr:uid="{00000000-0005-0000-0000-000095060000}"/>
    <cellStyle name="Normal 98" xfId="1607" xr:uid="{00000000-0005-0000-0000-000096060000}"/>
    <cellStyle name="Normal 99" xfId="1608" xr:uid="{00000000-0005-0000-0000-000097060000}"/>
    <cellStyle name="Normal_Deferred Maint" xfId="1609" xr:uid="{00000000-0005-0000-0000-000098060000}"/>
    <cellStyle name="Normal_Deferred Maint 3" xfId="1983" xr:uid="{00000000-0005-0000-0000-000099060000}"/>
    <cellStyle name="Normal_Sheet1" xfId="1610" xr:uid="{00000000-0005-0000-0000-00009A060000}"/>
    <cellStyle name="Normal_Sheet2" xfId="1611" xr:uid="{00000000-0005-0000-0000-00009B060000}"/>
    <cellStyle name="Note 10" xfId="1612" xr:uid="{00000000-0005-0000-0000-00009C060000}"/>
    <cellStyle name="Note 11" xfId="1613" xr:uid="{00000000-0005-0000-0000-00009D060000}"/>
    <cellStyle name="Note 12" xfId="1614" xr:uid="{00000000-0005-0000-0000-00009E060000}"/>
    <cellStyle name="Note 13" xfId="1615" xr:uid="{00000000-0005-0000-0000-00009F060000}"/>
    <cellStyle name="Note 14" xfId="1616" xr:uid="{00000000-0005-0000-0000-0000A0060000}"/>
    <cellStyle name="Note 15" xfId="1617" xr:uid="{00000000-0005-0000-0000-0000A1060000}"/>
    <cellStyle name="Note 16" xfId="1618" xr:uid="{00000000-0005-0000-0000-0000A2060000}"/>
    <cellStyle name="Note 17" xfId="1619" xr:uid="{00000000-0005-0000-0000-0000A3060000}"/>
    <cellStyle name="Note 18" xfId="1620" xr:uid="{00000000-0005-0000-0000-0000A4060000}"/>
    <cellStyle name="Note 19" xfId="1621" xr:uid="{00000000-0005-0000-0000-0000A5060000}"/>
    <cellStyle name="Note 2" xfId="1622" xr:uid="{00000000-0005-0000-0000-0000A6060000}"/>
    <cellStyle name="Note 2 10" xfId="1623" xr:uid="{00000000-0005-0000-0000-0000A7060000}"/>
    <cellStyle name="Note 2 11" xfId="1624" xr:uid="{00000000-0005-0000-0000-0000A8060000}"/>
    <cellStyle name="Note 2 12" xfId="1625" xr:uid="{00000000-0005-0000-0000-0000A9060000}"/>
    <cellStyle name="Note 2 13" xfId="1626" xr:uid="{00000000-0005-0000-0000-0000AA060000}"/>
    <cellStyle name="Note 2 14" xfId="1627" xr:uid="{00000000-0005-0000-0000-0000AB060000}"/>
    <cellStyle name="Note 2 15" xfId="1628" xr:uid="{00000000-0005-0000-0000-0000AC060000}"/>
    <cellStyle name="Note 2 16" xfId="1629" xr:uid="{00000000-0005-0000-0000-0000AD060000}"/>
    <cellStyle name="Note 2 17" xfId="1630" xr:uid="{00000000-0005-0000-0000-0000AE060000}"/>
    <cellStyle name="Note 2 18" xfId="1631" xr:uid="{00000000-0005-0000-0000-0000AF060000}"/>
    <cellStyle name="Note 2 19" xfId="1632" xr:uid="{00000000-0005-0000-0000-0000B0060000}"/>
    <cellStyle name="Note 2 2" xfId="1633" xr:uid="{00000000-0005-0000-0000-0000B1060000}"/>
    <cellStyle name="Note 2 2 2" xfId="1634" xr:uid="{00000000-0005-0000-0000-0000B2060000}"/>
    <cellStyle name="Note 2 2 2 2" xfId="1635" xr:uid="{00000000-0005-0000-0000-0000B3060000}"/>
    <cellStyle name="Note 2 2 2 3" xfId="1636" xr:uid="{00000000-0005-0000-0000-0000B4060000}"/>
    <cellStyle name="Note 2 20" xfId="1637" xr:uid="{00000000-0005-0000-0000-0000B5060000}"/>
    <cellStyle name="Note 2 20 2" xfId="1638" xr:uid="{00000000-0005-0000-0000-0000B6060000}"/>
    <cellStyle name="Note 2 20 3" xfId="1639" xr:uid="{00000000-0005-0000-0000-0000B7060000}"/>
    <cellStyle name="Note 2 3" xfId="1640" xr:uid="{00000000-0005-0000-0000-0000B8060000}"/>
    <cellStyle name="Note 2 4" xfId="1641" xr:uid="{00000000-0005-0000-0000-0000B9060000}"/>
    <cellStyle name="Note 2 5" xfId="1642" xr:uid="{00000000-0005-0000-0000-0000BA060000}"/>
    <cellStyle name="Note 2 6" xfId="1643" xr:uid="{00000000-0005-0000-0000-0000BB060000}"/>
    <cellStyle name="Note 2 7" xfId="1644" xr:uid="{00000000-0005-0000-0000-0000BC060000}"/>
    <cellStyle name="Note 2 8" xfId="1645" xr:uid="{00000000-0005-0000-0000-0000BD060000}"/>
    <cellStyle name="Note 2 9" xfId="1646" xr:uid="{00000000-0005-0000-0000-0000BE060000}"/>
    <cellStyle name="Note 20" xfId="1647" xr:uid="{00000000-0005-0000-0000-0000BF060000}"/>
    <cellStyle name="Note 21" xfId="1648" xr:uid="{00000000-0005-0000-0000-0000C0060000}"/>
    <cellStyle name="Note 22" xfId="1649" xr:uid="{00000000-0005-0000-0000-0000C1060000}"/>
    <cellStyle name="Note 23" xfId="1650" xr:uid="{00000000-0005-0000-0000-0000C2060000}"/>
    <cellStyle name="Note 24" xfId="1651" xr:uid="{00000000-0005-0000-0000-0000C3060000}"/>
    <cellStyle name="Note 25" xfId="1652" xr:uid="{00000000-0005-0000-0000-0000C4060000}"/>
    <cellStyle name="Note 26" xfId="1653" xr:uid="{00000000-0005-0000-0000-0000C5060000}"/>
    <cellStyle name="Note 27" xfId="1654" xr:uid="{00000000-0005-0000-0000-0000C6060000}"/>
    <cellStyle name="Note 28" xfId="1655" xr:uid="{00000000-0005-0000-0000-0000C7060000}"/>
    <cellStyle name="Note 29" xfId="1656" xr:uid="{00000000-0005-0000-0000-0000C8060000}"/>
    <cellStyle name="Note 3" xfId="1657" xr:uid="{00000000-0005-0000-0000-0000C9060000}"/>
    <cellStyle name="Note 3 10" xfId="1658" xr:uid="{00000000-0005-0000-0000-0000CA060000}"/>
    <cellStyle name="Note 3 11" xfId="1659" xr:uid="{00000000-0005-0000-0000-0000CB060000}"/>
    <cellStyle name="Note 3 12" xfId="1660" xr:uid="{00000000-0005-0000-0000-0000CC060000}"/>
    <cellStyle name="Note 3 13" xfId="1661" xr:uid="{00000000-0005-0000-0000-0000CD060000}"/>
    <cellStyle name="Note 3 14" xfId="1662" xr:uid="{00000000-0005-0000-0000-0000CE060000}"/>
    <cellStyle name="Note 3 15" xfId="1663" xr:uid="{00000000-0005-0000-0000-0000CF060000}"/>
    <cellStyle name="Note 3 16" xfId="1664" xr:uid="{00000000-0005-0000-0000-0000D0060000}"/>
    <cellStyle name="Note 3 17" xfId="1665" xr:uid="{00000000-0005-0000-0000-0000D1060000}"/>
    <cellStyle name="Note 3 18" xfId="1666" xr:uid="{00000000-0005-0000-0000-0000D2060000}"/>
    <cellStyle name="Note 3 19" xfId="1667" xr:uid="{00000000-0005-0000-0000-0000D3060000}"/>
    <cellStyle name="Note 3 2" xfId="1668" xr:uid="{00000000-0005-0000-0000-0000D4060000}"/>
    <cellStyle name="Note 3 20" xfId="1669" xr:uid="{00000000-0005-0000-0000-0000D5060000}"/>
    <cellStyle name="Note 3 20 2" xfId="1670" xr:uid="{00000000-0005-0000-0000-0000D6060000}"/>
    <cellStyle name="Note 3 20 3" xfId="1671" xr:uid="{00000000-0005-0000-0000-0000D7060000}"/>
    <cellStyle name="Note 3 3" xfId="1672" xr:uid="{00000000-0005-0000-0000-0000D8060000}"/>
    <cellStyle name="Note 3 4" xfId="1673" xr:uid="{00000000-0005-0000-0000-0000D9060000}"/>
    <cellStyle name="Note 3 5" xfId="1674" xr:uid="{00000000-0005-0000-0000-0000DA060000}"/>
    <cellStyle name="Note 3 6" xfId="1675" xr:uid="{00000000-0005-0000-0000-0000DB060000}"/>
    <cellStyle name="Note 3 7" xfId="1676" xr:uid="{00000000-0005-0000-0000-0000DC060000}"/>
    <cellStyle name="Note 3 8" xfId="1677" xr:uid="{00000000-0005-0000-0000-0000DD060000}"/>
    <cellStyle name="Note 3 9" xfId="1678" xr:uid="{00000000-0005-0000-0000-0000DE060000}"/>
    <cellStyle name="Note 30" xfId="1679" xr:uid="{00000000-0005-0000-0000-0000DF060000}"/>
    <cellStyle name="Note 31" xfId="1680" xr:uid="{00000000-0005-0000-0000-0000E0060000}"/>
    <cellStyle name="Note 32" xfId="1681" xr:uid="{00000000-0005-0000-0000-0000E1060000}"/>
    <cellStyle name="Note 33" xfId="1682" xr:uid="{00000000-0005-0000-0000-0000E2060000}"/>
    <cellStyle name="Note 34" xfId="1683" xr:uid="{00000000-0005-0000-0000-0000E3060000}"/>
    <cellStyle name="Note 35" xfId="1684" xr:uid="{00000000-0005-0000-0000-0000E4060000}"/>
    <cellStyle name="Note 36" xfId="1685" xr:uid="{00000000-0005-0000-0000-0000E5060000}"/>
    <cellStyle name="Note 37" xfId="1686" xr:uid="{00000000-0005-0000-0000-0000E6060000}"/>
    <cellStyle name="Note 38" xfId="1687" xr:uid="{00000000-0005-0000-0000-0000E7060000}"/>
    <cellStyle name="Note 39" xfId="1688" xr:uid="{00000000-0005-0000-0000-0000E8060000}"/>
    <cellStyle name="Note 4" xfId="1689" xr:uid="{00000000-0005-0000-0000-0000E9060000}"/>
    <cellStyle name="Note 40" xfId="1690" xr:uid="{00000000-0005-0000-0000-0000EA060000}"/>
    <cellStyle name="Note 41" xfId="1691" xr:uid="{00000000-0005-0000-0000-0000EB060000}"/>
    <cellStyle name="Note 42" xfId="1692" xr:uid="{00000000-0005-0000-0000-0000EC060000}"/>
    <cellStyle name="Note 43" xfId="1693" xr:uid="{00000000-0005-0000-0000-0000ED060000}"/>
    <cellStyle name="Note 44" xfId="1694" xr:uid="{00000000-0005-0000-0000-0000EE060000}"/>
    <cellStyle name="Note 45" xfId="1695" xr:uid="{00000000-0005-0000-0000-0000EF060000}"/>
    <cellStyle name="Note 46" xfId="1696" xr:uid="{00000000-0005-0000-0000-0000F0060000}"/>
    <cellStyle name="Note 47" xfId="1697" xr:uid="{00000000-0005-0000-0000-0000F1060000}"/>
    <cellStyle name="Note 48" xfId="1698" xr:uid="{00000000-0005-0000-0000-0000F2060000}"/>
    <cellStyle name="Note 49" xfId="1699" xr:uid="{00000000-0005-0000-0000-0000F3060000}"/>
    <cellStyle name="Note 5" xfId="1700" xr:uid="{00000000-0005-0000-0000-0000F4060000}"/>
    <cellStyle name="Note 6" xfId="1701" xr:uid="{00000000-0005-0000-0000-0000F5060000}"/>
    <cellStyle name="Note 7" xfId="1702" xr:uid="{00000000-0005-0000-0000-0000F6060000}"/>
    <cellStyle name="Note 8" xfId="1703" xr:uid="{00000000-0005-0000-0000-0000F7060000}"/>
    <cellStyle name="Note 9" xfId="1704" xr:uid="{00000000-0005-0000-0000-0000F8060000}"/>
    <cellStyle name="Output" xfId="1705" builtinId="21" customBuiltin="1"/>
    <cellStyle name="Output 10" xfId="1706" xr:uid="{00000000-0005-0000-0000-0000FA060000}"/>
    <cellStyle name="Output 11" xfId="1707" xr:uid="{00000000-0005-0000-0000-0000FB060000}"/>
    <cellStyle name="Output 12" xfId="1708" xr:uid="{00000000-0005-0000-0000-0000FC060000}"/>
    <cellStyle name="Output 13" xfId="1709" xr:uid="{00000000-0005-0000-0000-0000FD060000}"/>
    <cellStyle name="Output 14" xfId="1710" xr:uid="{00000000-0005-0000-0000-0000FE060000}"/>
    <cellStyle name="Output 15" xfId="1711" xr:uid="{00000000-0005-0000-0000-0000FF060000}"/>
    <cellStyle name="Output 16" xfId="1712" xr:uid="{00000000-0005-0000-0000-000000070000}"/>
    <cellStyle name="Output 17" xfId="1713" xr:uid="{00000000-0005-0000-0000-000001070000}"/>
    <cellStyle name="Output 18" xfId="1714" xr:uid="{00000000-0005-0000-0000-000002070000}"/>
    <cellStyle name="Output 19" xfId="1715" xr:uid="{00000000-0005-0000-0000-000003070000}"/>
    <cellStyle name="Output 2" xfId="1716" xr:uid="{00000000-0005-0000-0000-000004070000}"/>
    <cellStyle name="Output 20" xfId="1717" xr:uid="{00000000-0005-0000-0000-000005070000}"/>
    <cellStyle name="Output 21" xfId="1718" xr:uid="{00000000-0005-0000-0000-000006070000}"/>
    <cellStyle name="Output 22" xfId="1719" xr:uid="{00000000-0005-0000-0000-000007070000}"/>
    <cellStyle name="Output 23" xfId="1720" xr:uid="{00000000-0005-0000-0000-000008070000}"/>
    <cellStyle name="Output 24" xfId="1721" xr:uid="{00000000-0005-0000-0000-000009070000}"/>
    <cellStyle name="Output 25" xfId="1722" xr:uid="{00000000-0005-0000-0000-00000A070000}"/>
    <cellStyle name="Output 26" xfId="1723" xr:uid="{00000000-0005-0000-0000-00000B070000}"/>
    <cellStyle name="Output 27" xfId="1724" xr:uid="{00000000-0005-0000-0000-00000C070000}"/>
    <cellStyle name="Output 3" xfId="1725" xr:uid="{00000000-0005-0000-0000-00000D070000}"/>
    <cellStyle name="Output 4" xfId="1726" xr:uid="{00000000-0005-0000-0000-00000E070000}"/>
    <cellStyle name="Output 5" xfId="1727" xr:uid="{00000000-0005-0000-0000-00000F070000}"/>
    <cellStyle name="Output 6" xfId="1728" xr:uid="{00000000-0005-0000-0000-000010070000}"/>
    <cellStyle name="Output 7" xfId="1729" xr:uid="{00000000-0005-0000-0000-000011070000}"/>
    <cellStyle name="Output 8" xfId="1730" xr:uid="{00000000-0005-0000-0000-000012070000}"/>
    <cellStyle name="Output 9" xfId="1731" xr:uid="{00000000-0005-0000-0000-000013070000}"/>
    <cellStyle name="Percent" xfId="1732" builtinId="5"/>
    <cellStyle name="Percent 10" xfId="1733" xr:uid="{00000000-0005-0000-0000-000015070000}"/>
    <cellStyle name="Percent 10 10" xfId="1734" xr:uid="{00000000-0005-0000-0000-000016070000}"/>
    <cellStyle name="Percent 10 11" xfId="1735" xr:uid="{00000000-0005-0000-0000-000017070000}"/>
    <cellStyle name="Percent 10 12" xfId="1736" xr:uid="{00000000-0005-0000-0000-000018070000}"/>
    <cellStyle name="Percent 10 13" xfId="1737" xr:uid="{00000000-0005-0000-0000-000019070000}"/>
    <cellStyle name="Percent 10 14" xfId="1738" xr:uid="{00000000-0005-0000-0000-00001A070000}"/>
    <cellStyle name="Percent 10 15" xfId="1739" xr:uid="{00000000-0005-0000-0000-00001B070000}"/>
    <cellStyle name="Percent 10 2" xfId="1740" xr:uid="{00000000-0005-0000-0000-00001C070000}"/>
    <cellStyle name="Percent 10 3" xfId="1741" xr:uid="{00000000-0005-0000-0000-00001D070000}"/>
    <cellStyle name="Percent 10 4" xfId="1742" xr:uid="{00000000-0005-0000-0000-00001E070000}"/>
    <cellStyle name="Percent 10 5" xfId="1743" xr:uid="{00000000-0005-0000-0000-00001F070000}"/>
    <cellStyle name="Percent 10 6" xfId="1744" xr:uid="{00000000-0005-0000-0000-000020070000}"/>
    <cellStyle name="Percent 10 7" xfId="1745" xr:uid="{00000000-0005-0000-0000-000021070000}"/>
    <cellStyle name="Percent 10 8" xfId="1746" xr:uid="{00000000-0005-0000-0000-000022070000}"/>
    <cellStyle name="Percent 10 9" xfId="1747" xr:uid="{00000000-0005-0000-0000-000023070000}"/>
    <cellStyle name="Percent 11" xfId="1748" xr:uid="{00000000-0005-0000-0000-000024070000}"/>
    <cellStyle name="Percent 11 2" xfId="1749" xr:uid="{00000000-0005-0000-0000-000025070000}"/>
    <cellStyle name="Percent 11 3" xfId="1750" xr:uid="{00000000-0005-0000-0000-000026070000}"/>
    <cellStyle name="Percent 12" xfId="1751" xr:uid="{00000000-0005-0000-0000-000027070000}"/>
    <cellStyle name="Percent 12 2" xfId="1752" xr:uid="{00000000-0005-0000-0000-000028070000}"/>
    <cellStyle name="Percent 13" xfId="1753" xr:uid="{00000000-0005-0000-0000-000029070000}"/>
    <cellStyle name="Percent 13 2" xfId="1979" xr:uid="{00000000-0005-0000-0000-00002A070000}"/>
    <cellStyle name="Percent 2" xfId="1754" xr:uid="{00000000-0005-0000-0000-00002B070000}"/>
    <cellStyle name="Percent 3" xfId="1755" xr:uid="{00000000-0005-0000-0000-00002C070000}"/>
    <cellStyle name="Percent 4" xfId="1756" xr:uid="{00000000-0005-0000-0000-00002D070000}"/>
    <cellStyle name="Percent 5" xfId="1757" xr:uid="{00000000-0005-0000-0000-00002E070000}"/>
    <cellStyle name="Percent 6" xfId="1758" xr:uid="{00000000-0005-0000-0000-00002F070000}"/>
    <cellStyle name="Percent 7" xfId="1759" xr:uid="{00000000-0005-0000-0000-000030070000}"/>
    <cellStyle name="Percent 8" xfId="1760" xr:uid="{00000000-0005-0000-0000-000031070000}"/>
    <cellStyle name="Percent 8 10" xfId="1761" xr:uid="{00000000-0005-0000-0000-000032070000}"/>
    <cellStyle name="Percent 8 10 2" xfId="1762" xr:uid="{00000000-0005-0000-0000-000033070000}"/>
    <cellStyle name="Percent 8 11" xfId="1763" xr:uid="{00000000-0005-0000-0000-000034070000}"/>
    <cellStyle name="Percent 8 11 2" xfId="1764" xr:uid="{00000000-0005-0000-0000-000035070000}"/>
    <cellStyle name="Percent 8 12" xfId="1765" xr:uid="{00000000-0005-0000-0000-000036070000}"/>
    <cellStyle name="Percent 8 12 2" xfId="1766" xr:uid="{00000000-0005-0000-0000-000037070000}"/>
    <cellStyle name="Percent 8 13" xfId="1767" xr:uid="{00000000-0005-0000-0000-000038070000}"/>
    <cellStyle name="Percent 8 13 2" xfId="1768" xr:uid="{00000000-0005-0000-0000-000039070000}"/>
    <cellStyle name="Percent 8 14" xfId="1769" xr:uid="{00000000-0005-0000-0000-00003A070000}"/>
    <cellStyle name="Percent 8 14 2" xfId="1770" xr:uid="{00000000-0005-0000-0000-00003B070000}"/>
    <cellStyle name="Percent 8 15" xfId="1771" xr:uid="{00000000-0005-0000-0000-00003C070000}"/>
    <cellStyle name="Percent 8 15 2" xfId="1772" xr:uid="{00000000-0005-0000-0000-00003D070000}"/>
    <cellStyle name="Percent 8 16" xfId="1773" xr:uid="{00000000-0005-0000-0000-00003E070000}"/>
    <cellStyle name="Percent 8 16 2" xfId="1774" xr:uid="{00000000-0005-0000-0000-00003F070000}"/>
    <cellStyle name="Percent 8 17" xfId="1775" xr:uid="{00000000-0005-0000-0000-000040070000}"/>
    <cellStyle name="Percent 8 17 2" xfId="1776" xr:uid="{00000000-0005-0000-0000-000041070000}"/>
    <cellStyle name="Percent 8 18" xfId="1777" xr:uid="{00000000-0005-0000-0000-000042070000}"/>
    <cellStyle name="Percent 8 18 2" xfId="1778" xr:uid="{00000000-0005-0000-0000-000043070000}"/>
    <cellStyle name="Percent 8 19" xfId="1779" xr:uid="{00000000-0005-0000-0000-000044070000}"/>
    <cellStyle name="Percent 8 19 2" xfId="1780" xr:uid="{00000000-0005-0000-0000-000045070000}"/>
    <cellStyle name="Percent 8 2" xfId="1781" xr:uid="{00000000-0005-0000-0000-000046070000}"/>
    <cellStyle name="Percent 8 2 2" xfId="1782" xr:uid="{00000000-0005-0000-0000-000047070000}"/>
    <cellStyle name="Percent 8 20" xfId="1783" xr:uid="{00000000-0005-0000-0000-000048070000}"/>
    <cellStyle name="Percent 8 20 2" xfId="1784" xr:uid="{00000000-0005-0000-0000-000049070000}"/>
    <cellStyle name="Percent 8 21" xfId="1785" xr:uid="{00000000-0005-0000-0000-00004A070000}"/>
    <cellStyle name="Percent 8 21 2" xfId="1786" xr:uid="{00000000-0005-0000-0000-00004B070000}"/>
    <cellStyle name="Percent 8 22" xfId="1787" xr:uid="{00000000-0005-0000-0000-00004C070000}"/>
    <cellStyle name="Percent 8 22 2" xfId="1788" xr:uid="{00000000-0005-0000-0000-00004D070000}"/>
    <cellStyle name="Percent 8 3" xfId="1789" xr:uid="{00000000-0005-0000-0000-00004E070000}"/>
    <cellStyle name="Percent 8 3 2" xfId="1790" xr:uid="{00000000-0005-0000-0000-00004F070000}"/>
    <cellStyle name="Percent 8 4" xfId="1791" xr:uid="{00000000-0005-0000-0000-000050070000}"/>
    <cellStyle name="Percent 8 4 2" xfId="1792" xr:uid="{00000000-0005-0000-0000-000051070000}"/>
    <cellStyle name="Percent 8 5" xfId="1793" xr:uid="{00000000-0005-0000-0000-000052070000}"/>
    <cellStyle name="Percent 8 5 2" xfId="1794" xr:uid="{00000000-0005-0000-0000-000053070000}"/>
    <cellStyle name="Percent 8 6" xfId="1795" xr:uid="{00000000-0005-0000-0000-000054070000}"/>
    <cellStyle name="Percent 8 6 2" xfId="1796" xr:uid="{00000000-0005-0000-0000-000055070000}"/>
    <cellStyle name="Percent 8 7" xfId="1797" xr:uid="{00000000-0005-0000-0000-000056070000}"/>
    <cellStyle name="Percent 8 7 2" xfId="1798" xr:uid="{00000000-0005-0000-0000-000057070000}"/>
    <cellStyle name="Percent 8 8" xfId="1799" xr:uid="{00000000-0005-0000-0000-000058070000}"/>
    <cellStyle name="Percent 8 8 2" xfId="1800" xr:uid="{00000000-0005-0000-0000-000059070000}"/>
    <cellStyle name="Percent 8 9" xfId="1801" xr:uid="{00000000-0005-0000-0000-00005A070000}"/>
    <cellStyle name="Percent 8 9 2" xfId="1802" xr:uid="{00000000-0005-0000-0000-00005B070000}"/>
    <cellStyle name="Percent 9" xfId="1803" xr:uid="{00000000-0005-0000-0000-00005C070000}"/>
    <cellStyle name="Percent 9 10" xfId="1804" xr:uid="{00000000-0005-0000-0000-00005D070000}"/>
    <cellStyle name="Percent 9 11" xfId="1805" xr:uid="{00000000-0005-0000-0000-00005E070000}"/>
    <cellStyle name="Percent 9 12" xfId="1806" xr:uid="{00000000-0005-0000-0000-00005F070000}"/>
    <cellStyle name="Percent 9 13" xfId="1807" xr:uid="{00000000-0005-0000-0000-000060070000}"/>
    <cellStyle name="Percent 9 14" xfId="1808" xr:uid="{00000000-0005-0000-0000-000061070000}"/>
    <cellStyle name="Percent 9 15" xfId="1809" xr:uid="{00000000-0005-0000-0000-000062070000}"/>
    <cellStyle name="Percent 9 16" xfId="1810" xr:uid="{00000000-0005-0000-0000-000063070000}"/>
    <cellStyle name="Percent 9 17" xfId="1811" xr:uid="{00000000-0005-0000-0000-000064070000}"/>
    <cellStyle name="Percent 9 18" xfId="1812" xr:uid="{00000000-0005-0000-0000-000065070000}"/>
    <cellStyle name="Percent 9 19" xfId="1813" xr:uid="{00000000-0005-0000-0000-000066070000}"/>
    <cellStyle name="Percent 9 2" xfId="1814" xr:uid="{00000000-0005-0000-0000-000067070000}"/>
    <cellStyle name="Percent 9 3" xfId="1815" xr:uid="{00000000-0005-0000-0000-000068070000}"/>
    <cellStyle name="Percent 9 4" xfId="1816" xr:uid="{00000000-0005-0000-0000-000069070000}"/>
    <cellStyle name="Percent 9 5" xfId="1817" xr:uid="{00000000-0005-0000-0000-00006A070000}"/>
    <cellStyle name="Percent 9 6" xfId="1818" xr:uid="{00000000-0005-0000-0000-00006B070000}"/>
    <cellStyle name="Percent 9 7" xfId="1819" xr:uid="{00000000-0005-0000-0000-00006C070000}"/>
    <cellStyle name="Percent 9 8" xfId="1820" xr:uid="{00000000-0005-0000-0000-00006D070000}"/>
    <cellStyle name="Percent 9 9" xfId="1821" xr:uid="{00000000-0005-0000-0000-00006E070000}"/>
    <cellStyle name="shading" xfId="1822" xr:uid="{00000000-0005-0000-0000-00006F070000}"/>
    <cellStyle name="Style 2" xfId="1823" xr:uid="{00000000-0005-0000-0000-000070070000}"/>
    <cellStyle name="Times" xfId="1824" xr:uid="{00000000-0005-0000-0000-000071070000}"/>
    <cellStyle name="Title" xfId="1825" builtinId="15" customBuiltin="1"/>
    <cellStyle name="Title 10" xfId="1826" xr:uid="{00000000-0005-0000-0000-000073070000}"/>
    <cellStyle name="Title 11" xfId="1827" xr:uid="{00000000-0005-0000-0000-000074070000}"/>
    <cellStyle name="Title 12" xfId="1828" xr:uid="{00000000-0005-0000-0000-000075070000}"/>
    <cellStyle name="Title 13" xfId="1829" xr:uid="{00000000-0005-0000-0000-000076070000}"/>
    <cellStyle name="Title 14" xfId="1830" xr:uid="{00000000-0005-0000-0000-000077070000}"/>
    <cellStyle name="Title 15" xfId="1831" xr:uid="{00000000-0005-0000-0000-000078070000}"/>
    <cellStyle name="Title 16" xfId="1832" xr:uid="{00000000-0005-0000-0000-000079070000}"/>
    <cellStyle name="Title 17" xfId="1833" xr:uid="{00000000-0005-0000-0000-00007A070000}"/>
    <cellStyle name="Title 18" xfId="1834" xr:uid="{00000000-0005-0000-0000-00007B070000}"/>
    <cellStyle name="Title 19" xfId="1835" xr:uid="{00000000-0005-0000-0000-00007C070000}"/>
    <cellStyle name="Title 2" xfId="1836" xr:uid="{00000000-0005-0000-0000-00007D070000}"/>
    <cellStyle name="Title 20" xfId="1837" xr:uid="{00000000-0005-0000-0000-00007E070000}"/>
    <cellStyle name="Title 21" xfId="1838" xr:uid="{00000000-0005-0000-0000-00007F070000}"/>
    <cellStyle name="Title 22" xfId="1839" xr:uid="{00000000-0005-0000-0000-000080070000}"/>
    <cellStyle name="Title 23" xfId="1840" xr:uid="{00000000-0005-0000-0000-000081070000}"/>
    <cellStyle name="Title 24" xfId="1841" xr:uid="{00000000-0005-0000-0000-000082070000}"/>
    <cellStyle name="Title 25" xfId="1842" xr:uid="{00000000-0005-0000-0000-000083070000}"/>
    <cellStyle name="Title 26" xfId="1843" xr:uid="{00000000-0005-0000-0000-000084070000}"/>
    <cellStyle name="Title 27" xfId="1844" xr:uid="{00000000-0005-0000-0000-000085070000}"/>
    <cellStyle name="Title 3" xfId="1845" xr:uid="{00000000-0005-0000-0000-000086070000}"/>
    <cellStyle name="Title 4" xfId="1846" xr:uid="{00000000-0005-0000-0000-000087070000}"/>
    <cellStyle name="Title 5" xfId="1847" xr:uid="{00000000-0005-0000-0000-000088070000}"/>
    <cellStyle name="Title 6" xfId="1848" xr:uid="{00000000-0005-0000-0000-000089070000}"/>
    <cellStyle name="Title 7" xfId="1849" xr:uid="{00000000-0005-0000-0000-00008A070000}"/>
    <cellStyle name="Title 8" xfId="1850" xr:uid="{00000000-0005-0000-0000-00008B070000}"/>
    <cellStyle name="Title 9" xfId="1851" xr:uid="{00000000-0005-0000-0000-00008C070000}"/>
    <cellStyle name="Total" xfId="1852" builtinId="25" customBuiltin="1"/>
    <cellStyle name="Total 10" xfId="1853" xr:uid="{00000000-0005-0000-0000-00008E070000}"/>
    <cellStyle name="Total 11" xfId="1854" xr:uid="{00000000-0005-0000-0000-00008F070000}"/>
    <cellStyle name="Total 12" xfId="1855" xr:uid="{00000000-0005-0000-0000-000090070000}"/>
    <cellStyle name="Total 13" xfId="1856" xr:uid="{00000000-0005-0000-0000-000091070000}"/>
    <cellStyle name="Total 14" xfId="1857" xr:uid="{00000000-0005-0000-0000-000092070000}"/>
    <cellStyle name="Total 15" xfId="1858" xr:uid="{00000000-0005-0000-0000-000093070000}"/>
    <cellStyle name="Total 16" xfId="1859" xr:uid="{00000000-0005-0000-0000-000094070000}"/>
    <cellStyle name="Total 17" xfId="1860" xr:uid="{00000000-0005-0000-0000-000095070000}"/>
    <cellStyle name="Total 18" xfId="1861" xr:uid="{00000000-0005-0000-0000-000096070000}"/>
    <cellStyle name="Total 19" xfId="1862" xr:uid="{00000000-0005-0000-0000-000097070000}"/>
    <cellStyle name="Total 2" xfId="1863" xr:uid="{00000000-0005-0000-0000-000098070000}"/>
    <cellStyle name="Total 20" xfId="1864" xr:uid="{00000000-0005-0000-0000-000099070000}"/>
    <cellStyle name="Total 21" xfId="1865" xr:uid="{00000000-0005-0000-0000-00009A070000}"/>
    <cellStyle name="Total 22" xfId="1866" xr:uid="{00000000-0005-0000-0000-00009B070000}"/>
    <cellStyle name="Total 23" xfId="1867" xr:uid="{00000000-0005-0000-0000-00009C070000}"/>
    <cellStyle name="Total 24" xfId="1868" xr:uid="{00000000-0005-0000-0000-00009D070000}"/>
    <cellStyle name="Total 25" xfId="1869" xr:uid="{00000000-0005-0000-0000-00009E070000}"/>
    <cellStyle name="Total 26" xfId="1870" xr:uid="{00000000-0005-0000-0000-00009F070000}"/>
    <cellStyle name="Total 27" xfId="1871" xr:uid="{00000000-0005-0000-0000-0000A0070000}"/>
    <cellStyle name="Total 3" xfId="1872" xr:uid="{00000000-0005-0000-0000-0000A1070000}"/>
    <cellStyle name="Total 4" xfId="1873" xr:uid="{00000000-0005-0000-0000-0000A2070000}"/>
    <cellStyle name="Total 5" xfId="1874" xr:uid="{00000000-0005-0000-0000-0000A3070000}"/>
    <cellStyle name="Total 6" xfId="1875" xr:uid="{00000000-0005-0000-0000-0000A4070000}"/>
    <cellStyle name="Total 7" xfId="1876" xr:uid="{00000000-0005-0000-0000-0000A5070000}"/>
    <cellStyle name="Total 8" xfId="1877" xr:uid="{00000000-0005-0000-0000-0000A6070000}"/>
    <cellStyle name="Total 9" xfId="1878" xr:uid="{00000000-0005-0000-0000-0000A7070000}"/>
    <cellStyle name="Warning Text" xfId="1879" builtinId="11" customBuiltin="1"/>
    <cellStyle name="Warning Text 10" xfId="1880" xr:uid="{00000000-0005-0000-0000-0000A9070000}"/>
    <cellStyle name="Warning Text 11" xfId="1881" xr:uid="{00000000-0005-0000-0000-0000AA070000}"/>
    <cellStyle name="Warning Text 12" xfId="1882" xr:uid="{00000000-0005-0000-0000-0000AB070000}"/>
    <cellStyle name="Warning Text 13" xfId="1883" xr:uid="{00000000-0005-0000-0000-0000AC070000}"/>
    <cellStyle name="Warning Text 14" xfId="1884" xr:uid="{00000000-0005-0000-0000-0000AD070000}"/>
    <cellStyle name="Warning Text 15" xfId="1885" xr:uid="{00000000-0005-0000-0000-0000AE070000}"/>
    <cellStyle name="Warning Text 16" xfId="1886" xr:uid="{00000000-0005-0000-0000-0000AF070000}"/>
    <cellStyle name="Warning Text 17" xfId="1887" xr:uid="{00000000-0005-0000-0000-0000B0070000}"/>
    <cellStyle name="Warning Text 18" xfId="1888" xr:uid="{00000000-0005-0000-0000-0000B1070000}"/>
    <cellStyle name="Warning Text 19" xfId="1889" xr:uid="{00000000-0005-0000-0000-0000B2070000}"/>
    <cellStyle name="Warning Text 2" xfId="1890" xr:uid="{00000000-0005-0000-0000-0000B3070000}"/>
    <cellStyle name="Warning Text 20" xfId="1891" xr:uid="{00000000-0005-0000-0000-0000B4070000}"/>
    <cellStyle name="Warning Text 21" xfId="1892" xr:uid="{00000000-0005-0000-0000-0000B5070000}"/>
    <cellStyle name="Warning Text 22" xfId="1893" xr:uid="{00000000-0005-0000-0000-0000B6070000}"/>
    <cellStyle name="Warning Text 23" xfId="1894" xr:uid="{00000000-0005-0000-0000-0000B7070000}"/>
    <cellStyle name="Warning Text 24" xfId="1895" xr:uid="{00000000-0005-0000-0000-0000B8070000}"/>
    <cellStyle name="Warning Text 25" xfId="1896" xr:uid="{00000000-0005-0000-0000-0000B9070000}"/>
    <cellStyle name="Warning Text 26" xfId="1897" xr:uid="{00000000-0005-0000-0000-0000BA070000}"/>
    <cellStyle name="Warning Text 27" xfId="1898" xr:uid="{00000000-0005-0000-0000-0000BB070000}"/>
    <cellStyle name="Warning Text 3" xfId="1899" xr:uid="{00000000-0005-0000-0000-0000BC070000}"/>
    <cellStyle name="Warning Text 4" xfId="1900" xr:uid="{00000000-0005-0000-0000-0000BD070000}"/>
    <cellStyle name="Warning Text 5" xfId="1901" xr:uid="{00000000-0005-0000-0000-0000BE070000}"/>
    <cellStyle name="Warning Text 6" xfId="1902" xr:uid="{00000000-0005-0000-0000-0000BF070000}"/>
    <cellStyle name="Warning Text 7" xfId="1903" xr:uid="{00000000-0005-0000-0000-0000C0070000}"/>
    <cellStyle name="Warning Text 8" xfId="1904" xr:uid="{00000000-0005-0000-0000-0000C1070000}"/>
    <cellStyle name="Warning Text 9" xfId="1905" xr:uid="{00000000-0005-0000-0000-0000C2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gray\AppData\Local\Microsoft\Windows\Temporary%20Internet%20Files\Content.Outlook\12BQ5D1I\Copy%20of%20FY18-Def%20Maint%20CIP%20Project%20List%20-%20MASTER%20CF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18"/>
    </sheetNames>
    <sheetDataSet>
      <sheetData sheetId="0" refreshError="1">
        <row r="52">
          <cell r="C52" t="str">
            <v>Misc. repairs/upgrades (Painting/shed repairs)</v>
          </cell>
        </row>
        <row r="53">
          <cell r="C53" t="str">
            <v>Replace/upgrade siding from hardi-plank to metal siding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W27"/>
  <sheetViews>
    <sheetView tabSelected="1" topLeftCell="J1" zoomScale="90" zoomScaleNormal="90" workbookViewId="0">
      <selection activeCell="A27" sqref="A27"/>
    </sheetView>
  </sheetViews>
  <sheetFormatPr defaultColWidth="11.42578125" defaultRowHeight="12.75"/>
  <cols>
    <col min="1" max="1" width="7.42578125" style="3" customWidth="1"/>
    <col min="2" max="2" width="25.85546875" style="3" customWidth="1"/>
    <col min="3" max="8" width="20.7109375" style="3" customWidth="1"/>
    <col min="9" max="12" width="18.42578125" style="3" customWidth="1"/>
    <col min="13" max="13" width="14.28515625" style="926" customWidth="1"/>
    <col min="14" max="14" width="13" style="24" customWidth="1"/>
    <col min="15" max="15" width="12.85546875" style="2" bestFit="1" customWidth="1"/>
    <col min="16" max="16" width="15" style="3" bestFit="1" customWidth="1"/>
    <col min="17" max="17" width="12" style="3" customWidth="1"/>
    <col min="18" max="18" width="8.85546875" style="3" customWidth="1"/>
    <col min="19" max="19" width="3.42578125" style="1" customWidth="1"/>
    <col min="20" max="20" width="10.7109375" style="1" customWidth="1"/>
    <col min="21" max="21" width="4.28515625" style="1" customWidth="1"/>
    <col min="22" max="22" width="12.85546875" style="1" customWidth="1"/>
    <col min="23" max="23" width="8.85546875" style="3" customWidth="1"/>
    <col min="24" max="24" width="8.85546875" style="1" customWidth="1"/>
    <col min="25" max="16384" width="11.42578125" style="1"/>
  </cols>
  <sheetData>
    <row r="1" spans="1:23" ht="27" customHeight="1">
      <c r="B1" s="41" t="s">
        <v>35</v>
      </c>
      <c r="C1" s="23"/>
      <c r="D1" s="23"/>
      <c r="E1" s="23"/>
      <c r="F1" s="23"/>
      <c r="G1" s="23"/>
      <c r="H1" s="23"/>
      <c r="I1" s="23"/>
      <c r="J1" s="23"/>
      <c r="K1" s="23"/>
      <c r="L1" s="925"/>
      <c r="M1" s="26"/>
      <c r="N1" s="13"/>
      <c r="O1" s="4"/>
      <c r="P1" s="5"/>
      <c r="R1" s="1"/>
      <c r="V1" s="3"/>
      <c r="W1" s="1"/>
    </row>
    <row r="2" spans="1:23" ht="16.5" customHeight="1">
      <c r="B2" s="17"/>
      <c r="C2" s="44"/>
      <c r="D2" s="44"/>
      <c r="E2" s="44"/>
      <c r="F2" s="44"/>
      <c r="G2" s="44"/>
      <c r="H2" s="44"/>
      <c r="I2" s="44"/>
      <c r="J2" s="44" t="s">
        <v>23</v>
      </c>
      <c r="K2" s="44" t="s">
        <v>23</v>
      </c>
      <c r="L2" s="926"/>
      <c r="M2" s="26"/>
      <c r="N2" s="11"/>
      <c r="O2" s="5"/>
      <c r="P2" s="5"/>
      <c r="R2" s="1"/>
      <c r="V2" s="3"/>
      <c r="W2" s="1"/>
    </row>
    <row r="3" spans="1:23" s="8" customFormat="1" ht="16.5" customHeight="1">
      <c r="A3" s="7"/>
      <c r="B3" s="19"/>
      <c r="C3" s="1124" t="s">
        <v>41</v>
      </c>
      <c r="D3" s="1124" t="s">
        <v>40</v>
      </c>
      <c r="E3" s="1124" t="s">
        <v>39</v>
      </c>
      <c r="F3" s="1124" t="s">
        <v>38</v>
      </c>
      <c r="G3" s="1124" t="s">
        <v>37</v>
      </c>
      <c r="H3" s="1124" t="s">
        <v>36</v>
      </c>
      <c r="I3" s="1124" t="s">
        <v>2363</v>
      </c>
      <c r="J3" s="1124" t="s">
        <v>2902</v>
      </c>
      <c r="K3" s="1124" t="s">
        <v>3108</v>
      </c>
      <c r="L3" s="1126" t="s">
        <v>3109</v>
      </c>
      <c r="M3" s="1124" t="s">
        <v>1613</v>
      </c>
      <c r="N3" s="17"/>
      <c r="O3" s="6"/>
      <c r="P3" s="6"/>
      <c r="Q3" s="7"/>
      <c r="S3" s="9"/>
      <c r="V3" s="7"/>
    </row>
    <row r="4" spans="1:23" s="8" customFormat="1" ht="15.75" customHeight="1">
      <c r="A4" s="7"/>
      <c r="B4" s="10"/>
      <c r="C4" s="1125"/>
      <c r="D4" s="1125"/>
      <c r="E4" s="1125"/>
      <c r="F4" s="1125"/>
      <c r="G4" s="1125"/>
      <c r="H4" s="1125"/>
      <c r="I4" s="1125"/>
      <c r="J4" s="1125"/>
      <c r="K4" s="1125"/>
      <c r="L4" s="1127"/>
      <c r="M4" s="1125"/>
      <c r="N4" s="17"/>
      <c r="O4" s="31"/>
      <c r="P4" s="31"/>
      <c r="Q4" s="12"/>
      <c r="U4" s="7"/>
    </row>
    <row r="5" spans="1:23" s="8" customFormat="1" ht="18" customHeight="1">
      <c r="A5" s="7"/>
      <c r="B5" s="10" t="s">
        <v>4916</v>
      </c>
      <c r="C5" s="1125"/>
      <c r="D5" s="1125"/>
      <c r="E5" s="1125"/>
      <c r="F5" s="1125"/>
      <c r="G5" s="1125"/>
      <c r="H5" s="1125"/>
      <c r="I5" s="1125"/>
      <c r="J5" s="1125"/>
      <c r="K5" s="1125"/>
      <c r="L5" s="1127"/>
      <c r="M5" s="1125"/>
      <c r="N5" s="17"/>
      <c r="O5" s="18"/>
      <c r="P5" s="18"/>
      <c r="Q5" s="12"/>
      <c r="U5" s="7"/>
    </row>
    <row r="6" spans="1:23" s="14" customFormat="1" ht="16.5" customHeight="1">
      <c r="A6" s="18">
        <v>1</v>
      </c>
      <c r="B6" s="28" t="s">
        <v>24</v>
      </c>
      <c r="C6" s="47">
        <v>80769000</v>
      </c>
      <c r="D6" s="47">
        <v>50300000</v>
      </c>
      <c r="E6" s="47">
        <v>48700000</v>
      </c>
      <c r="F6" s="47">
        <v>59336500</v>
      </c>
      <c r="G6" s="47">
        <v>45684283.329999998</v>
      </c>
      <c r="H6" s="47">
        <f>152762500-85000000</f>
        <v>67762500</v>
      </c>
      <c r="I6" s="47">
        <v>60199084</v>
      </c>
      <c r="J6" s="47">
        <v>56731534.5</v>
      </c>
      <c r="K6" s="47">
        <f>'DOA Facilities'!F129+('DOA SATS'!G25*1000)</f>
        <v>67631657.5</v>
      </c>
      <c r="L6" s="925">
        <f t="shared" ref="L6:L20" si="0">K6-J6</f>
        <v>10900123</v>
      </c>
      <c r="M6" s="52">
        <f t="shared" ref="M6:M16" si="1">K6/$K$25</f>
        <v>3.6855881185441017E-2</v>
      </c>
      <c r="N6" s="32"/>
      <c r="O6" s="38"/>
      <c r="P6" s="39"/>
    </row>
    <row r="7" spans="1:23" s="14" customFormat="1" ht="16.5" customHeight="1">
      <c r="A7" s="18">
        <f>A6+1</f>
        <v>2</v>
      </c>
      <c r="B7" s="28" t="s">
        <v>25</v>
      </c>
      <c r="C7" s="47">
        <v>103047000</v>
      </c>
      <c r="D7" s="47">
        <v>102900000</v>
      </c>
      <c r="E7" s="47">
        <v>87400000</v>
      </c>
      <c r="F7" s="47">
        <v>74639000</v>
      </c>
      <c r="G7" s="47">
        <v>65923000</v>
      </c>
      <c r="H7" s="47">
        <v>59360000</v>
      </c>
      <c r="I7" s="47">
        <v>45661000</v>
      </c>
      <c r="J7" s="47">
        <v>40580000</v>
      </c>
      <c r="K7" s="47">
        <f>DOC!H120</f>
        <v>39680000</v>
      </c>
      <c r="L7" s="925">
        <f t="shared" si="0"/>
        <v>-900000</v>
      </c>
      <c r="M7" s="52">
        <f t="shared" si="1"/>
        <v>2.1623621533130393E-2</v>
      </c>
      <c r="N7" s="32"/>
      <c r="O7" s="40"/>
      <c r="P7" s="39"/>
    </row>
    <row r="8" spans="1:23" ht="15">
      <c r="A8" s="18">
        <f t="shared" ref="A8:A16" si="2">A7+1</f>
        <v>3</v>
      </c>
      <c r="B8" s="28" t="s">
        <v>26</v>
      </c>
      <c r="C8" s="47">
        <v>15000000</v>
      </c>
      <c r="D8" s="47">
        <v>20500000</v>
      </c>
      <c r="E8" s="47">
        <v>12600000</v>
      </c>
      <c r="F8" s="47">
        <v>16747000</v>
      </c>
      <c r="G8" s="47">
        <v>15063000</v>
      </c>
      <c r="H8" s="47">
        <v>16451000</v>
      </c>
      <c r="I8" s="47">
        <v>20741000</v>
      </c>
      <c r="J8" s="47">
        <v>21156000</v>
      </c>
      <c r="K8" s="47">
        <f>DEED!E19</f>
        <v>18066500</v>
      </c>
      <c r="L8" s="925">
        <f t="shared" si="0"/>
        <v>-3089500</v>
      </c>
      <c r="M8" s="52">
        <f t="shared" si="1"/>
        <v>9.8453416942615984E-3</v>
      </c>
      <c r="N8" s="13"/>
      <c r="O8" s="40"/>
      <c r="P8" s="39"/>
      <c r="Q8" s="1"/>
      <c r="R8" s="1"/>
      <c r="W8" s="1"/>
    </row>
    <row r="9" spans="1:23" ht="15">
      <c r="A9" s="18">
        <f t="shared" si="2"/>
        <v>4</v>
      </c>
      <c r="B9" s="28" t="s">
        <v>34</v>
      </c>
      <c r="C9" s="47">
        <v>485000</v>
      </c>
      <c r="D9" s="47">
        <v>200000</v>
      </c>
      <c r="E9" s="47">
        <v>0</v>
      </c>
      <c r="F9" s="47">
        <v>200000</v>
      </c>
      <c r="G9" s="47">
        <v>280000</v>
      </c>
      <c r="H9" s="47">
        <v>0</v>
      </c>
      <c r="I9" s="47">
        <v>0</v>
      </c>
      <c r="J9" s="47">
        <v>0</v>
      </c>
      <c r="K9" s="47">
        <f>DEC!H9</f>
        <v>760000</v>
      </c>
      <c r="L9" s="925">
        <f t="shared" si="0"/>
        <v>760000</v>
      </c>
      <c r="M9" s="52">
        <f t="shared" si="1"/>
        <v>4.1416210597729582E-4</v>
      </c>
      <c r="N9" s="13"/>
      <c r="O9" s="38"/>
      <c r="P9" s="39"/>
      <c r="Q9" s="1"/>
      <c r="R9" s="1"/>
      <c r="W9" s="1"/>
    </row>
    <row r="10" spans="1:23" s="14" customFormat="1" ht="15">
      <c r="A10" s="18">
        <f t="shared" si="2"/>
        <v>5</v>
      </c>
      <c r="B10" s="28" t="s">
        <v>33</v>
      </c>
      <c r="C10" s="47">
        <v>2250000</v>
      </c>
      <c r="D10" s="47">
        <v>3100000</v>
      </c>
      <c r="E10" s="47">
        <v>2000000</v>
      </c>
      <c r="F10" s="47">
        <v>1400000</v>
      </c>
      <c r="G10" s="47">
        <v>1400000</v>
      </c>
      <c r="H10" s="47">
        <v>1400000</v>
      </c>
      <c r="I10" s="47">
        <v>950000</v>
      </c>
      <c r="J10" s="47">
        <v>2234000</v>
      </c>
      <c r="K10" s="47">
        <f>DFG!D93</f>
        <v>2091400</v>
      </c>
      <c r="L10" s="925">
        <f t="shared" si="0"/>
        <v>-142600</v>
      </c>
      <c r="M10" s="52">
        <f t="shared" si="1"/>
        <v>1.1397087216327849E-3</v>
      </c>
      <c r="N10" s="33"/>
      <c r="O10" s="17"/>
      <c r="P10" s="18"/>
    </row>
    <row r="11" spans="1:23" s="14" customFormat="1" ht="15">
      <c r="A11" s="18">
        <f t="shared" si="2"/>
        <v>6</v>
      </c>
      <c r="B11" s="28" t="s">
        <v>27</v>
      </c>
      <c r="C11" s="47">
        <v>19474000</v>
      </c>
      <c r="D11" s="47">
        <v>19200000</v>
      </c>
      <c r="E11" s="47">
        <v>17100000</v>
      </c>
      <c r="F11" s="47">
        <v>23830449</v>
      </c>
      <c r="G11" s="47">
        <v>18220049</v>
      </c>
      <c r="H11" s="47">
        <f>13030300+11120700</f>
        <v>24151000</v>
      </c>
      <c r="I11" s="47">
        <v>29101011</v>
      </c>
      <c r="J11" s="47">
        <v>27774047</v>
      </c>
      <c r="K11" s="47">
        <f>'DHSS Pioneer Homes'!F123+'DHSS Non-PH'!E169</f>
        <v>34509834</v>
      </c>
      <c r="L11" s="925">
        <f t="shared" si="0"/>
        <v>6735787</v>
      </c>
      <c r="M11" s="52">
        <f t="shared" si="1"/>
        <v>1.8806138850482743E-2</v>
      </c>
      <c r="N11" s="33"/>
      <c r="O11" s="17"/>
      <c r="P11" s="18"/>
    </row>
    <row r="12" spans="1:23" s="14" customFormat="1" ht="15">
      <c r="A12" s="18">
        <f t="shared" si="2"/>
        <v>7</v>
      </c>
      <c r="B12" s="28" t="s">
        <v>28</v>
      </c>
      <c r="C12" s="47">
        <v>59219000</v>
      </c>
      <c r="D12" s="47">
        <v>49000000</v>
      </c>
      <c r="E12" s="47">
        <v>31500000</v>
      </c>
      <c r="F12" s="47">
        <v>21350000</v>
      </c>
      <c r="G12" s="47">
        <v>15080000</v>
      </c>
      <c r="H12" s="47">
        <v>11860000</v>
      </c>
      <c r="I12" s="47">
        <v>12895000</v>
      </c>
      <c r="J12" s="47">
        <v>15720000</v>
      </c>
      <c r="K12" s="47">
        <f>DOLWD!F13</f>
        <v>18550000</v>
      </c>
      <c r="L12" s="925">
        <f t="shared" si="0"/>
        <v>2830000</v>
      </c>
      <c r="M12" s="52">
        <f t="shared" si="1"/>
        <v>1.010882508668268E-2</v>
      </c>
      <c r="N12" s="33"/>
      <c r="O12" s="17"/>
      <c r="P12" s="18"/>
    </row>
    <row r="13" spans="1:23" s="14" customFormat="1" ht="15">
      <c r="A13" s="18">
        <f t="shared" si="2"/>
        <v>8</v>
      </c>
      <c r="B13" s="28" t="s">
        <v>2364</v>
      </c>
      <c r="C13" s="47">
        <v>36514000</v>
      </c>
      <c r="D13" s="47">
        <v>50000000</v>
      </c>
      <c r="E13" s="47">
        <v>27900000</v>
      </c>
      <c r="F13" s="47">
        <v>46549463.909999996</v>
      </c>
      <c r="G13" s="47">
        <v>48235722</v>
      </c>
      <c r="H13" s="47">
        <v>27224800</v>
      </c>
      <c r="I13" s="47">
        <v>0</v>
      </c>
      <c r="J13" s="47">
        <v>60006533</v>
      </c>
      <c r="K13" s="47">
        <f>DMVA!E64</f>
        <v>36822500</v>
      </c>
      <c r="L13" s="925">
        <f t="shared" si="0"/>
        <v>-23184033</v>
      </c>
      <c r="M13" s="52">
        <f t="shared" si="1"/>
        <v>2.0066426509669704E-2</v>
      </c>
      <c r="N13" s="33"/>
      <c r="O13" s="17"/>
      <c r="P13" s="30"/>
    </row>
    <row r="14" spans="1:23" s="14" customFormat="1" ht="15">
      <c r="A14" s="18">
        <f t="shared" si="2"/>
        <v>9</v>
      </c>
      <c r="B14" s="28" t="s">
        <v>29</v>
      </c>
      <c r="C14" s="47">
        <v>67631000</v>
      </c>
      <c r="D14" s="47">
        <v>69100000</v>
      </c>
      <c r="E14" s="47">
        <v>74100000</v>
      </c>
      <c r="F14" s="47">
        <v>75571800</v>
      </c>
      <c r="G14" s="47">
        <v>73235800</v>
      </c>
      <c r="H14" s="47">
        <v>70165000</v>
      </c>
      <c r="I14" s="47">
        <v>73195000</v>
      </c>
      <c r="J14" s="47">
        <v>71046500</v>
      </c>
      <c r="K14" s="47">
        <f>DNR!C723*1000</f>
        <v>68971000</v>
      </c>
      <c r="L14" s="925">
        <f t="shared" si="0"/>
        <v>-2075500</v>
      </c>
      <c r="M14" s="52">
        <f t="shared" si="1"/>
        <v>3.7585756067579038E-2</v>
      </c>
      <c r="N14" s="33"/>
      <c r="O14" s="17"/>
      <c r="P14" s="18"/>
    </row>
    <row r="15" spans="1:23" s="14" customFormat="1">
      <c r="A15" s="18">
        <f t="shared" si="2"/>
        <v>10</v>
      </c>
      <c r="B15" s="28" t="s">
        <v>30</v>
      </c>
      <c r="C15" s="47">
        <v>2660000</v>
      </c>
      <c r="D15" s="47">
        <v>6700000</v>
      </c>
      <c r="E15" s="47">
        <v>6700000</v>
      </c>
      <c r="F15" s="47">
        <v>6266940</v>
      </c>
      <c r="G15" s="47">
        <v>6674743</v>
      </c>
      <c r="H15" s="47">
        <v>5288100</v>
      </c>
      <c r="I15" s="47">
        <v>2000000</v>
      </c>
      <c r="J15" s="47">
        <v>1700000</v>
      </c>
      <c r="K15" s="47">
        <f>DPS!D10</f>
        <v>3460000</v>
      </c>
      <c r="L15" s="925">
        <f t="shared" si="0"/>
        <v>1760000</v>
      </c>
      <c r="M15" s="52">
        <f t="shared" si="1"/>
        <v>1.8855274824755835E-3</v>
      </c>
      <c r="N15" s="21"/>
      <c r="O15" s="17"/>
      <c r="P15" s="17"/>
    </row>
    <row r="16" spans="1:23" s="14" customFormat="1" ht="15">
      <c r="A16" s="18">
        <f t="shared" si="2"/>
        <v>11</v>
      </c>
      <c r="B16" s="37" t="s">
        <v>31</v>
      </c>
      <c r="C16" s="48">
        <f t="shared" ref="C16:J16" si="3">SUM(C17:C21)</f>
        <v>456541000</v>
      </c>
      <c r="D16" s="48">
        <f t="shared" si="3"/>
        <v>751400000</v>
      </c>
      <c r="E16" s="48">
        <f t="shared" si="3"/>
        <v>673800000</v>
      </c>
      <c r="F16" s="48">
        <f t="shared" si="3"/>
        <v>515319809</v>
      </c>
      <c r="G16" s="48">
        <f t="shared" si="3"/>
        <v>459183724</v>
      </c>
      <c r="H16" s="48">
        <f t="shared" si="3"/>
        <v>434923900</v>
      </c>
      <c r="I16" s="48">
        <f t="shared" si="3"/>
        <v>346516150</v>
      </c>
      <c r="J16" s="48">
        <f t="shared" si="3"/>
        <v>302440330</v>
      </c>
      <c r="K16" s="48">
        <f>DOTPF!F586</f>
        <v>301483300</v>
      </c>
      <c r="L16" s="931">
        <f t="shared" si="0"/>
        <v>-957030</v>
      </c>
      <c r="M16" s="52">
        <f t="shared" si="1"/>
        <v>0.1642933663749801</v>
      </c>
      <c r="N16" s="33"/>
      <c r="O16" s="17"/>
      <c r="P16" s="18"/>
    </row>
    <row r="17" spans="1:23" s="14" customFormat="1" ht="15">
      <c r="A17" s="18" t="s">
        <v>23</v>
      </c>
      <c r="B17" s="1121" t="s">
        <v>18</v>
      </c>
      <c r="C17" s="47">
        <v>24712000</v>
      </c>
      <c r="D17" s="47">
        <v>39400000</v>
      </c>
      <c r="E17" s="47">
        <v>33100000</v>
      </c>
      <c r="F17" s="47">
        <v>32847700</v>
      </c>
      <c r="G17" s="47">
        <v>24460600</v>
      </c>
      <c r="H17" s="47">
        <v>27254600</v>
      </c>
      <c r="I17" s="47">
        <v>21105600</v>
      </c>
      <c r="J17" s="47">
        <v>18900600</v>
      </c>
      <c r="K17" s="47">
        <f>DOTPF!F582</f>
        <v>20880600</v>
      </c>
      <c r="L17" s="925">
        <f t="shared" si="0"/>
        <v>1980000</v>
      </c>
      <c r="M17" s="52">
        <f>J17/$J$25</f>
        <v>1.1345540777547986E-2</v>
      </c>
      <c r="N17" s="33"/>
      <c r="O17" s="17"/>
      <c r="P17" s="18"/>
    </row>
    <row r="18" spans="1:23" s="14" customFormat="1" ht="15">
      <c r="A18" s="18"/>
      <c r="B18" s="1122" t="s">
        <v>21</v>
      </c>
      <c r="C18" s="47">
        <v>305913000</v>
      </c>
      <c r="D18" s="47">
        <v>624900000</v>
      </c>
      <c r="E18" s="47">
        <v>558700000</v>
      </c>
      <c r="F18" s="47">
        <v>403920600</v>
      </c>
      <c r="G18" s="47">
        <v>360028200</v>
      </c>
      <c r="H18" s="47">
        <v>301957000</v>
      </c>
      <c r="I18" s="47">
        <v>237756950</v>
      </c>
      <c r="J18" s="47">
        <v>196568450</v>
      </c>
      <c r="K18" s="47">
        <f>DOTPF!F583</f>
        <v>219426200</v>
      </c>
      <c r="L18" s="925">
        <f t="shared" si="0"/>
        <v>22857750</v>
      </c>
      <c r="M18" s="52">
        <f>J18/$J$25</f>
        <v>0.11799495069227445</v>
      </c>
      <c r="N18" s="33"/>
      <c r="O18" s="17"/>
      <c r="P18" s="18"/>
    </row>
    <row r="19" spans="1:23" s="14" customFormat="1" ht="15">
      <c r="A19" s="18"/>
      <c r="B19" s="1122" t="s">
        <v>19</v>
      </c>
      <c r="C19" s="47">
        <v>83521000</v>
      </c>
      <c r="D19" s="47">
        <v>54700000</v>
      </c>
      <c r="E19" s="47">
        <v>49200000</v>
      </c>
      <c r="F19" s="47">
        <v>50194500</v>
      </c>
      <c r="G19" s="47">
        <v>51597500</v>
      </c>
      <c r="H19" s="47">
        <v>77618500</v>
      </c>
      <c r="I19" s="47">
        <v>69447500</v>
      </c>
      <c r="J19" s="47">
        <v>70962500</v>
      </c>
      <c r="K19" s="47">
        <f>DOTPF!F584</f>
        <v>58110000</v>
      </c>
      <c r="L19" s="925">
        <f t="shared" si="0"/>
        <v>-12852500</v>
      </c>
      <c r="M19" s="52">
        <f>J19/$J$25</f>
        <v>4.2596951283385129E-2</v>
      </c>
      <c r="N19" s="33"/>
      <c r="O19" s="17"/>
      <c r="P19" s="18"/>
    </row>
    <row r="20" spans="1:23" s="14" customFormat="1" ht="15">
      <c r="A20" s="18"/>
      <c r="B20" s="1122" t="s">
        <v>20</v>
      </c>
      <c r="C20" s="47">
        <v>19084000</v>
      </c>
      <c r="D20" s="47">
        <v>15500000</v>
      </c>
      <c r="E20" s="47">
        <v>16000000</v>
      </c>
      <c r="F20" s="47">
        <v>15931700</v>
      </c>
      <c r="G20" s="47">
        <v>9538200</v>
      </c>
      <c r="H20" s="47">
        <v>14534600</v>
      </c>
      <c r="I20" s="47">
        <v>15200600</v>
      </c>
      <c r="J20" s="47">
        <v>12867280</v>
      </c>
      <c r="K20" s="47">
        <v>0</v>
      </c>
      <c r="L20" s="925">
        <f t="shared" si="0"/>
        <v>-12867280</v>
      </c>
      <c r="M20" s="52">
        <f>J20/$J$25</f>
        <v>7.7238950052446829E-3</v>
      </c>
      <c r="N20" s="33"/>
      <c r="O20" s="17"/>
      <c r="P20" s="18"/>
    </row>
    <row r="21" spans="1:23" s="14" customFormat="1" ht="15.75" thickBot="1">
      <c r="A21" s="18"/>
      <c r="B21" s="1123" t="s">
        <v>22</v>
      </c>
      <c r="C21" s="49">
        <v>23311000</v>
      </c>
      <c r="D21" s="49">
        <v>16900000</v>
      </c>
      <c r="E21" s="49">
        <v>16800000</v>
      </c>
      <c r="F21" s="49">
        <v>12425309</v>
      </c>
      <c r="G21" s="49">
        <v>13559224</v>
      </c>
      <c r="H21" s="49">
        <v>13559200</v>
      </c>
      <c r="I21" s="49">
        <v>3005500</v>
      </c>
      <c r="J21" s="49">
        <v>3141500</v>
      </c>
      <c r="K21" s="49">
        <f>DOTPF!F585</f>
        <v>3066500</v>
      </c>
      <c r="L21" s="927">
        <v>0</v>
      </c>
      <c r="M21" s="117">
        <f>J21/$J$25</f>
        <v>1.8857611056086578E-3</v>
      </c>
      <c r="N21" s="33"/>
      <c r="O21" s="17"/>
      <c r="P21" s="18"/>
    </row>
    <row r="22" spans="1:23" s="14" customFormat="1" ht="14.25" customHeight="1" thickTop="1">
      <c r="A22" s="18"/>
      <c r="B22" s="28"/>
      <c r="C22" s="47"/>
      <c r="D22" s="47"/>
      <c r="E22" s="47"/>
      <c r="F22" s="47"/>
      <c r="G22" s="47"/>
      <c r="H22" s="47"/>
      <c r="I22" s="47"/>
      <c r="J22" s="47"/>
      <c r="K22" s="47"/>
      <c r="L22" s="925"/>
      <c r="M22" s="52"/>
      <c r="N22" s="33"/>
      <c r="O22" s="17"/>
      <c r="P22" s="18"/>
    </row>
    <row r="23" spans="1:23" s="14" customFormat="1" ht="15">
      <c r="A23" s="18">
        <f>A16+1</f>
        <v>12</v>
      </c>
      <c r="B23" s="28" t="s">
        <v>10</v>
      </c>
      <c r="C23" s="47">
        <v>773400000</v>
      </c>
      <c r="D23" s="47">
        <v>1185800000</v>
      </c>
      <c r="E23" s="47">
        <v>1200700000</v>
      </c>
      <c r="F23" s="47">
        <v>1203028800</v>
      </c>
      <c r="G23" s="47">
        <v>1091237667.6100001</v>
      </c>
      <c r="H23" s="47">
        <v>1080551300</v>
      </c>
      <c r="I23" s="47">
        <v>1008793562</v>
      </c>
      <c r="J23" s="47">
        <v>1061256608.8733336</v>
      </c>
      <c r="K23" s="47">
        <f>'UA Statewide Svcs'!H21+'UAA Main Campus'!H1472+'UAA Community Campus'!H172+'UAF Main Campus'!H1061+'UAF Community Campus'!H122+'UAS Main &amp; Comm Campus'!H110</f>
        <v>1236607475.710547</v>
      </c>
      <c r="L23" s="925">
        <f>K23-J23</f>
        <v>175350866.8372134</v>
      </c>
      <c r="M23" s="52">
        <f>K23/$K$25</f>
        <v>0.67388941632572075</v>
      </c>
      <c r="N23" s="33"/>
      <c r="O23" s="17"/>
      <c r="P23" s="18"/>
    </row>
    <row r="24" spans="1:23" s="14" customFormat="1" ht="15.75" thickBot="1">
      <c r="A24" s="45">
        <f>A23+1</f>
        <v>13</v>
      </c>
      <c r="B24" s="43" t="s">
        <v>32</v>
      </c>
      <c r="C24" s="49">
        <v>14932000</v>
      </c>
      <c r="D24" s="49">
        <v>9800000</v>
      </c>
      <c r="E24" s="49">
        <v>8100000</v>
      </c>
      <c r="F24" s="49">
        <v>6853996</v>
      </c>
      <c r="G24" s="49">
        <v>6952090</v>
      </c>
      <c r="H24" s="49">
        <v>8655500</v>
      </c>
      <c r="I24" s="49">
        <v>7715454</v>
      </c>
      <c r="J24" s="49">
        <v>5260054</v>
      </c>
      <c r="K24" s="49">
        <f>Courts!H23</f>
        <v>6396600</v>
      </c>
      <c r="L24" s="927">
        <f>Courts!H22</f>
        <v>250000</v>
      </c>
      <c r="M24" s="52">
        <f>K24/$K$25</f>
        <v>3.485828061966277E-3</v>
      </c>
      <c r="N24" s="34"/>
      <c r="O24" s="17"/>
      <c r="P24" s="18"/>
    </row>
    <row r="25" spans="1:23" ht="15.75" thickTop="1">
      <c r="A25" s="132">
        <v>14</v>
      </c>
      <c r="B25" s="36" t="s">
        <v>17</v>
      </c>
      <c r="C25" s="50">
        <f t="shared" ref="C25:K25" si="4">SUM(C6:C16)+C23+C24</f>
        <v>1631922000</v>
      </c>
      <c r="D25" s="50">
        <f t="shared" si="4"/>
        <v>2318000000</v>
      </c>
      <c r="E25" s="50">
        <f t="shared" si="4"/>
        <v>2190600000</v>
      </c>
      <c r="F25" s="50">
        <f t="shared" si="4"/>
        <v>2051093757.9099998</v>
      </c>
      <c r="G25" s="50">
        <f t="shared" si="4"/>
        <v>1847170078.9400001</v>
      </c>
      <c r="H25" s="50">
        <f t="shared" si="4"/>
        <v>1807793100</v>
      </c>
      <c r="I25" s="50">
        <f t="shared" si="4"/>
        <v>1607767261</v>
      </c>
      <c r="J25" s="50">
        <f t="shared" si="4"/>
        <v>1665905607.3733335</v>
      </c>
      <c r="K25" s="50">
        <f t="shared" si="4"/>
        <v>1835030267.210547</v>
      </c>
      <c r="L25" s="928">
        <f>SUM(L6:L24)</f>
        <v>167356083.8372134</v>
      </c>
      <c r="M25" s="51">
        <f>H25/$H$25</f>
        <v>1</v>
      </c>
      <c r="N25" s="13"/>
      <c r="O25" s="17"/>
      <c r="P25" s="18"/>
      <c r="Q25" s="1"/>
      <c r="R25" s="1"/>
      <c r="W25" s="1"/>
    </row>
    <row r="26" spans="1:23" ht="15">
      <c r="B26" s="28"/>
      <c r="C26" s="28"/>
      <c r="D26" s="28"/>
      <c r="E26" s="28"/>
      <c r="F26" s="28"/>
      <c r="G26" s="42"/>
      <c r="H26" s="42"/>
      <c r="I26" s="46"/>
      <c r="J26" s="46"/>
      <c r="K26" s="46"/>
      <c r="L26" s="46"/>
      <c r="M26" s="929"/>
      <c r="N26" s="35"/>
      <c r="O26" s="33"/>
      <c r="P26" s="17"/>
      <c r="Q26" s="18"/>
      <c r="R26" s="1"/>
      <c r="W26" s="1"/>
    </row>
    <row r="27" spans="1:23" s="14" customFormat="1" ht="15">
      <c r="A27" s="22"/>
      <c r="B27" s="36"/>
      <c r="C27" s="28"/>
      <c r="D27" s="28"/>
      <c r="E27" s="28"/>
      <c r="F27" s="28"/>
      <c r="G27" s="42"/>
      <c r="H27" s="42"/>
      <c r="I27" s="42"/>
      <c r="J27" s="42"/>
      <c r="K27" s="42"/>
      <c r="L27" s="42"/>
      <c r="M27" s="929"/>
      <c r="N27" s="35"/>
      <c r="O27" s="34"/>
      <c r="P27" s="17"/>
      <c r="Q27" s="18"/>
    </row>
  </sheetData>
  <mergeCells count="11">
    <mergeCell ref="C3:C5"/>
    <mergeCell ref="D3:D5"/>
    <mergeCell ref="G3:G5"/>
    <mergeCell ref="H3:H5"/>
    <mergeCell ref="J3:J5"/>
    <mergeCell ref="M3:M5"/>
    <mergeCell ref="L3:L5"/>
    <mergeCell ref="E3:E5"/>
    <mergeCell ref="F3:F5"/>
    <mergeCell ref="I3:I5"/>
    <mergeCell ref="K3:K5"/>
  </mergeCells>
  <printOptions gridLines="1" gridLinesSet="0"/>
  <pageMargins left="0.38" right="0.23" top="0.6" bottom="0.5" header="0.32" footer="0.23"/>
  <pageSetup paperSize="5" scale="71" orientation="landscape" r:id="rId1"/>
  <headerFooter alignWithMargins="0">
    <oddFooter>&amp;L&amp;6&amp;F &amp;A&amp;D &amp;T &amp;C&amp;P of &amp;N</oddFooter>
  </headerFooter>
  <ignoredErrors>
    <ignoredError sqref="F16" unlocked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3"/>
  <sheetViews>
    <sheetView zoomScale="85" zoomScaleNormal="85" workbookViewId="0">
      <pane ySplit="5" topLeftCell="A9" activePane="bottomLeft" state="frozen"/>
      <selection pane="bottomLeft" activeCell="E13" sqref="E13:F13"/>
    </sheetView>
  </sheetViews>
  <sheetFormatPr defaultRowHeight="15.75"/>
  <cols>
    <col min="1" max="1" width="5.85546875" style="357" customWidth="1"/>
    <col min="2" max="2" width="13.85546875" style="378" customWidth="1"/>
    <col min="3" max="3" width="21" style="357" customWidth="1"/>
    <col min="4" max="4" width="10.85546875" style="357" customWidth="1"/>
    <col min="5" max="5" width="38.85546875" style="357" customWidth="1"/>
    <col min="6" max="6" width="18.5703125" style="357" bestFit="1" customWidth="1"/>
    <col min="7" max="7" width="11.42578125" style="357" customWidth="1"/>
    <col min="8" max="8" width="13.140625" style="379" customWidth="1"/>
    <col min="9" max="9" width="14.85546875" style="357" customWidth="1"/>
    <col min="10" max="10" width="11.85546875" style="357" customWidth="1"/>
    <col min="11" max="11" width="12.140625" style="357" customWidth="1"/>
    <col min="12" max="16384" width="9.140625" style="357"/>
  </cols>
  <sheetData>
    <row r="1" spans="1:11">
      <c r="A1" s="1166" t="s">
        <v>3396</v>
      </c>
      <c r="B1" s="1166"/>
      <c r="C1" s="1166"/>
      <c r="D1" s="1166"/>
      <c r="E1" s="1167"/>
      <c r="F1" s="1167"/>
      <c r="G1" s="1167"/>
      <c r="H1" s="1167"/>
      <c r="I1" s="1167"/>
      <c r="J1" s="1167"/>
      <c r="K1" s="1167"/>
    </row>
    <row r="2" spans="1:11">
      <c r="A2" s="1164" t="s">
        <v>3397</v>
      </c>
      <c r="B2" s="1164"/>
      <c r="C2" s="1164"/>
      <c r="D2" s="1164"/>
      <c r="E2" s="358"/>
      <c r="F2" s="358"/>
      <c r="G2" s="358"/>
      <c r="H2" s="359"/>
      <c r="I2" s="358"/>
      <c r="J2" s="358"/>
      <c r="K2" s="358"/>
    </row>
    <row r="3" spans="1:11">
      <c r="A3" s="1168"/>
      <c r="B3" s="1168"/>
      <c r="C3" s="1168"/>
      <c r="D3" s="1168"/>
      <c r="E3" s="358"/>
      <c r="F3" s="360" t="s">
        <v>3088</v>
      </c>
      <c r="G3" s="255" t="s">
        <v>3398</v>
      </c>
      <c r="H3" s="359"/>
      <c r="I3" s="361"/>
      <c r="J3" s="358"/>
      <c r="K3" s="358"/>
    </row>
    <row r="4" spans="1:11">
      <c r="A4" s="1169" t="s">
        <v>0</v>
      </c>
      <c r="B4" s="1169"/>
      <c r="C4" s="1169"/>
      <c r="D4" s="1169"/>
      <c r="E4" s="358"/>
      <c r="F4" s="360" t="s">
        <v>3090</v>
      </c>
      <c r="G4" s="360" t="s">
        <v>3399</v>
      </c>
      <c r="H4" s="255" t="s">
        <v>3400</v>
      </c>
      <c r="I4" s="362" t="s">
        <v>3401</v>
      </c>
      <c r="J4" s="10" t="s">
        <v>3402</v>
      </c>
      <c r="K4" s="10" t="s">
        <v>3403</v>
      </c>
    </row>
    <row r="5" spans="1:11">
      <c r="A5" s="1165" t="s">
        <v>3404</v>
      </c>
      <c r="B5" s="1165"/>
      <c r="C5" s="1165"/>
      <c r="D5" s="1165"/>
      <c r="E5" s="363" t="s">
        <v>3</v>
      </c>
      <c r="F5" s="364">
        <v>0</v>
      </c>
      <c r="G5" s="365">
        <v>0</v>
      </c>
      <c r="H5" s="365">
        <v>0</v>
      </c>
      <c r="I5" s="362" t="s">
        <v>3405</v>
      </c>
      <c r="J5" s="10" t="s">
        <v>3406</v>
      </c>
      <c r="K5" s="10" t="s">
        <v>3407</v>
      </c>
    </row>
    <row r="6" spans="1:11" ht="113.25" customHeight="1">
      <c r="A6" s="366">
        <v>1</v>
      </c>
      <c r="B6" s="367" t="s">
        <v>432</v>
      </c>
      <c r="C6" s="368" t="s">
        <v>3408</v>
      </c>
      <c r="D6" s="1164" t="s">
        <v>3409</v>
      </c>
      <c r="E6" s="1164"/>
      <c r="F6" s="369">
        <v>600</v>
      </c>
      <c r="G6" s="370">
        <v>600</v>
      </c>
      <c r="H6" s="369">
        <v>600</v>
      </c>
      <c r="I6" s="371">
        <v>600</v>
      </c>
      <c r="J6" s="372" t="s">
        <v>51</v>
      </c>
      <c r="K6" s="373">
        <v>29</v>
      </c>
    </row>
    <row r="7" spans="1:11" ht="81" customHeight="1">
      <c r="A7" s="366">
        <v>2</v>
      </c>
      <c r="B7" s="367" t="s">
        <v>431</v>
      </c>
      <c r="C7" s="368" t="s">
        <v>3410</v>
      </c>
      <c r="D7" s="1164" t="s">
        <v>3411</v>
      </c>
      <c r="E7" s="1164"/>
      <c r="F7" s="369">
        <v>750</v>
      </c>
      <c r="G7" s="374">
        <v>1350</v>
      </c>
      <c r="H7" s="369">
        <v>750</v>
      </c>
      <c r="I7" s="375">
        <v>1350</v>
      </c>
      <c r="J7" s="372" t="s">
        <v>51</v>
      </c>
      <c r="K7" s="373">
        <v>29</v>
      </c>
    </row>
    <row r="8" spans="1:11" ht="82.5" customHeight="1">
      <c r="A8" s="366">
        <v>3</v>
      </c>
      <c r="B8" s="367" t="s">
        <v>432</v>
      </c>
      <c r="C8" s="368" t="s">
        <v>3412</v>
      </c>
      <c r="D8" s="1164" t="s">
        <v>3413</v>
      </c>
      <c r="E8" s="1164"/>
      <c r="F8" s="369">
        <v>250</v>
      </c>
      <c r="G8" s="374">
        <v>1600</v>
      </c>
      <c r="H8" s="369">
        <v>250</v>
      </c>
      <c r="I8" s="375">
        <v>1600</v>
      </c>
      <c r="J8" s="372" t="s">
        <v>51</v>
      </c>
      <c r="K8" s="373">
        <v>29</v>
      </c>
    </row>
    <row r="9" spans="1:11" ht="81.75" customHeight="1">
      <c r="A9" s="366">
        <v>4</v>
      </c>
      <c r="B9" s="367" t="s">
        <v>3414</v>
      </c>
      <c r="C9" s="368" t="s">
        <v>3415</v>
      </c>
      <c r="D9" s="1164" t="s">
        <v>3416</v>
      </c>
      <c r="E9" s="1164"/>
      <c r="F9" s="369">
        <v>500</v>
      </c>
      <c r="G9" s="374">
        <v>2100</v>
      </c>
      <c r="H9" s="369">
        <v>500</v>
      </c>
      <c r="I9" s="375">
        <v>2100</v>
      </c>
      <c r="J9" s="372" t="s">
        <v>51</v>
      </c>
      <c r="K9" s="373">
        <v>29</v>
      </c>
    </row>
    <row r="10" spans="1:11" ht="132" customHeight="1">
      <c r="A10" s="366">
        <v>5</v>
      </c>
      <c r="B10" s="367" t="s">
        <v>430</v>
      </c>
      <c r="C10" s="368" t="s">
        <v>3417</v>
      </c>
      <c r="D10" s="1164" t="s">
        <v>3418</v>
      </c>
      <c r="E10" s="1164"/>
      <c r="F10" s="369">
        <v>450</v>
      </c>
      <c r="G10" s="374">
        <v>2550</v>
      </c>
      <c r="H10" s="369">
        <v>450</v>
      </c>
      <c r="I10" s="375">
        <v>2550</v>
      </c>
      <c r="J10" s="372" t="s">
        <v>51</v>
      </c>
      <c r="K10" s="373">
        <v>29</v>
      </c>
    </row>
    <row r="11" spans="1:11" ht="88.5" customHeight="1">
      <c r="A11" s="366">
        <v>6</v>
      </c>
      <c r="B11" s="367" t="s">
        <v>432</v>
      </c>
      <c r="C11" s="368" t="s">
        <v>3419</v>
      </c>
      <c r="D11" s="1164" t="s">
        <v>3420</v>
      </c>
      <c r="E11" s="1164"/>
      <c r="F11" s="376">
        <v>1000</v>
      </c>
      <c r="G11" s="374">
        <v>3550</v>
      </c>
      <c r="H11" s="376">
        <v>1000</v>
      </c>
      <c r="I11" s="375">
        <v>3550</v>
      </c>
      <c r="J11" s="372" t="s">
        <v>51</v>
      </c>
      <c r="K11" s="373">
        <v>29</v>
      </c>
    </row>
    <row r="12" spans="1:11" ht="167.25" customHeight="1">
      <c r="A12" s="366">
        <v>7</v>
      </c>
      <c r="B12" s="367" t="s">
        <v>432</v>
      </c>
      <c r="C12" s="368" t="s">
        <v>3421</v>
      </c>
      <c r="D12" s="1164" t="s">
        <v>3422</v>
      </c>
      <c r="E12" s="1164"/>
      <c r="F12" s="376">
        <v>15000</v>
      </c>
      <c r="G12" s="374">
        <v>18550</v>
      </c>
      <c r="H12" s="377">
        <v>15000</v>
      </c>
      <c r="I12" s="375">
        <v>18550</v>
      </c>
      <c r="J12" s="372" t="s">
        <v>51</v>
      </c>
      <c r="K12" s="373">
        <v>29</v>
      </c>
    </row>
    <row r="13" spans="1:11">
      <c r="E13" s="380" t="s">
        <v>942</v>
      </c>
      <c r="F13" s="381">
        <f>SUM(F5:F12)*1000</f>
        <v>18550000</v>
      </c>
    </row>
  </sheetData>
  <mergeCells count="13">
    <mergeCell ref="A1:D1"/>
    <mergeCell ref="E1:K1"/>
    <mergeCell ref="A2:D2"/>
    <mergeCell ref="A3:D3"/>
    <mergeCell ref="A4:D4"/>
    <mergeCell ref="D10:E10"/>
    <mergeCell ref="D11:E11"/>
    <mergeCell ref="D12:E12"/>
    <mergeCell ref="A5:D5"/>
    <mergeCell ref="D6:E6"/>
    <mergeCell ref="D7:E7"/>
    <mergeCell ref="D8:E8"/>
    <mergeCell ref="D9:E9"/>
  </mergeCells>
  <pageMargins left="0.75" right="0.75" top="1" bottom="1" header="0.3" footer="0.3"/>
  <pageSetup scale="54" orientation="portrait" horizontalDpi="1200" verticalDpi="120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4"/>
  <sheetViews>
    <sheetView zoomScale="85" zoomScaleNormal="85" workbookViewId="0">
      <pane ySplit="6" topLeftCell="A55" activePane="bottomLeft" state="frozen"/>
      <selection pane="bottomLeft" activeCell="E61" sqref="E7:E61"/>
    </sheetView>
  </sheetViews>
  <sheetFormatPr defaultRowHeight="12.75"/>
  <cols>
    <col min="2" max="2" width="19.42578125" customWidth="1"/>
    <col min="3" max="3" width="19.85546875" customWidth="1"/>
    <col min="4" max="4" width="27.28515625" customWidth="1"/>
    <col min="5" max="5" width="13.28515625" customWidth="1"/>
    <col min="6" max="6" width="11.7109375" customWidth="1"/>
    <col min="7" max="7" width="9.140625" bestFit="1" customWidth="1"/>
    <col min="8" max="8" width="11.28515625" customWidth="1"/>
    <col min="9" max="9" width="13.7109375" customWidth="1"/>
    <col min="10" max="10" width="12" customWidth="1"/>
    <col min="11" max="11" width="14" customWidth="1"/>
    <col min="12" max="12" width="25.5703125" customWidth="1"/>
  </cols>
  <sheetData>
    <row r="1" spans="1:15" ht="23.25">
      <c r="A1" s="291" t="s">
        <v>123</v>
      </c>
      <c r="B1" s="62"/>
      <c r="C1" s="62"/>
      <c r="D1" s="69"/>
      <c r="E1" s="63"/>
      <c r="F1" s="64"/>
      <c r="G1" s="65"/>
      <c r="H1" s="64"/>
      <c r="I1" s="74"/>
      <c r="J1" s="75"/>
      <c r="K1" s="93"/>
      <c r="L1" s="93"/>
      <c r="M1" s="93"/>
      <c r="N1" s="93"/>
      <c r="O1" s="93"/>
    </row>
    <row r="2" spans="1:15" ht="15.75">
      <c r="A2" s="216" t="s">
        <v>3571</v>
      </c>
      <c r="B2" s="66"/>
      <c r="C2" s="68"/>
      <c r="D2" s="58"/>
      <c r="E2" s="1158" t="s">
        <v>42</v>
      </c>
      <c r="F2" s="1158"/>
      <c r="G2" s="1158"/>
      <c r="H2" s="1158"/>
      <c r="I2" s="75"/>
      <c r="J2" s="75"/>
      <c r="K2" s="93"/>
      <c r="L2" s="93"/>
      <c r="M2" s="93"/>
      <c r="N2" s="93"/>
      <c r="O2" s="73"/>
    </row>
    <row r="3" spans="1:15" ht="13.5" thickBot="1"/>
    <row r="4" spans="1:15" ht="16.5" thickBot="1">
      <c r="A4" s="382"/>
      <c r="B4" s="383"/>
      <c r="C4" s="384"/>
      <c r="D4" s="385"/>
      <c r="E4" s="1171" t="s">
        <v>6</v>
      </c>
      <c r="F4" s="1171" t="s">
        <v>7</v>
      </c>
      <c r="G4" s="1171" t="s">
        <v>8</v>
      </c>
      <c r="H4" s="1171" t="s">
        <v>9</v>
      </c>
      <c r="I4" s="386"/>
      <c r="J4" s="387"/>
      <c r="K4" s="388"/>
    </row>
    <row r="5" spans="1:15" ht="15.75" customHeight="1">
      <c r="A5" s="389" t="s">
        <v>0</v>
      </c>
      <c r="B5" s="390"/>
      <c r="C5" s="68"/>
      <c r="D5" s="391"/>
      <c r="E5" s="1172"/>
      <c r="F5" s="1173"/>
      <c r="G5" s="1173"/>
      <c r="H5" s="1173"/>
      <c r="I5" s="1170" t="s">
        <v>4</v>
      </c>
      <c r="J5" s="1170" t="s">
        <v>5</v>
      </c>
      <c r="K5" s="392" t="s">
        <v>3423</v>
      </c>
    </row>
    <row r="6" spans="1:15" ht="15.75">
      <c r="A6" s="389" t="s">
        <v>1</v>
      </c>
      <c r="B6" s="393" t="s">
        <v>12</v>
      </c>
      <c r="C6" s="288" t="s">
        <v>2</v>
      </c>
      <c r="D6" s="394" t="s">
        <v>3</v>
      </c>
      <c r="E6" s="1172"/>
      <c r="F6" s="1173"/>
      <c r="G6" s="1173"/>
      <c r="H6" s="1173"/>
      <c r="I6" s="1170"/>
      <c r="J6" s="1170"/>
      <c r="K6" s="392" t="s">
        <v>3424</v>
      </c>
    </row>
    <row r="7" spans="1:15" ht="51">
      <c r="A7" s="395">
        <v>1</v>
      </c>
      <c r="B7" s="396" t="s">
        <v>3425</v>
      </c>
      <c r="C7" s="397" t="s">
        <v>3426</v>
      </c>
      <c r="D7" s="398" t="s">
        <v>3427</v>
      </c>
      <c r="E7" s="399">
        <v>250000</v>
      </c>
      <c r="F7" s="400">
        <f>(E7)</f>
        <v>250000</v>
      </c>
      <c r="G7" s="401">
        <v>125000</v>
      </c>
      <c r="H7" s="402">
        <f>(G7)</f>
        <v>125000</v>
      </c>
      <c r="I7" s="403" t="s">
        <v>137</v>
      </c>
      <c r="J7" s="404" t="s">
        <v>3428</v>
      </c>
      <c r="K7" s="405" t="s">
        <v>3429</v>
      </c>
    </row>
    <row r="8" spans="1:15" ht="76.5">
      <c r="A8" s="406">
        <v>2</v>
      </c>
      <c r="B8" s="407" t="s">
        <v>3430</v>
      </c>
      <c r="C8" s="408" t="s">
        <v>3431</v>
      </c>
      <c r="D8" s="409" t="s">
        <v>3432</v>
      </c>
      <c r="E8" s="410">
        <v>500000</v>
      </c>
      <c r="F8" s="411">
        <f>(F7+E8)</f>
        <v>750000</v>
      </c>
      <c r="G8" s="412">
        <v>250000</v>
      </c>
      <c r="H8" s="413">
        <f>(H7+G8)</f>
        <v>375000</v>
      </c>
      <c r="I8" s="414" t="s">
        <v>137</v>
      </c>
      <c r="J8" s="415" t="s">
        <v>3428</v>
      </c>
      <c r="K8" s="416" t="s">
        <v>3429</v>
      </c>
    </row>
    <row r="9" spans="1:15" ht="38.25">
      <c r="A9" s="395">
        <v>3</v>
      </c>
      <c r="B9" s="417" t="s">
        <v>3430</v>
      </c>
      <c r="C9" s="418" t="s">
        <v>3433</v>
      </c>
      <c r="D9" s="398" t="s">
        <v>3434</v>
      </c>
      <c r="E9" s="419">
        <v>150000</v>
      </c>
      <c r="F9" s="420">
        <f t="shared" ref="F9:F61" si="0">(F8+E9)</f>
        <v>900000</v>
      </c>
      <c r="G9" s="401">
        <v>75000</v>
      </c>
      <c r="H9" s="402">
        <f t="shared" ref="H9:H61" si="1">(H8+G9)</f>
        <v>450000</v>
      </c>
      <c r="I9" s="403" t="s">
        <v>137</v>
      </c>
      <c r="J9" s="404" t="s">
        <v>3428</v>
      </c>
      <c r="K9" s="405" t="s">
        <v>3429</v>
      </c>
    </row>
    <row r="10" spans="1:15" ht="63.75">
      <c r="A10" s="406">
        <v>4</v>
      </c>
      <c r="B10" s="421" t="s">
        <v>3430</v>
      </c>
      <c r="C10" s="408" t="s">
        <v>3435</v>
      </c>
      <c r="D10" s="409" t="s">
        <v>3436</v>
      </c>
      <c r="E10" s="422">
        <v>500000</v>
      </c>
      <c r="F10" s="423">
        <f t="shared" si="0"/>
        <v>1400000</v>
      </c>
      <c r="G10" s="412">
        <v>125000</v>
      </c>
      <c r="H10" s="413">
        <f t="shared" si="1"/>
        <v>575000</v>
      </c>
      <c r="I10" s="414" t="s">
        <v>137</v>
      </c>
      <c r="J10" s="415" t="s">
        <v>3428</v>
      </c>
      <c r="K10" s="416" t="s">
        <v>3437</v>
      </c>
    </row>
    <row r="11" spans="1:15" ht="51">
      <c r="A11" s="395">
        <v>5</v>
      </c>
      <c r="B11" s="424" t="s">
        <v>3438</v>
      </c>
      <c r="C11" s="397" t="s">
        <v>3439</v>
      </c>
      <c r="D11" s="398" t="s">
        <v>3440</v>
      </c>
      <c r="E11" s="419">
        <v>125000</v>
      </c>
      <c r="F11" s="420">
        <f t="shared" si="0"/>
        <v>1525000</v>
      </c>
      <c r="G11" s="401">
        <v>125000</v>
      </c>
      <c r="H11" s="402">
        <f t="shared" si="1"/>
        <v>700000</v>
      </c>
      <c r="I11" s="425" t="s">
        <v>3441</v>
      </c>
      <c r="J11" s="404" t="s">
        <v>3442</v>
      </c>
      <c r="K11" s="405" t="s">
        <v>3443</v>
      </c>
    </row>
    <row r="12" spans="1:15" ht="76.5">
      <c r="A12" s="406">
        <v>6</v>
      </c>
      <c r="B12" s="421" t="s">
        <v>3444</v>
      </c>
      <c r="C12" s="408" t="s">
        <v>3439</v>
      </c>
      <c r="D12" s="409" t="s">
        <v>3445</v>
      </c>
      <c r="E12" s="422">
        <v>25000</v>
      </c>
      <c r="F12" s="423">
        <f t="shared" si="0"/>
        <v>1550000</v>
      </c>
      <c r="G12" s="412">
        <v>25000</v>
      </c>
      <c r="H12" s="413">
        <f t="shared" si="1"/>
        <v>725000</v>
      </c>
      <c r="I12" s="426" t="s">
        <v>3444</v>
      </c>
      <c r="J12" s="415" t="s">
        <v>3446</v>
      </c>
      <c r="K12" s="416" t="s">
        <v>3443</v>
      </c>
    </row>
    <row r="13" spans="1:15" ht="76.5">
      <c r="A13" s="395">
        <v>7</v>
      </c>
      <c r="B13" s="424" t="s">
        <v>3438</v>
      </c>
      <c r="C13" s="397" t="s">
        <v>3447</v>
      </c>
      <c r="D13" s="398" t="s">
        <v>3448</v>
      </c>
      <c r="E13" s="419">
        <v>400000</v>
      </c>
      <c r="F13" s="420">
        <f t="shared" si="0"/>
        <v>1950000</v>
      </c>
      <c r="G13" s="401">
        <v>400000</v>
      </c>
      <c r="H13" s="402">
        <f t="shared" si="1"/>
        <v>1125000</v>
      </c>
      <c r="I13" s="425" t="s">
        <v>3438</v>
      </c>
      <c r="J13" s="404" t="s">
        <v>3442</v>
      </c>
      <c r="K13" s="405" t="s">
        <v>3449</v>
      </c>
    </row>
    <row r="14" spans="1:15" ht="76.5">
      <c r="A14" s="406">
        <v>8</v>
      </c>
      <c r="B14" s="427" t="s">
        <v>3438</v>
      </c>
      <c r="C14" s="408" t="s">
        <v>3450</v>
      </c>
      <c r="D14" s="409" t="s">
        <v>3451</v>
      </c>
      <c r="E14" s="422">
        <v>200000</v>
      </c>
      <c r="F14" s="423">
        <f t="shared" si="0"/>
        <v>2150000</v>
      </c>
      <c r="G14" s="412">
        <v>200000</v>
      </c>
      <c r="H14" s="413">
        <f t="shared" si="1"/>
        <v>1325000</v>
      </c>
      <c r="I14" s="426" t="s">
        <v>3452</v>
      </c>
      <c r="J14" s="415" t="s">
        <v>3442</v>
      </c>
      <c r="K14" s="416" t="s">
        <v>3429</v>
      </c>
    </row>
    <row r="15" spans="1:15" ht="102">
      <c r="A15" s="395">
        <v>9</v>
      </c>
      <c r="B15" s="424" t="s">
        <v>3430</v>
      </c>
      <c r="C15" s="397" t="s">
        <v>3453</v>
      </c>
      <c r="D15" s="398" t="s">
        <v>3454</v>
      </c>
      <c r="E15" s="419">
        <v>450000</v>
      </c>
      <c r="F15" s="420">
        <f t="shared" si="0"/>
        <v>2600000</v>
      </c>
      <c r="G15" s="401">
        <v>450000</v>
      </c>
      <c r="H15" s="402">
        <f t="shared" si="1"/>
        <v>1775000</v>
      </c>
      <c r="I15" s="425" t="s">
        <v>3430</v>
      </c>
      <c r="J15" s="404" t="s">
        <v>3428</v>
      </c>
      <c r="K15" s="428" t="s">
        <v>3429</v>
      </c>
    </row>
    <row r="16" spans="1:15" ht="63.75">
      <c r="A16" s="406">
        <v>10</v>
      </c>
      <c r="B16" s="427" t="s">
        <v>3438</v>
      </c>
      <c r="C16" s="408" t="s">
        <v>3455</v>
      </c>
      <c r="D16" s="409" t="s">
        <v>3456</v>
      </c>
      <c r="E16" s="422">
        <v>300000</v>
      </c>
      <c r="F16" s="423">
        <f t="shared" si="0"/>
        <v>2900000</v>
      </c>
      <c r="G16" s="412">
        <v>300000</v>
      </c>
      <c r="H16" s="413">
        <f t="shared" si="1"/>
        <v>2075000</v>
      </c>
      <c r="I16" s="426" t="s">
        <v>3457</v>
      </c>
      <c r="J16" s="415" t="s">
        <v>3442</v>
      </c>
      <c r="K16" s="416" t="s">
        <v>3458</v>
      </c>
    </row>
    <row r="17" spans="1:11" ht="38.25">
      <c r="A17" s="395">
        <v>11</v>
      </c>
      <c r="B17" s="429" t="s">
        <v>3438</v>
      </c>
      <c r="C17" s="430" t="s">
        <v>3459</v>
      </c>
      <c r="D17" s="429" t="s">
        <v>3460</v>
      </c>
      <c r="E17" s="431">
        <v>150000</v>
      </c>
      <c r="F17" s="400">
        <f t="shared" si="0"/>
        <v>3050000</v>
      </c>
      <c r="G17" s="431">
        <v>46500</v>
      </c>
      <c r="H17" s="402">
        <f t="shared" si="1"/>
        <v>2121500</v>
      </c>
      <c r="I17" s="432" t="s">
        <v>2731</v>
      </c>
      <c r="J17" s="433" t="s">
        <v>3442</v>
      </c>
      <c r="K17" s="405" t="s">
        <v>3461</v>
      </c>
    </row>
    <row r="18" spans="1:11" ht="76.5">
      <c r="A18" s="406">
        <v>12</v>
      </c>
      <c r="B18" s="434" t="s">
        <v>3462</v>
      </c>
      <c r="C18" s="435" t="s">
        <v>3463</v>
      </c>
      <c r="D18" s="434" t="s">
        <v>3464</v>
      </c>
      <c r="E18" s="436">
        <v>1000000</v>
      </c>
      <c r="F18" s="411">
        <f t="shared" si="0"/>
        <v>4050000</v>
      </c>
      <c r="G18" s="436">
        <v>310000</v>
      </c>
      <c r="H18" s="413">
        <f t="shared" si="1"/>
        <v>2431500</v>
      </c>
      <c r="I18" s="437" t="s">
        <v>2731</v>
      </c>
      <c r="J18" s="438" t="s">
        <v>3442</v>
      </c>
      <c r="K18" s="416" t="s">
        <v>3461</v>
      </c>
    </row>
    <row r="19" spans="1:11" ht="38.25">
      <c r="A19" s="395">
        <v>13</v>
      </c>
      <c r="B19" s="398" t="s">
        <v>3465</v>
      </c>
      <c r="C19" s="397" t="s">
        <v>3466</v>
      </c>
      <c r="D19" s="439" t="s">
        <v>3467</v>
      </c>
      <c r="E19" s="399">
        <v>40000</v>
      </c>
      <c r="F19" s="400">
        <f t="shared" si="0"/>
        <v>4090000</v>
      </c>
      <c r="G19" s="401">
        <v>20000</v>
      </c>
      <c r="H19" s="402">
        <f t="shared" si="1"/>
        <v>2451500</v>
      </c>
      <c r="I19" s="403" t="s">
        <v>360</v>
      </c>
      <c r="J19" s="404" t="s">
        <v>3468</v>
      </c>
      <c r="K19" s="440" t="s">
        <v>3469</v>
      </c>
    </row>
    <row r="20" spans="1:11" ht="63.75">
      <c r="A20" s="406">
        <v>14</v>
      </c>
      <c r="B20" s="409" t="s">
        <v>3465</v>
      </c>
      <c r="C20" s="408" t="s">
        <v>3470</v>
      </c>
      <c r="D20" s="409" t="s">
        <v>3471</v>
      </c>
      <c r="E20" s="410">
        <v>250000</v>
      </c>
      <c r="F20" s="411">
        <f t="shared" si="0"/>
        <v>4340000</v>
      </c>
      <c r="G20" s="412">
        <v>125000</v>
      </c>
      <c r="H20" s="413">
        <f t="shared" si="1"/>
        <v>2576500</v>
      </c>
      <c r="I20" s="414" t="s">
        <v>360</v>
      </c>
      <c r="J20" s="415" t="s">
        <v>3468</v>
      </c>
      <c r="K20" s="441" t="s">
        <v>3469</v>
      </c>
    </row>
    <row r="21" spans="1:11" ht="63.75">
      <c r="A21" s="395">
        <v>15</v>
      </c>
      <c r="B21" s="417" t="s">
        <v>2731</v>
      </c>
      <c r="C21" s="418" t="s">
        <v>3472</v>
      </c>
      <c r="D21" s="398" t="s">
        <v>3473</v>
      </c>
      <c r="E21" s="419">
        <v>400000</v>
      </c>
      <c r="F21" s="420">
        <f t="shared" si="0"/>
        <v>4740000</v>
      </c>
      <c r="G21" s="401">
        <v>100000</v>
      </c>
      <c r="H21" s="402">
        <f t="shared" si="1"/>
        <v>2676500</v>
      </c>
      <c r="I21" s="442" t="s">
        <v>2731</v>
      </c>
      <c r="J21" s="404" t="s">
        <v>3442</v>
      </c>
      <c r="K21" s="440" t="s">
        <v>3474</v>
      </c>
    </row>
    <row r="22" spans="1:11" ht="38.25">
      <c r="A22" s="406">
        <v>16</v>
      </c>
      <c r="B22" s="427" t="s">
        <v>3475</v>
      </c>
      <c r="C22" s="408" t="s">
        <v>3476</v>
      </c>
      <c r="D22" s="409" t="s">
        <v>3477</v>
      </c>
      <c r="E22" s="422">
        <v>150000</v>
      </c>
      <c r="F22" s="423">
        <f t="shared" si="0"/>
        <v>4890000</v>
      </c>
      <c r="G22" s="412">
        <v>37500</v>
      </c>
      <c r="H22" s="413">
        <f t="shared" si="1"/>
        <v>2714000</v>
      </c>
      <c r="I22" s="414" t="s">
        <v>2731</v>
      </c>
      <c r="J22" s="415" t="s">
        <v>3442</v>
      </c>
      <c r="K22" s="416" t="s">
        <v>3429</v>
      </c>
    </row>
    <row r="23" spans="1:11" ht="38.25">
      <c r="A23" s="395">
        <v>17</v>
      </c>
      <c r="B23" s="424" t="s">
        <v>3478</v>
      </c>
      <c r="C23" s="430" t="s">
        <v>3479</v>
      </c>
      <c r="D23" s="429" t="s">
        <v>3479</v>
      </c>
      <c r="E23" s="443">
        <v>535000</v>
      </c>
      <c r="F23" s="420">
        <f t="shared" si="0"/>
        <v>5425000</v>
      </c>
      <c r="G23" s="401">
        <v>133750</v>
      </c>
      <c r="H23" s="402">
        <f t="shared" si="1"/>
        <v>2847750</v>
      </c>
      <c r="I23" s="403" t="s">
        <v>2732</v>
      </c>
      <c r="J23" s="404" t="s">
        <v>126</v>
      </c>
      <c r="K23" s="440" t="s">
        <v>3474</v>
      </c>
    </row>
    <row r="24" spans="1:11" ht="63.75">
      <c r="A24" s="406">
        <v>18</v>
      </c>
      <c r="B24" s="409" t="s">
        <v>3480</v>
      </c>
      <c r="C24" s="435" t="s">
        <v>3481</v>
      </c>
      <c r="D24" s="434" t="s">
        <v>3482</v>
      </c>
      <c r="E24" s="422">
        <v>80000</v>
      </c>
      <c r="F24" s="423">
        <f t="shared" si="0"/>
        <v>5505000</v>
      </c>
      <c r="G24" s="412">
        <v>40000</v>
      </c>
      <c r="H24" s="413">
        <f t="shared" si="1"/>
        <v>2887750</v>
      </c>
      <c r="I24" s="414" t="s">
        <v>16</v>
      </c>
      <c r="J24" s="415" t="s">
        <v>352</v>
      </c>
      <c r="K24" s="441" t="s">
        <v>3469</v>
      </c>
    </row>
    <row r="25" spans="1:11" ht="38.25">
      <c r="A25" s="395">
        <v>19</v>
      </c>
      <c r="B25" s="444" t="s">
        <v>3483</v>
      </c>
      <c r="C25" s="418" t="s">
        <v>3484</v>
      </c>
      <c r="D25" s="445" t="s">
        <v>3485</v>
      </c>
      <c r="E25" s="446">
        <v>80000</v>
      </c>
      <c r="F25" s="420">
        <f t="shared" si="0"/>
        <v>5585000</v>
      </c>
      <c r="G25" s="446">
        <v>40000</v>
      </c>
      <c r="H25" s="402">
        <f t="shared" si="1"/>
        <v>2927750</v>
      </c>
      <c r="I25" s="403" t="s">
        <v>127</v>
      </c>
      <c r="J25" s="404" t="s">
        <v>3486</v>
      </c>
      <c r="K25" s="440" t="s">
        <v>3469</v>
      </c>
    </row>
    <row r="26" spans="1:11" ht="51">
      <c r="A26" s="406">
        <v>20</v>
      </c>
      <c r="B26" s="427" t="s">
        <v>3475</v>
      </c>
      <c r="C26" s="435" t="s">
        <v>3487</v>
      </c>
      <c r="D26" s="434" t="s">
        <v>3488</v>
      </c>
      <c r="E26" s="422">
        <v>20000</v>
      </c>
      <c r="F26" s="423">
        <f t="shared" si="0"/>
        <v>5605000</v>
      </c>
      <c r="G26" s="412">
        <v>5000</v>
      </c>
      <c r="H26" s="413">
        <f t="shared" si="1"/>
        <v>2932750</v>
      </c>
      <c r="I26" s="414" t="s">
        <v>2731</v>
      </c>
      <c r="J26" s="415" t="s">
        <v>3442</v>
      </c>
      <c r="K26" s="441" t="s">
        <v>3474</v>
      </c>
    </row>
    <row r="27" spans="1:11" ht="63.75">
      <c r="A27" s="395">
        <v>21</v>
      </c>
      <c r="B27" s="398" t="s">
        <v>3489</v>
      </c>
      <c r="C27" s="430" t="s">
        <v>3490</v>
      </c>
      <c r="D27" s="429" t="s">
        <v>3491</v>
      </c>
      <c r="E27" s="419">
        <v>550000</v>
      </c>
      <c r="F27" s="420">
        <f t="shared" si="0"/>
        <v>6155000</v>
      </c>
      <c r="G27" s="447">
        <v>137500</v>
      </c>
      <c r="H27" s="402">
        <f t="shared" si="1"/>
        <v>3070250</v>
      </c>
      <c r="I27" s="425" t="s">
        <v>3489</v>
      </c>
      <c r="J27" s="448" t="s">
        <v>3492</v>
      </c>
      <c r="K27" s="440" t="s">
        <v>3474</v>
      </c>
    </row>
    <row r="28" spans="1:11" ht="51">
      <c r="A28" s="406">
        <v>22</v>
      </c>
      <c r="B28" s="449" t="s">
        <v>3493</v>
      </c>
      <c r="C28" s="408" t="s">
        <v>3494</v>
      </c>
      <c r="D28" s="409" t="s">
        <v>3495</v>
      </c>
      <c r="E28" s="422">
        <v>1500000</v>
      </c>
      <c r="F28" s="423">
        <f t="shared" si="0"/>
        <v>7655000</v>
      </c>
      <c r="G28" s="450">
        <v>0</v>
      </c>
      <c r="H28" s="413">
        <f t="shared" si="1"/>
        <v>3070250</v>
      </c>
      <c r="I28" s="426" t="s">
        <v>2594</v>
      </c>
      <c r="J28" s="415" t="s">
        <v>126</v>
      </c>
      <c r="K28" s="441" t="s">
        <v>3443</v>
      </c>
    </row>
    <row r="29" spans="1:11" ht="38.25">
      <c r="A29" s="395">
        <v>23</v>
      </c>
      <c r="B29" s="398" t="s">
        <v>3496</v>
      </c>
      <c r="C29" s="418" t="s">
        <v>3497</v>
      </c>
      <c r="D29" s="398" t="s">
        <v>3498</v>
      </c>
      <c r="E29" s="419">
        <v>3000000</v>
      </c>
      <c r="F29" s="420">
        <f t="shared" si="0"/>
        <v>10655000</v>
      </c>
      <c r="G29" s="447">
        <v>0</v>
      </c>
      <c r="H29" s="402">
        <f t="shared" si="1"/>
        <v>3070250</v>
      </c>
      <c r="I29" s="451" t="s">
        <v>13</v>
      </c>
      <c r="J29" s="448" t="s">
        <v>3499</v>
      </c>
      <c r="K29" s="440" t="s">
        <v>3443</v>
      </c>
    </row>
    <row r="30" spans="1:11" ht="63.75">
      <c r="A30" s="406">
        <v>24</v>
      </c>
      <c r="B30" s="452" t="s">
        <v>3475</v>
      </c>
      <c r="C30" s="408" t="s">
        <v>3500</v>
      </c>
      <c r="D30" s="409" t="s">
        <v>3501</v>
      </c>
      <c r="E30" s="422">
        <v>650000</v>
      </c>
      <c r="F30" s="423">
        <f t="shared" si="0"/>
        <v>11305000</v>
      </c>
      <c r="G30" s="450">
        <v>0</v>
      </c>
      <c r="H30" s="413">
        <f t="shared" si="1"/>
        <v>3070250</v>
      </c>
      <c r="I30" s="426" t="s">
        <v>2731</v>
      </c>
      <c r="J30" s="453" t="s">
        <v>3442</v>
      </c>
      <c r="K30" s="441" t="s">
        <v>3443</v>
      </c>
    </row>
    <row r="31" spans="1:11" ht="38.25">
      <c r="A31" s="395">
        <v>25</v>
      </c>
      <c r="B31" s="444" t="s">
        <v>3475</v>
      </c>
      <c r="C31" s="397" t="s">
        <v>3502</v>
      </c>
      <c r="D31" s="398" t="s">
        <v>3503</v>
      </c>
      <c r="E31" s="419">
        <v>8000000</v>
      </c>
      <c r="F31" s="420">
        <f t="shared" si="0"/>
        <v>19305000</v>
      </c>
      <c r="G31" s="447">
        <v>0</v>
      </c>
      <c r="H31" s="402">
        <f t="shared" si="1"/>
        <v>3070250</v>
      </c>
      <c r="I31" s="425" t="s">
        <v>2731</v>
      </c>
      <c r="J31" s="448" t="s">
        <v>3442</v>
      </c>
      <c r="K31" s="440" t="s">
        <v>3443</v>
      </c>
    </row>
    <row r="32" spans="1:11" ht="38.25">
      <c r="A32" s="406">
        <v>26</v>
      </c>
      <c r="B32" s="427" t="s">
        <v>3475</v>
      </c>
      <c r="C32" s="408" t="s">
        <v>3504</v>
      </c>
      <c r="D32" s="454" t="s">
        <v>3505</v>
      </c>
      <c r="E32" s="422">
        <v>150000</v>
      </c>
      <c r="F32" s="423">
        <f t="shared" si="0"/>
        <v>19455000</v>
      </c>
      <c r="G32" s="450">
        <v>0</v>
      </c>
      <c r="H32" s="413">
        <f t="shared" si="1"/>
        <v>3070250</v>
      </c>
      <c r="I32" s="455" t="s">
        <v>3506</v>
      </c>
      <c r="J32" s="453" t="s">
        <v>3507</v>
      </c>
      <c r="K32" s="441" t="s">
        <v>3443</v>
      </c>
    </row>
    <row r="33" spans="1:11" ht="63.75">
      <c r="A33" s="395">
        <v>27</v>
      </c>
      <c r="B33" s="424" t="s">
        <v>3478</v>
      </c>
      <c r="C33" s="456" t="s">
        <v>3508</v>
      </c>
      <c r="D33" s="457" t="s">
        <v>3509</v>
      </c>
      <c r="E33" s="458">
        <v>6000</v>
      </c>
      <c r="F33" s="420">
        <f t="shared" si="0"/>
        <v>19461000</v>
      </c>
      <c r="G33" s="447">
        <v>6000</v>
      </c>
      <c r="H33" s="402">
        <f t="shared" si="1"/>
        <v>3076250</v>
      </c>
      <c r="I33" s="451" t="s">
        <v>125</v>
      </c>
      <c r="J33" s="404" t="s">
        <v>3492</v>
      </c>
      <c r="K33" s="440" t="s">
        <v>3510</v>
      </c>
    </row>
    <row r="34" spans="1:11" ht="63.75">
      <c r="A34" s="406">
        <v>28</v>
      </c>
      <c r="B34" s="427" t="s">
        <v>3478</v>
      </c>
      <c r="C34" s="459" t="s">
        <v>3511</v>
      </c>
      <c r="D34" s="460" t="s">
        <v>3509</v>
      </c>
      <c r="E34" s="461">
        <v>3500</v>
      </c>
      <c r="F34" s="423">
        <f t="shared" si="0"/>
        <v>19464500</v>
      </c>
      <c r="G34" s="450">
        <v>3500</v>
      </c>
      <c r="H34" s="413">
        <f t="shared" si="1"/>
        <v>3079750</v>
      </c>
      <c r="I34" s="455" t="s">
        <v>125</v>
      </c>
      <c r="J34" s="415" t="s">
        <v>3492</v>
      </c>
      <c r="K34" s="441" t="s">
        <v>3510</v>
      </c>
    </row>
    <row r="35" spans="1:11" ht="38.25">
      <c r="A35" s="395">
        <v>29</v>
      </c>
      <c r="B35" s="424" t="s">
        <v>3478</v>
      </c>
      <c r="C35" s="418" t="s">
        <v>3512</v>
      </c>
      <c r="D35" s="398" t="s">
        <v>3513</v>
      </c>
      <c r="E35" s="419">
        <v>350000</v>
      </c>
      <c r="F35" s="420">
        <f t="shared" si="0"/>
        <v>19814500</v>
      </c>
      <c r="G35" s="447">
        <v>0</v>
      </c>
      <c r="H35" s="402">
        <f t="shared" si="1"/>
        <v>3079750</v>
      </c>
      <c r="I35" s="425" t="s">
        <v>2733</v>
      </c>
      <c r="J35" s="404" t="s">
        <v>124</v>
      </c>
      <c r="K35" s="440" t="s">
        <v>3474</v>
      </c>
    </row>
    <row r="36" spans="1:11" ht="38.25">
      <c r="A36" s="406">
        <v>30</v>
      </c>
      <c r="B36" s="427" t="s">
        <v>3478</v>
      </c>
      <c r="C36" s="462" t="s">
        <v>3514</v>
      </c>
      <c r="D36" s="463" t="s">
        <v>3515</v>
      </c>
      <c r="E36" s="464">
        <v>350000</v>
      </c>
      <c r="F36" s="423">
        <f t="shared" si="0"/>
        <v>20164500</v>
      </c>
      <c r="G36" s="464">
        <v>0</v>
      </c>
      <c r="H36" s="413">
        <f t="shared" si="1"/>
        <v>3079750</v>
      </c>
      <c r="I36" s="426" t="s">
        <v>2594</v>
      </c>
      <c r="J36" s="415" t="s">
        <v>126</v>
      </c>
      <c r="K36" s="465" t="s">
        <v>3443</v>
      </c>
    </row>
    <row r="37" spans="1:11" ht="51">
      <c r="A37" s="395">
        <v>31</v>
      </c>
      <c r="B37" s="424" t="s">
        <v>3475</v>
      </c>
      <c r="C37" s="397" t="s">
        <v>3516</v>
      </c>
      <c r="D37" s="457" t="s">
        <v>3517</v>
      </c>
      <c r="E37" s="458">
        <v>650000</v>
      </c>
      <c r="F37" s="420">
        <f t="shared" si="0"/>
        <v>20814500</v>
      </c>
      <c r="G37" s="458">
        <v>0</v>
      </c>
      <c r="H37" s="402">
        <f t="shared" si="1"/>
        <v>3079750</v>
      </c>
      <c r="I37" s="451" t="s">
        <v>3506</v>
      </c>
      <c r="J37" s="404" t="s">
        <v>3442</v>
      </c>
      <c r="K37" s="440" t="s">
        <v>3443</v>
      </c>
    </row>
    <row r="38" spans="1:11" ht="51">
      <c r="A38" s="406">
        <v>32</v>
      </c>
      <c r="B38" s="427" t="s">
        <v>3475</v>
      </c>
      <c r="C38" s="466" t="s">
        <v>3518</v>
      </c>
      <c r="D38" s="460" t="s">
        <v>3519</v>
      </c>
      <c r="E38" s="461">
        <v>750000</v>
      </c>
      <c r="F38" s="423">
        <f t="shared" si="0"/>
        <v>21564500</v>
      </c>
      <c r="G38" s="450">
        <v>0</v>
      </c>
      <c r="H38" s="413">
        <f t="shared" si="1"/>
        <v>3079750</v>
      </c>
      <c r="I38" s="455" t="s">
        <v>3506</v>
      </c>
      <c r="J38" s="415" t="s">
        <v>3442</v>
      </c>
      <c r="K38" s="441" t="s">
        <v>3443</v>
      </c>
    </row>
    <row r="39" spans="1:11" ht="38.25">
      <c r="A39" s="395">
        <v>33</v>
      </c>
      <c r="B39" s="424" t="s">
        <v>3475</v>
      </c>
      <c r="C39" s="397" t="s">
        <v>3520</v>
      </c>
      <c r="D39" s="398" t="s">
        <v>3521</v>
      </c>
      <c r="E39" s="419">
        <v>1500000</v>
      </c>
      <c r="F39" s="420">
        <f t="shared" si="0"/>
        <v>23064500</v>
      </c>
      <c r="G39" s="447">
        <v>0</v>
      </c>
      <c r="H39" s="402">
        <f t="shared" si="1"/>
        <v>3079750</v>
      </c>
      <c r="I39" s="425" t="s">
        <v>2731</v>
      </c>
      <c r="J39" s="448" t="s">
        <v>3442</v>
      </c>
      <c r="K39" s="467" t="s">
        <v>3443</v>
      </c>
    </row>
    <row r="40" spans="1:11" ht="51">
      <c r="A40" s="406">
        <v>34</v>
      </c>
      <c r="B40" s="427" t="s">
        <v>3475</v>
      </c>
      <c r="C40" s="408" t="s">
        <v>3522</v>
      </c>
      <c r="D40" s="409" t="s">
        <v>3523</v>
      </c>
      <c r="E40" s="422">
        <v>90000</v>
      </c>
      <c r="F40" s="423">
        <f t="shared" si="0"/>
        <v>23154500</v>
      </c>
      <c r="G40" s="450">
        <v>0</v>
      </c>
      <c r="H40" s="413">
        <f t="shared" si="1"/>
        <v>3079750</v>
      </c>
      <c r="I40" s="426" t="s">
        <v>2731</v>
      </c>
      <c r="J40" s="453" t="s">
        <v>3442</v>
      </c>
      <c r="K40" s="465" t="s">
        <v>3443</v>
      </c>
    </row>
    <row r="41" spans="1:11" ht="51">
      <c r="A41" s="395">
        <v>35</v>
      </c>
      <c r="B41" s="424" t="s">
        <v>3478</v>
      </c>
      <c r="C41" s="397" t="s">
        <v>3524</v>
      </c>
      <c r="D41" s="398" t="s">
        <v>3525</v>
      </c>
      <c r="E41" s="399">
        <v>150000</v>
      </c>
      <c r="F41" s="420">
        <f t="shared" si="0"/>
        <v>23304500</v>
      </c>
      <c r="G41" s="447">
        <v>0</v>
      </c>
      <c r="H41" s="402">
        <f t="shared" si="1"/>
        <v>3079750</v>
      </c>
      <c r="I41" s="425" t="s">
        <v>89</v>
      </c>
      <c r="J41" s="448" t="s">
        <v>124</v>
      </c>
      <c r="K41" s="467" t="s">
        <v>3443</v>
      </c>
    </row>
    <row r="42" spans="1:11" ht="38.25">
      <c r="A42" s="406">
        <v>36</v>
      </c>
      <c r="B42" s="427" t="s">
        <v>3475</v>
      </c>
      <c r="C42" s="408" t="s">
        <v>3526</v>
      </c>
      <c r="D42" s="409" t="s">
        <v>3527</v>
      </c>
      <c r="E42" s="410">
        <v>500000</v>
      </c>
      <c r="F42" s="423">
        <f t="shared" si="0"/>
        <v>23804500</v>
      </c>
      <c r="G42" s="450">
        <v>0</v>
      </c>
      <c r="H42" s="413">
        <f t="shared" si="1"/>
        <v>3079750</v>
      </c>
      <c r="I42" s="426" t="s">
        <v>2731</v>
      </c>
      <c r="J42" s="453" t="s">
        <v>3442</v>
      </c>
      <c r="K42" s="465" t="s">
        <v>3443</v>
      </c>
    </row>
    <row r="43" spans="1:11" ht="63.75">
      <c r="A43" s="395">
        <v>37</v>
      </c>
      <c r="B43" s="424" t="s">
        <v>3475</v>
      </c>
      <c r="C43" s="430" t="s">
        <v>3528</v>
      </c>
      <c r="D43" s="429" t="s">
        <v>3528</v>
      </c>
      <c r="E43" s="431">
        <v>10000</v>
      </c>
      <c r="F43" s="420">
        <f t="shared" si="0"/>
        <v>23814500</v>
      </c>
      <c r="G43" s="447">
        <v>2500</v>
      </c>
      <c r="H43" s="402">
        <f t="shared" si="1"/>
        <v>3082250</v>
      </c>
      <c r="I43" s="425" t="s">
        <v>2731</v>
      </c>
      <c r="J43" s="448" t="s">
        <v>3442</v>
      </c>
      <c r="K43" s="440" t="s">
        <v>3474</v>
      </c>
    </row>
    <row r="44" spans="1:11" ht="63.75">
      <c r="A44" s="406">
        <v>38</v>
      </c>
      <c r="B44" s="427" t="s">
        <v>3475</v>
      </c>
      <c r="C44" s="435" t="s">
        <v>3529</v>
      </c>
      <c r="D44" s="434" t="s">
        <v>3530</v>
      </c>
      <c r="E44" s="422">
        <v>1000000</v>
      </c>
      <c r="F44" s="423">
        <f t="shared" si="0"/>
        <v>24814500</v>
      </c>
      <c r="G44" s="450">
        <v>0</v>
      </c>
      <c r="H44" s="413">
        <f t="shared" si="1"/>
        <v>3082250</v>
      </c>
      <c r="I44" s="426" t="s">
        <v>2731</v>
      </c>
      <c r="J44" s="453" t="s">
        <v>3442</v>
      </c>
      <c r="K44" s="465" t="s">
        <v>3443</v>
      </c>
    </row>
    <row r="45" spans="1:11" ht="63.75">
      <c r="A45" s="395">
        <v>39</v>
      </c>
      <c r="B45" s="424" t="s">
        <v>3475</v>
      </c>
      <c r="C45" s="430" t="s">
        <v>3531</v>
      </c>
      <c r="D45" s="429" t="s">
        <v>3532</v>
      </c>
      <c r="E45" s="419">
        <v>150000</v>
      </c>
      <c r="F45" s="420">
        <f t="shared" si="0"/>
        <v>24964500</v>
      </c>
      <c r="G45" s="447">
        <v>0</v>
      </c>
      <c r="H45" s="402">
        <f t="shared" si="1"/>
        <v>3082250</v>
      </c>
      <c r="I45" s="425" t="s">
        <v>2731</v>
      </c>
      <c r="J45" s="448" t="s">
        <v>3442</v>
      </c>
      <c r="K45" s="467" t="s">
        <v>3443</v>
      </c>
    </row>
    <row r="46" spans="1:11" ht="38.25">
      <c r="A46" s="406">
        <v>40</v>
      </c>
      <c r="B46" s="409" t="s">
        <v>3480</v>
      </c>
      <c r="C46" s="435" t="s">
        <v>3533</v>
      </c>
      <c r="D46" s="434" t="s">
        <v>3534</v>
      </c>
      <c r="E46" s="422">
        <v>550000</v>
      </c>
      <c r="F46" s="423">
        <f t="shared" si="0"/>
        <v>25514500</v>
      </c>
      <c r="G46" s="450">
        <v>0</v>
      </c>
      <c r="H46" s="413">
        <f t="shared" si="1"/>
        <v>3082250</v>
      </c>
      <c r="I46" s="426" t="s">
        <v>11</v>
      </c>
      <c r="J46" s="453" t="s">
        <v>3535</v>
      </c>
      <c r="K46" s="465" t="s">
        <v>3443</v>
      </c>
    </row>
    <row r="47" spans="1:11" ht="63.75">
      <c r="A47" s="395">
        <v>41</v>
      </c>
      <c r="B47" s="424" t="s">
        <v>3478</v>
      </c>
      <c r="C47" s="430" t="s">
        <v>3536</v>
      </c>
      <c r="D47" s="429" t="s">
        <v>3537</v>
      </c>
      <c r="E47" s="419">
        <v>70000</v>
      </c>
      <c r="F47" s="420">
        <f t="shared" si="0"/>
        <v>25584500</v>
      </c>
      <c r="G47" s="447">
        <v>0</v>
      </c>
      <c r="H47" s="402">
        <f t="shared" si="1"/>
        <v>3082250</v>
      </c>
      <c r="I47" s="425" t="s">
        <v>2594</v>
      </c>
      <c r="J47" s="404" t="s">
        <v>126</v>
      </c>
      <c r="K47" s="467" t="s">
        <v>3443</v>
      </c>
    </row>
    <row r="48" spans="1:11" ht="63.75">
      <c r="A48" s="406">
        <v>42</v>
      </c>
      <c r="B48" s="427" t="s">
        <v>3475</v>
      </c>
      <c r="C48" s="435" t="s">
        <v>3538</v>
      </c>
      <c r="D48" s="434" t="s">
        <v>3539</v>
      </c>
      <c r="E48" s="422">
        <v>2050000</v>
      </c>
      <c r="F48" s="423">
        <f t="shared" si="0"/>
        <v>27634500</v>
      </c>
      <c r="G48" s="450">
        <v>0</v>
      </c>
      <c r="H48" s="413">
        <f t="shared" si="1"/>
        <v>3082250</v>
      </c>
      <c r="I48" s="426" t="s">
        <v>2731</v>
      </c>
      <c r="J48" s="453" t="s">
        <v>3442</v>
      </c>
      <c r="K48" s="416" t="s">
        <v>3443</v>
      </c>
    </row>
    <row r="49" spans="1:11" ht="63.75">
      <c r="A49" s="395">
        <v>43</v>
      </c>
      <c r="B49" s="424" t="s">
        <v>3475</v>
      </c>
      <c r="C49" s="430" t="s">
        <v>3540</v>
      </c>
      <c r="D49" s="429" t="s">
        <v>3541</v>
      </c>
      <c r="E49" s="419">
        <v>200000</v>
      </c>
      <c r="F49" s="420">
        <f t="shared" si="0"/>
        <v>27834500</v>
      </c>
      <c r="G49" s="447">
        <v>0</v>
      </c>
      <c r="H49" s="402">
        <f t="shared" si="1"/>
        <v>3082250</v>
      </c>
      <c r="I49" s="425" t="s">
        <v>2731</v>
      </c>
      <c r="J49" s="448" t="s">
        <v>3442</v>
      </c>
      <c r="K49" s="467" t="s">
        <v>3443</v>
      </c>
    </row>
    <row r="50" spans="1:11" ht="76.5">
      <c r="A50" s="406">
        <v>44</v>
      </c>
      <c r="B50" s="427" t="s">
        <v>3475</v>
      </c>
      <c r="C50" s="435" t="s">
        <v>3542</v>
      </c>
      <c r="D50" s="434" t="s">
        <v>3543</v>
      </c>
      <c r="E50" s="422">
        <v>100000</v>
      </c>
      <c r="F50" s="423">
        <f t="shared" si="0"/>
        <v>27934500</v>
      </c>
      <c r="G50" s="450">
        <v>0</v>
      </c>
      <c r="H50" s="413">
        <f t="shared" si="1"/>
        <v>3082250</v>
      </c>
      <c r="I50" s="426" t="s">
        <v>2731</v>
      </c>
      <c r="J50" s="453" t="s">
        <v>3442</v>
      </c>
      <c r="K50" s="465" t="s">
        <v>3443</v>
      </c>
    </row>
    <row r="51" spans="1:11" ht="38.25">
      <c r="A51" s="395">
        <v>45</v>
      </c>
      <c r="B51" s="468" t="s">
        <v>3478</v>
      </c>
      <c r="C51" s="469" t="s">
        <v>3544</v>
      </c>
      <c r="D51" s="470" t="s">
        <v>3545</v>
      </c>
      <c r="E51" s="471">
        <v>8000</v>
      </c>
      <c r="F51" s="420">
        <f t="shared" si="0"/>
        <v>27942500</v>
      </c>
      <c r="G51" s="472">
        <v>0</v>
      </c>
      <c r="H51" s="402">
        <f t="shared" si="1"/>
        <v>3082250</v>
      </c>
      <c r="I51" s="473" t="s">
        <v>89</v>
      </c>
      <c r="J51" s="474" t="s">
        <v>124</v>
      </c>
      <c r="K51" s="475" t="s">
        <v>3443</v>
      </c>
    </row>
    <row r="52" spans="1:11" ht="38.25">
      <c r="A52" s="406">
        <v>46</v>
      </c>
      <c r="B52" s="476" t="s">
        <v>3478</v>
      </c>
      <c r="C52" s="477" t="s">
        <v>3546</v>
      </c>
      <c r="D52" s="478" t="s">
        <v>3547</v>
      </c>
      <c r="E52" s="479">
        <v>300000</v>
      </c>
      <c r="F52" s="423">
        <f t="shared" si="0"/>
        <v>28242500</v>
      </c>
      <c r="G52" s="480">
        <v>300000</v>
      </c>
      <c r="H52" s="413">
        <f t="shared" si="1"/>
        <v>3382250</v>
      </c>
      <c r="I52" s="481" t="s">
        <v>2378</v>
      </c>
      <c r="J52" s="482" t="s">
        <v>124</v>
      </c>
      <c r="K52" s="483" t="s">
        <v>3548</v>
      </c>
    </row>
    <row r="53" spans="1:11" ht="38.25">
      <c r="A53" s="395">
        <v>47</v>
      </c>
      <c r="B53" s="468" t="s">
        <v>3549</v>
      </c>
      <c r="C53" s="469" t="s">
        <v>3550</v>
      </c>
      <c r="D53" s="470" t="s">
        <v>3551</v>
      </c>
      <c r="E53" s="471">
        <v>40000</v>
      </c>
      <c r="F53" s="420">
        <f t="shared" si="0"/>
        <v>28282500</v>
      </c>
      <c r="G53" s="472">
        <v>40000</v>
      </c>
      <c r="H53" s="402">
        <f t="shared" si="1"/>
        <v>3422250</v>
      </c>
      <c r="I53" s="473" t="s">
        <v>44</v>
      </c>
      <c r="J53" s="474" t="s">
        <v>3552</v>
      </c>
      <c r="K53" s="475" t="s">
        <v>3548</v>
      </c>
    </row>
    <row r="54" spans="1:11" ht="51">
      <c r="A54" s="406">
        <v>48</v>
      </c>
      <c r="B54" s="476" t="s">
        <v>3483</v>
      </c>
      <c r="C54" s="477" t="s">
        <v>3553</v>
      </c>
      <c r="D54" s="478" t="s">
        <v>3554</v>
      </c>
      <c r="E54" s="479">
        <v>450000</v>
      </c>
      <c r="F54" s="423">
        <f t="shared" si="0"/>
        <v>28732500</v>
      </c>
      <c r="G54" s="480">
        <v>450000</v>
      </c>
      <c r="H54" s="413">
        <f t="shared" si="1"/>
        <v>3872250</v>
      </c>
      <c r="I54" s="481" t="s">
        <v>127</v>
      </c>
      <c r="J54" s="482" t="s">
        <v>3486</v>
      </c>
      <c r="K54" s="483" t="s">
        <v>3548</v>
      </c>
    </row>
    <row r="55" spans="1:11" ht="38.25">
      <c r="A55" s="395">
        <v>49</v>
      </c>
      <c r="B55" s="468" t="s">
        <v>3555</v>
      </c>
      <c r="C55" s="469" t="s">
        <v>3556</v>
      </c>
      <c r="D55" s="470" t="s">
        <v>3557</v>
      </c>
      <c r="E55" s="471">
        <v>950000</v>
      </c>
      <c r="F55" s="420">
        <f t="shared" si="0"/>
        <v>29682500</v>
      </c>
      <c r="G55" s="472">
        <v>950000</v>
      </c>
      <c r="H55" s="402">
        <f t="shared" si="1"/>
        <v>4822250</v>
      </c>
      <c r="I55" s="473" t="s">
        <v>14</v>
      </c>
      <c r="J55" s="474" t="s">
        <v>128</v>
      </c>
      <c r="K55" s="475" t="s">
        <v>3548</v>
      </c>
    </row>
    <row r="56" spans="1:11" ht="51">
      <c r="A56" s="406">
        <v>50</v>
      </c>
      <c r="B56" s="427" t="s">
        <v>3475</v>
      </c>
      <c r="C56" s="477" t="s">
        <v>3558</v>
      </c>
      <c r="D56" s="478" t="s">
        <v>3559</v>
      </c>
      <c r="E56" s="479">
        <v>1000000</v>
      </c>
      <c r="F56" s="423">
        <f t="shared" si="0"/>
        <v>30682500</v>
      </c>
      <c r="G56" s="480">
        <v>1000000</v>
      </c>
      <c r="H56" s="413">
        <f t="shared" si="1"/>
        <v>5822250</v>
      </c>
      <c r="I56" s="481" t="s">
        <v>3560</v>
      </c>
      <c r="J56" s="482" t="s">
        <v>3442</v>
      </c>
      <c r="K56" s="483" t="s">
        <v>3443</v>
      </c>
    </row>
    <row r="57" spans="1:11" ht="51">
      <c r="A57" s="395">
        <v>51</v>
      </c>
      <c r="B57" s="424" t="s">
        <v>3475</v>
      </c>
      <c r="C57" s="469" t="s">
        <v>3561</v>
      </c>
      <c r="D57" s="470" t="s">
        <v>3562</v>
      </c>
      <c r="E57" s="471">
        <v>2000000</v>
      </c>
      <c r="F57" s="420">
        <f t="shared" si="0"/>
        <v>32682500</v>
      </c>
      <c r="G57" s="472">
        <v>2000000</v>
      </c>
      <c r="H57" s="402">
        <f t="shared" si="1"/>
        <v>7822250</v>
      </c>
      <c r="I57" s="473" t="s">
        <v>3560</v>
      </c>
      <c r="J57" s="474" t="s">
        <v>3442</v>
      </c>
      <c r="K57" s="475" t="s">
        <v>3443</v>
      </c>
    </row>
    <row r="58" spans="1:11" ht="38.25">
      <c r="A58" s="406">
        <v>52</v>
      </c>
      <c r="B58" s="427" t="s">
        <v>3475</v>
      </c>
      <c r="C58" s="435" t="s">
        <v>3563</v>
      </c>
      <c r="D58" s="434" t="s">
        <v>3564</v>
      </c>
      <c r="E58" s="484">
        <v>40000</v>
      </c>
      <c r="F58" s="423">
        <f t="shared" si="0"/>
        <v>32722500</v>
      </c>
      <c r="G58" s="484">
        <v>0</v>
      </c>
      <c r="H58" s="413">
        <f t="shared" si="1"/>
        <v>7822250</v>
      </c>
      <c r="I58" s="485" t="s">
        <v>3560</v>
      </c>
      <c r="J58" s="486" t="s">
        <v>3442</v>
      </c>
      <c r="K58" s="465" t="s">
        <v>3443</v>
      </c>
    </row>
    <row r="59" spans="1:11" ht="38.25">
      <c r="A59" s="395">
        <v>53</v>
      </c>
      <c r="B59" s="487" t="s">
        <v>89</v>
      </c>
      <c r="C59" s="430" t="s">
        <v>3565</v>
      </c>
      <c r="D59" s="487" t="s">
        <v>3565</v>
      </c>
      <c r="E59" s="488">
        <v>750000</v>
      </c>
      <c r="F59" s="420">
        <f t="shared" si="0"/>
        <v>33472500</v>
      </c>
      <c r="G59" s="488">
        <v>0</v>
      </c>
      <c r="H59" s="402">
        <f t="shared" si="1"/>
        <v>7822250</v>
      </c>
      <c r="I59" s="489" t="s">
        <v>89</v>
      </c>
      <c r="J59" s="490" t="s">
        <v>124</v>
      </c>
      <c r="K59" s="467" t="s">
        <v>3443</v>
      </c>
    </row>
    <row r="60" spans="1:11" ht="38.25">
      <c r="A60" s="406">
        <v>54</v>
      </c>
      <c r="B60" s="478" t="s">
        <v>3566</v>
      </c>
      <c r="C60" s="477" t="s">
        <v>3567</v>
      </c>
      <c r="D60" s="478" t="s">
        <v>3568</v>
      </c>
      <c r="E60" s="491">
        <v>3000000</v>
      </c>
      <c r="F60" s="423">
        <f t="shared" si="0"/>
        <v>36472500</v>
      </c>
      <c r="G60" s="491">
        <v>3000000</v>
      </c>
      <c r="H60" s="413">
        <f t="shared" si="1"/>
        <v>10822250</v>
      </c>
      <c r="I60" s="492" t="s">
        <v>3560</v>
      </c>
      <c r="J60" s="493" t="s">
        <v>3442</v>
      </c>
      <c r="K60" s="483" t="s">
        <v>3443</v>
      </c>
    </row>
    <row r="61" spans="1:11" ht="51.75" thickBot="1">
      <c r="A61" s="494">
        <v>55</v>
      </c>
      <c r="B61" s="495" t="s">
        <v>3475</v>
      </c>
      <c r="C61" s="496" t="s">
        <v>3569</v>
      </c>
      <c r="D61" s="497" t="s">
        <v>3569</v>
      </c>
      <c r="E61" s="498">
        <v>350000</v>
      </c>
      <c r="F61" s="499">
        <f t="shared" si="0"/>
        <v>36822500</v>
      </c>
      <c r="G61" s="498">
        <v>0</v>
      </c>
      <c r="H61" s="500">
        <f t="shared" si="1"/>
        <v>10822250</v>
      </c>
      <c r="I61" s="501"/>
      <c r="J61" s="502" t="s">
        <v>3442</v>
      </c>
      <c r="K61" s="503" t="s">
        <v>3443</v>
      </c>
    </row>
    <row r="62" spans="1:11" ht="15">
      <c r="A62" s="72"/>
      <c r="B62" s="504"/>
      <c r="C62" s="17"/>
      <c r="D62" s="504"/>
      <c r="E62" s="505"/>
    </row>
    <row r="63" spans="1:11" ht="15">
      <c r="A63" s="72"/>
      <c r="B63" s="504"/>
      <c r="C63" s="17"/>
      <c r="D63" s="504"/>
      <c r="E63" s="505"/>
    </row>
    <row r="64" spans="1:11" ht="15.75" thickBot="1">
      <c r="D64" s="506" t="s">
        <v>3570</v>
      </c>
      <c r="E64" s="507">
        <f>SUM(E7:E63)</f>
        <v>36822500</v>
      </c>
    </row>
  </sheetData>
  <mergeCells count="7">
    <mergeCell ref="I5:I6"/>
    <mergeCell ref="J5:J6"/>
    <mergeCell ref="E2:H2"/>
    <mergeCell ref="E4:E6"/>
    <mergeCell ref="F4:F6"/>
    <mergeCell ref="G4:G6"/>
    <mergeCell ref="H4:H6"/>
  </mergeCells>
  <pageMargins left="0.75" right="0.75" top="1" bottom="1" header="0.3" footer="0.3"/>
  <pageSetup scale="48" orientation="portrait" horizontalDpi="1200" verticalDpi="120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23"/>
  <sheetViews>
    <sheetView zoomScaleNormal="100" workbookViewId="0">
      <pane ySplit="3" topLeftCell="A717" activePane="bottomLeft" state="frozen"/>
      <selection pane="bottomLeft" activeCell="C723" sqref="C723"/>
    </sheetView>
  </sheetViews>
  <sheetFormatPr defaultColWidth="9.140625" defaultRowHeight="15"/>
  <cols>
    <col min="1" max="1" width="21" style="766" customWidth="1"/>
    <col min="2" max="2" width="76.7109375" style="766" customWidth="1"/>
    <col min="3" max="3" width="12.85546875" style="826" bestFit="1" customWidth="1"/>
    <col min="4" max="4" width="15.42578125" style="766" customWidth="1"/>
    <col min="5" max="5" width="9" style="770" customWidth="1"/>
    <col min="6" max="6" width="35" style="766" customWidth="1"/>
    <col min="7" max="16384" width="9.140625" style="766"/>
  </cols>
  <sheetData>
    <row r="1" spans="1:11" customFormat="1" ht="20.25">
      <c r="B1" s="217" t="s">
        <v>238</v>
      </c>
      <c r="C1" s="85"/>
      <c r="D1" s="113"/>
      <c r="E1" s="114"/>
      <c r="F1" s="218"/>
      <c r="G1" s="219"/>
      <c r="H1" s="220"/>
      <c r="I1" s="220"/>
      <c r="J1" s="221"/>
      <c r="K1" s="115"/>
    </row>
    <row r="2" spans="1:11" customFormat="1" ht="23.25">
      <c r="B2" s="761" t="s">
        <v>4398</v>
      </c>
      <c r="C2" s="86"/>
      <c r="D2" s="86"/>
      <c r="E2" s="86"/>
      <c r="F2" s="86"/>
      <c r="G2" s="86"/>
      <c r="H2" s="86"/>
      <c r="I2" s="86"/>
      <c r="J2" s="222"/>
      <c r="K2" s="222"/>
    </row>
    <row r="3" spans="1:11" ht="31.5">
      <c r="A3" s="762" t="s">
        <v>12</v>
      </c>
      <c r="B3" s="763" t="s">
        <v>3</v>
      </c>
      <c r="C3" s="764" t="s">
        <v>4399</v>
      </c>
      <c r="D3" s="763" t="s">
        <v>4</v>
      </c>
      <c r="E3" s="765" t="s">
        <v>5</v>
      </c>
      <c r="F3" s="763" t="s">
        <v>2</v>
      </c>
    </row>
    <row r="4" spans="1:11" s="770" customFormat="1" ht="220.5">
      <c r="A4" s="767" t="s">
        <v>4400</v>
      </c>
      <c r="B4" s="768" t="s">
        <v>4401</v>
      </c>
      <c r="C4" s="769">
        <v>150</v>
      </c>
      <c r="D4" s="768" t="s">
        <v>44</v>
      </c>
      <c r="E4" s="768">
        <v>29</v>
      </c>
      <c r="F4" s="768" t="s">
        <v>4402</v>
      </c>
    </row>
    <row r="5" spans="1:11" s="770" customFormat="1" ht="189">
      <c r="A5" s="767" t="s">
        <v>4403</v>
      </c>
      <c r="B5" s="768" t="s">
        <v>4404</v>
      </c>
      <c r="C5" s="769">
        <v>150</v>
      </c>
      <c r="D5" s="771" t="s">
        <v>4405</v>
      </c>
      <c r="E5" s="772">
        <v>7</v>
      </c>
      <c r="F5" s="768" t="s">
        <v>158</v>
      </c>
    </row>
    <row r="6" spans="1:11" s="770" customFormat="1" ht="47.25">
      <c r="A6" s="773" t="s">
        <v>4406</v>
      </c>
      <c r="B6" s="774" t="s">
        <v>4407</v>
      </c>
      <c r="C6" s="769">
        <v>20</v>
      </c>
      <c r="D6" s="775" t="s">
        <v>160</v>
      </c>
      <c r="E6" s="775">
        <v>6</v>
      </c>
      <c r="F6" s="776" t="s">
        <v>4408</v>
      </c>
    </row>
    <row r="7" spans="1:11" s="770" customFormat="1" ht="141.75">
      <c r="A7" s="768" t="s">
        <v>131</v>
      </c>
      <c r="B7" s="768" t="s">
        <v>2734</v>
      </c>
      <c r="C7" s="769">
        <v>155</v>
      </c>
      <c r="D7" s="777" t="s">
        <v>46</v>
      </c>
      <c r="E7" s="777" t="s">
        <v>130</v>
      </c>
      <c r="F7" s="768" t="s">
        <v>132</v>
      </c>
    </row>
    <row r="8" spans="1:11" s="770" customFormat="1" ht="110.25">
      <c r="A8" s="767" t="s">
        <v>133</v>
      </c>
      <c r="B8" s="778" t="s">
        <v>4409</v>
      </c>
      <c r="C8" s="769">
        <v>50</v>
      </c>
      <c r="D8" s="768" t="s">
        <v>137</v>
      </c>
      <c r="E8" s="772">
        <v>40</v>
      </c>
      <c r="F8" s="778" t="s">
        <v>3572</v>
      </c>
    </row>
    <row r="9" spans="1:11" ht="47.25">
      <c r="A9" s="773" t="s">
        <v>4406</v>
      </c>
      <c r="B9" s="779" t="s">
        <v>4410</v>
      </c>
      <c r="C9" s="780">
        <v>40</v>
      </c>
      <c r="D9" s="781" t="s">
        <v>160</v>
      </c>
      <c r="E9" s="775">
        <v>6</v>
      </c>
      <c r="F9" s="782" t="s">
        <v>4408</v>
      </c>
    </row>
    <row r="10" spans="1:11" ht="47.25">
      <c r="A10" s="773" t="s">
        <v>4406</v>
      </c>
      <c r="B10" s="779" t="s">
        <v>4411</v>
      </c>
      <c r="C10" s="780">
        <v>30</v>
      </c>
      <c r="D10" s="781" t="s">
        <v>160</v>
      </c>
      <c r="E10" s="775">
        <v>6</v>
      </c>
      <c r="F10" s="782" t="s">
        <v>4408</v>
      </c>
    </row>
    <row r="11" spans="1:11" ht="47.25">
      <c r="A11" s="773" t="s">
        <v>4406</v>
      </c>
      <c r="B11" s="779" t="s">
        <v>4412</v>
      </c>
      <c r="C11" s="780">
        <v>10</v>
      </c>
      <c r="D11" s="781" t="s">
        <v>160</v>
      </c>
      <c r="E11" s="775">
        <v>6</v>
      </c>
      <c r="F11" s="782" t="s">
        <v>4408</v>
      </c>
    </row>
    <row r="12" spans="1:11" ht="47.25">
      <c r="A12" s="773" t="s">
        <v>4406</v>
      </c>
      <c r="B12" s="779" t="s">
        <v>4413</v>
      </c>
      <c r="C12" s="780">
        <v>10</v>
      </c>
      <c r="D12" s="781" t="s">
        <v>160</v>
      </c>
      <c r="E12" s="775">
        <v>6</v>
      </c>
      <c r="F12" s="782" t="s">
        <v>4408</v>
      </c>
    </row>
    <row r="13" spans="1:11" ht="47.25">
      <c r="A13" s="783" t="s">
        <v>4414</v>
      </c>
      <c r="B13" s="783" t="s">
        <v>1967</v>
      </c>
      <c r="C13" s="784">
        <v>20</v>
      </c>
      <c r="D13" s="783" t="s">
        <v>48</v>
      </c>
      <c r="E13" s="785">
        <v>32</v>
      </c>
      <c r="F13" s="783" t="s">
        <v>4415</v>
      </c>
    </row>
    <row r="14" spans="1:11" ht="47.25">
      <c r="A14" s="783" t="s">
        <v>4414</v>
      </c>
      <c r="B14" s="786" t="s">
        <v>1968</v>
      </c>
      <c r="C14" s="780">
        <v>30</v>
      </c>
      <c r="D14" s="786" t="s">
        <v>48</v>
      </c>
      <c r="E14" s="787">
        <v>32</v>
      </c>
      <c r="F14" s="783" t="s">
        <v>4415</v>
      </c>
    </row>
    <row r="15" spans="1:11" ht="47.25">
      <c r="A15" s="783" t="s">
        <v>4414</v>
      </c>
      <c r="B15" s="786" t="s">
        <v>1969</v>
      </c>
      <c r="C15" s="780">
        <v>20</v>
      </c>
      <c r="D15" s="786" t="s">
        <v>48</v>
      </c>
      <c r="E15" s="787">
        <v>32</v>
      </c>
      <c r="F15" s="783" t="s">
        <v>4415</v>
      </c>
    </row>
    <row r="16" spans="1:11" ht="47.25">
      <c r="A16" s="783" t="s">
        <v>4414</v>
      </c>
      <c r="B16" s="782" t="s">
        <v>2735</v>
      </c>
      <c r="C16" s="788">
        <v>60</v>
      </c>
      <c r="D16" s="786" t="s">
        <v>48</v>
      </c>
      <c r="E16" s="787">
        <v>32</v>
      </c>
      <c r="F16" s="782" t="s">
        <v>1984</v>
      </c>
    </row>
    <row r="17" spans="1:6" ht="47.25">
      <c r="A17" s="783" t="s">
        <v>4414</v>
      </c>
      <c r="B17" s="786" t="s">
        <v>2736</v>
      </c>
      <c r="C17" s="780">
        <v>150</v>
      </c>
      <c r="D17" s="786" t="s">
        <v>48</v>
      </c>
      <c r="E17" s="787">
        <v>32</v>
      </c>
      <c r="F17" s="786" t="s">
        <v>4416</v>
      </c>
    </row>
    <row r="18" spans="1:6" ht="47.25">
      <c r="A18" s="783" t="s">
        <v>4414</v>
      </c>
      <c r="B18" s="786" t="s">
        <v>1970</v>
      </c>
      <c r="C18" s="780">
        <v>250</v>
      </c>
      <c r="D18" s="786" t="s">
        <v>48</v>
      </c>
      <c r="E18" s="787">
        <v>32</v>
      </c>
      <c r="F18" s="786" t="s">
        <v>4416</v>
      </c>
    </row>
    <row r="19" spans="1:6" ht="47.25">
      <c r="A19" s="783" t="s">
        <v>4414</v>
      </c>
      <c r="B19" s="786" t="s">
        <v>1971</v>
      </c>
      <c r="C19" s="780">
        <v>45</v>
      </c>
      <c r="D19" s="786" t="s">
        <v>48</v>
      </c>
      <c r="E19" s="787">
        <v>32</v>
      </c>
      <c r="F19" s="786" t="s">
        <v>4416</v>
      </c>
    </row>
    <row r="20" spans="1:6" ht="47.25">
      <c r="A20" s="783" t="s">
        <v>4414</v>
      </c>
      <c r="B20" s="786" t="s">
        <v>1972</v>
      </c>
      <c r="C20" s="780">
        <v>145</v>
      </c>
      <c r="D20" s="786" t="s">
        <v>48</v>
      </c>
      <c r="E20" s="787">
        <v>32</v>
      </c>
      <c r="F20" s="786" t="s">
        <v>4416</v>
      </c>
    </row>
    <row r="21" spans="1:6" ht="47.25">
      <c r="A21" s="783" t="s">
        <v>4414</v>
      </c>
      <c r="B21" s="786" t="s">
        <v>1867</v>
      </c>
      <c r="C21" s="780">
        <v>15</v>
      </c>
      <c r="D21" s="786" t="s">
        <v>48</v>
      </c>
      <c r="E21" s="787">
        <v>32</v>
      </c>
      <c r="F21" s="786" t="s">
        <v>4416</v>
      </c>
    </row>
    <row r="22" spans="1:6" ht="47.25">
      <c r="A22" s="783" t="s">
        <v>4414</v>
      </c>
      <c r="B22" s="786" t="s">
        <v>1973</v>
      </c>
      <c r="C22" s="780">
        <v>50</v>
      </c>
      <c r="D22" s="786" t="s">
        <v>48</v>
      </c>
      <c r="E22" s="787">
        <v>32</v>
      </c>
      <c r="F22" s="786" t="s">
        <v>4416</v>
      </c>
    </row>
    <row r="23" spans="1:6" ht="47.25">
      <c r="A23" s="783" t="s">
        <v>4414</v>
      </c>
      <c r="B23" s="786" t="s">
        <v>1974</v>
      </c>
      <c r="C23" s="780">
        <v>100</v>
      </c>
      <c r="D23" s="786" t="s">
        <v>48</v>
      </c>
      <c r="E23" s="787">
        <v>32</v>
      </c>
      <c r="F23" s="786" t="s">
        <v>4417</v>
      </c>
    </row>
    <row r="24" spans="1:6" ht="47.25">
      <c r="A24" s="783" t="s">
        <v>4414</v>
      </c>
      <c r="B24" s="786" t="s">
        <v>1975</v>
      </c>
      <c r="C24" s="780">
        <v>200</v>
      </c>
      <c r="D24" s="786" t="s">
        <v>48</v>
      </c>
      <c r="E24" s="787">
        <v>32</v>
      </c>
      <c r="F24" s="786" t="s">
        <v>4417</v>
      </c>
    </row>
    <row r="25" spans="1:6" ht="47.25">
      <c r="A25" s="783" t="s">
        <v>4414</v>
      </c>
      <c r="B25" s="786" t="s">
        <v>2737</v>
      </c>
      <c r="C25" s="780">
        <v>55</v>
      </c>
      <c r="D25" s="786" t="s">
        <v>48</v>
      </c>
      <c r="E25" s="787">
        <v>32</v>
      </c>
      <c r="F25" s="786" t="s">
        <v>4417</v>
      </c>
    </row>
    <row r="26" spans="1:6" ht="47.25">
      <c r="A26" s="783" t="s">
        <v>4414</v>
      </c>
      <c r="B26" s="786" t="s">
        <v>1976</v>
      </c>
      <c r="C26" s="780">
        <v>25</v>
      </c>
      <c r="D26" s="786" t="s">
        <v>48</v>
      </c>
      <c r="E26" s="787">
        <v>32</v>
      </c>
      <c r="F26" s="786" t="s">
        <v>4417</v>
      </c>
    </row>
    <row r="27" spans="1:6" ht="47.25">
      <c r="A27" s="783" t="s">
        <v>4414</v>
      </c>
      <c r="B27" s="786" t="s">
        <v>1977</v>
      </c>
      <c r="C27" s="780">
        <v>325</v>
      </c>
      <c r="D27" s="786" t="s">
        <v>48</v>
      </c>
      <c r="E27" s="787">
        <v>32</v>
      </c>
      <c r="F27" s="786" t="s">
        <v>4417</v>
      </c>
    </row>
    <row r="28" spans="1:6" ht="47.25">
      <c r="A28" s="783" t="s">
        <v>4414</v>
      </c>
      <c r="B28" s="786" t="s">
        <v>1978</v>
      </c>
      <c r="C28" s="780">
        <v>150</v>
      </c>
      <c r="D28" s="786" t="s">
        <v>48</v>
      </c>
      <c r="E28" s="787">
        <v>32</v>
      </c>
      <c r="F28" s="786" t="s">
        <v>4417</v>
      </c>
    </row>
    <row r="29" spans="1:6" ht="47.25">
      <c r="A29" s="783" t="s">
        <v>4414</v>
      </c>
      <c r="B29" s="786" t="s">
        <v>2738</v>
      </c>
      <c r="C29" s="780">
        <v>75</v>
      </c>
      <c r="D29" s="786" t="s">
        <v>48</v>
      </c>
      <c r="E29" s="787">
        <v>32</v>
      </c>
      <c r="F29" s="786" t="s">
        <v>4417</v>
      </c>
    </row>
    <row r="30" spans="1:6" ht="47.25">
      <c r="A30" s="783" t="s">
        <v>4414</v>
      </c>
      <c r="B30" s="786" t="s">
        <v>1979</v>
      </c>
      <c r="C30" s="780">
        <v>80</v>
      </c>
      <c r="D30" s="786" t="s">
        <v>48</v>
      </c>
      <c r="E30" s="787">
        <v>32</v>
      </c>
      <c r="F30" s="786" t="s">
        <v>4417</v>
      </c>
    </row>
    <row r="31" spans="1:6" ht="47.25">
      <c r="A31" s="783" t="s">
        <v>4414</v>
      </c>
      <c r="B31" s="786" t="s">
        <v>4418</v>
      </c>
      <c r="C31" s="780">
        <v>25</v>
      </c>
      <c r="D31" s="786" t="s">
        <v>48</v>
      </c>
      <c r="E31" s="787">
        <v>32</v>
      </c>
      <c r="F31" s="786" t="s">
        <v>4419</v>
      </c>
    </row>
    <row r="32" spans="1:6" ht="47.25">
      <c r="A32" s="783" t="s">
        <v>4414</v>
      </c>
      <c r="B32" s="786" t="s">
        <v>2739</v>
      </c>
      <c r="C32" s="780">
        <v>25</v>
      </c>
      <c r="D32" s="786" t="s">
        <v>48</v>
      </c>
      <c r="E32" s="787">
        <v>32</v>
      </c>
      <c r="F32" s="786" t="s">
        <v>4419</v>
      </c>
    </row>
    <row r="33" spans="1:6" ht="47.25">
      <c r="A33" s="783" t="s">
        <v>4414</v>
      </c>
      <c r="B33" s="786" t="s">
        <v>1980</v>
      </c>
      <c r="C33" s="780">
        <v>25</v>
      </c>
      <c r="D33" s="786" t="s">
        <v>48</v>
      </c>
      <c r="E33" s="787">
        <v>32</v>
      </c>
      <c r="F33" s="786" t="s">
        <v>4419</v>
      </c>
    </row>
    <row r="34" spans="1:6" ht="47.25">
      <c r="A34" s="783" t="s">
        <v>4414</v>
      </c>
      <c r="B34" s="786" t="s">
        <v>4420</v>
      </c>
      <c r="C34" s="780">
        <v>10</v>
      </c>
      <c r="D34" s="786" t="s">
        <v>48</v>
      </c>
      <c r="E34" s="787">
        <v>32</v>
      </c>
      <c r="F34" s="786" t="s">
        <v>4419</v>
      </c>
    </row>
    <row r="35" spans="1:6" ht="47.25">
      <c r="A35" s="783" t="s">
        <v>4414</v>
      </c>
      <c r="B35" s="786" t="s">
        <v>4421</v>
      </c>
      <c r="C35" s="780">
        <v>40</v>
      </c>
      <c r="D35" s="786" t="s">
        <v>48</v>
      </c>
      <c r="E35" s="787">
        <v>32</v>
      </c>
      <c r="F35" s="786" t="s">
        <v>186</v>
      </c>
    </row>
    <row r="36" spans="1:6" ht="47.25">
      <c r="A36" s="783" t="s">
        <v>4414</v>
      </c>
      <c r="B36" s="786" t="s">
        <v>2740</v>
      </c>
      <c r="C36" s="780">
        <v>24</v>
      </c>
      <c r="D36" s="786" t="s">
        <v>48</v>
      </c>
      <c r="E36" s="787">
        <v>32</v>
      </c>
      <c r="F36" s="786" t="s">
        <v>186</v>
      </c>
    </row>
    <row r="37" spans="1:6" ht="47.25">
      <c r="A37" s="783" t="s">
        <v>4414</v>
      </c>
      <c r="B37" s="786" t="s">
        <v>4422</v>
      </c>
      <c r="C37" s="780">
        <v>20</v>
      </c>
      <c r="D37" s="786" t="s">
        <v>48</v>
      </c>
      <c r="E37" s="787">
        <v>32</v>
      </c>
      <c r="F37" s="786" t="s">
        <v>186</v>
      </c>
    </row>
    <row r="38" spans="1:6" ht="47.25">
      <c r="A38" s="783" t="s">
        <v>4414</v>
      </c>
      <c r="B38" s="786" t="s">
        <v>1981</v>
      </c>
      <c r="C38" s="780">
        <v>40</v>
      </c>
      <c r="D38" s="786" t="s">
        <v>48</v>
      </c>
      <c r="E38" s="787">
        <v>32</v>
      </c>
      <c r="F38" s="786" t="s">
        <v>186</v>
      </c>
    </row>
    <row r="39" spans="1:6" ht="47.25">
      <c r="A39" s="783" t="s">
        <v>4414</v>
      </c>
      <c r="B39" s="786" t="s">
        <v>1982</v>
      </c>
      <c r="C39" s="780">
        <v>60</v>
      </c>
      <c r="D39" s="786" t="s">
        <v>48</v>
      </c>
      <c r="E39" s="787">
        <v>32</v>
      </c>
      <c r="F39" s="786" t="s">
        <v>186</v>
      </c>
    </row>
    <row r="40" spans="1:6" ht="47.25">
      <c r="A40" s="783" t="s">
        <v>4414</v>
      </c>
      <c r="B40" s="782" t="s">
        <v>1983</v>
      </c>
      <c r="C40" s="788">
        <v>40</v>
      </c>
      <c r="D40" s="786" t="s">
        <v>48</v>
      </c>
      <c r="E40" s="787">
        <v>32</v>
      </c>
      <c r="F40" s="786" t="s">
        <v>186</v>
      </c>
    </row>
    <row r="41" spans="1:6" ht="47.25">
      <c r="A41" s="783" t="s">
        <v>4414</v>
      </c>
      <c r="B41" s="782" t="s">
        <v>2741</v>
      </c>
      <c r="C41" s="788">
        <v>15</v>
      </c>
      <c r="D41" s="786" t="s">
        <v>48</v>
      </c>
      <c r="E41" s="787">
        <v>32</v>
      </c>
      <c r="F41" s="782" t="s">
        <v>186</v>
      </c>
    </row>
    <row r="42" spans="1:6" ht="47.25">
      <c r="A42" s="773" t="s">
        <v>4406</v>
      </c>
      <c r="B42" s="789" t="s">
        <v>4423</v>
      </c>
      <c r="C42" s="780">
        <v>50</v>
      </c>
      <c r="D42" s="789" t="s">
        <v>160</v>
      </c>
      <c r="E42" s="790">
        <v>9</v>
      </c>
      <c r="F42" s="789" t="s">
        <v>4424</v>
      </c>
    </row>
    <row r="43" spans="1:6" ht="47.25">
      <c r="A43" s="773" t="s">
        <v>4406</v>
      </c>
      <c r="B43" s="789" t="s">
        <v>3573</v>
      </c>
      <c r="C43" s="780">
        <v>500</v>
      </c>
      <c r="D43" s="789" t="s">
        <v>160</v>
      </c>
      <c r="E43" s="790">
        <v>9</v>
      </c>
      <c r="F43" s="789" t="s">
        <v>4424</v>
      </c>
    </row>
    <row r="44" spans="1:6" ht="47.25">
      <c r="A44" s="773" t="s">
        <v>4406</v>
      </c>
      <c r="B44" s="789" t="s">
        <v>2742</v>
      </c>
      <c r="C44" s="780">
        <v>50</v>
      </c>
      <c r="D44" s="789" t="s">
        <v>160</v>
      </c>
      <c r="E44" s="790">
        <v>9</v>
      </c>
      <c r="F44" s="789" t="s">
        <v>4424</v>
      </c>
    </row>
    <row r="45" spans="1:6" ht="47.25">
      <c r="A45" s="773" t="s">
        <v>4406</v>
      </c>
      <c r="B45" s="789" t="s">
        <v>4425</v>
      </c>
      <c r="C45" s="780">
        <v>35</v>
      </c>
      <c r="D45" s="789" t="s">
        <v>160</v>
      </c>
      <c r="E45" s="790">
        <v>9</v>
      </c>
      <c r="F45" s="789" t="s">
        <v>4424</v>
      </c>
    </row>
    <row r="46" spans="1:6" ht="47.25">
      <c r="A46" s="773" t="s">
        <v>4406</v>
      </c>
      <c r="B46" s="789" t="s">
        <v>4426</v>
      </c>
      <c r="C46" s="780">
        <v>300</v>
      </c>
      <c r="D46" s="789" t="s">
        <v>160</v>
      </c>
      <c r="E46" s="790">
        <v>9</v>
      </c>
      <c r="F46" s="789" t="s">
        <v>4424</v>
      </c>
    </row>
    <row r="47" spans="1:6" ht="47.25">
      <c r="A47" s="773" t="s">
        <v>4406</v>
      </c>
      <c r="B47" s="789" t="s">
        <v>2036</v>
      </c>
      <c r="C47" s="780">
        <v>500</v>
      </c>
      <c r="D47" s="789" t="s">
        <v>160</v>
      </c>
      <c r="E47" s="790">
        <v>9</v>
      </c>
      <c r="F47" s="789" t="s">
        <v>4424</v>
      </c>
    </row>
    <row r="48" spans="1:6" ht="47.25">
      <c r="A48" s="773" t="s">
        <v>4406</v>
      </c>
      <c r="B48" s="789" t="s">
        <v>4427</v>
      </c>
      <c r="C48" s="780">
        <v>25</v>
      </c>
      <c r="D48" s="789" t="s">
        <v>160</v>
      </c>
      <c r="E48" s="790">
        <v>9</v>
      </c>
      <c r="F48" s="789" t="s">
        <v>4424</v>
      </c>
    </row>
    <row r="49" spans="1:6" ht="47.25">
      <c r="A49" s="773" t="s">
        <v>4406</v>
      </c>
      <c r="B49" s="789" t="s">
        <v>4428</v>
      </c>
      <c r="C49" s="780">
        <v>75</v>
      </c>
      <c r="D49" s="789" t="s">
        <v>160</v>
      </c>
      <c r="E49" s="790">
        <v>9</v>
      </c>
      <c r="F49" s="789" t="s">
        <v>4424</v>
      </c>
    </row>
    <row r="50" spans="1:6" ht="47.25">
      <c r="A50" s="773" t="s">
        <v>4406</v>
      </c>
      <c r="B50" s="789" t="s">
        <v>4429</v>
      </c>
      <c r="C50" s="780">
        <v>100</v>
      </c>
      <c r="D50" s="789" t="s">
        <v>160</v>
      </c>
      <c r="E50" s="790">
        <v>9</v>
      </c>
      <c r="F50" s="789" t="s">
        <v>4424</v>
      </c>
    </row>
    <row r="51" spans="1:6" ht="47.25">
      <c r="A51" s="773" t="s">
        <v>4406</v>
      </c>
      <c r="B51" s="789" t="s">
        <v>1934</v>
      </c>
      <c r="C51" s="780">
        <v>80</v>
      </c>
      <c r="D51" s="789" t="s">
        <v>160</v>
      </c>
      <c r="E51" s="790">
        <v>9</v>
      </c>
      <c r="F51" s="789" t="s">
        <v>4424</v>
      </c>
    </row>
    <row r="52" spans="1:6" ht="47.25">
      <c r="A52" s="773" t="s">
        <v>4406</v>
      </c>
      <c r="B52" s="789" t="s">
        <v>4430</v>
      </c>
      <c r="C52" s="780">
        <v>5</v>
      </c>
      <c r="D52" s="789" t="s">
        <v>160</v>
      </c>
      <c r="E52" s="790">
        <v>9</v>
      </c>
      <c r="F52" s="789" t="s">
        <v>4424</v>
      </c>
    </row>
    <row r="53" spans="1:6" ht="47.25">
      <c r="A53" s="773" t="s">
        <v>4406</v>
      </c>
      <c r="B53" s="789" t="s">
        <v>2037</v>
      </c>
      <c r="C53" s="780">
        <v>35</v>
      </c>
      <c r="D53" s="789" t="s">
        <v>160</v>
      </c>
      <c r="E53" s="790">
        <v>9</v>
      </c>
      <c r="F53" s="789" t="s">
        <v>4424</v>
      </c>
    </row>
    <row r="54" spans="1:6" ht="47.25">
      <c r="A54" s="773" t="s">
        <v>4406</v>
      </c>
      <c r="B54" s="789" t="s">
        <v>2743</v>
      </c>
      <c r="C54" s="780">
        <v>800</v>
      </c>
      <c r="D54" s="789" t="s">
        <v>160</v>
      </c>
      <c r="E54" s="790">
        <v>9</v>
      </c>
      <c r="F54" s="789" t="s">
        <v>4424</v>
      </c>
    </row>
    <row r="55" spans="1:6" ht="47.25">
      <c r="A55" s="773" t="s">
        <v>4406</v>
      </c>
      <c r="B55" s="789" t="s">
        <v>3574</v>
      </c>
      <c r="C55" s="780">
        <v>40</v>
      </c>
      <c r="D55" s="789" t="s">
        <v>160</v>
      </c>
      <c r="E55" s="790">
        <v>9</v>
      </c>
      <c r="F55" s="789" t="s">
        <v>4424</v>
      </c>
    </row>
    <row r="56" spans="1:6" ht="47.25">
      <c r="A56" s="773" t="s">
        <v>4406</v>
      </c>
      <c r="B56" s="789" t="s">
        <v>4431</v>
      </c>
      <c r="C56" s="780">
        <v>75</v>
      </c>
      <c r="D56" s="789" t="s">
        <v>160</v>
      </c>
      <c r="E56" s="790">
        <v>9</v>
      </c>
      <c r="F56" s="789" t="s">
        <v>4424</v>
      </c>
    </row>
    <row r="57" spans="1:6" ht="47.25">
      <c r="A57" s="773" t="s">
        <v>4406</v>
      </c>
      <c r="B57" s="789" t="s">
        <v>4432</v>
      </c>
      <c r="C57" s="780">
        <v>200</v>
      </c>
      <c r="D57" s="789" t="s">
        <v>160</v>
      </c>
      <c r="E57" s="790">
        <v>9</v>
      </c>
      <c r="F57" s="789" t="s">
        <v>4424</v>
      </c>
    </row>
    <row r="58" spans="1:6" ht="47.25">
      <c r="A58" s="773" t="s">
        <v>4406</v>
      </c>
      <c r="B58" s="789" t="s">
        <v>2744</v>
      </c>
      <c r="C58" s="780">
        <v>75</v>
      </c>
      <c r="D58" s="789" t="s">
        <v>160</v>
      </c>
      <c r="E58" s="790">
        <v>6</v>
      </c>
      <c r="F58" s="789" t="s">
        <v>193</v>
      </c>
    </row>
    <row r="59" spans="1:6" ht="47.25">
      <c r="A59" s="773" t="s">
        <v>4406</v>
      </c>
      <c r="B59" s="789" t="s">
        <v>2038</v>
      </c>
      <c r="C59" s="780">
        <v>10</v>
      </c>
      <c r="D59" s="789" t="s">
        <v>160</v>
      </c>
      <c r="E59" s="790">
        <v>6</v>
      </c>
      <c r="F59" s="789" t="s">
        <v>193</v>
      </c>
    </row>
    <row r="60" spans="1:6" ht="47.25">
      <c r="A60" s="773" t="s">
        <v>4406</v>
      </c>
      <c r="B60" s="789" t="s">
        <v>2745</v>
      </c>
      <c r="C60" s="780">
        <v>30</v>
      </c>
      <c r="D60" s="789" t="s">
        <v>160</v>
      </c>
      <c r="E60" s="790">
        <v>6</v>
      </c>
      <c r="F60" s="789" t="s">
        <v>193</v>
      </c>
    </row>
    <row r="61" spans="1:6" ht="47.25">
      <c r="A61" s="773" t="s">
        <v>4406</v>
      </c>
      <c r="B61" s="789" t="s">
        <v>3576</v>
      </c>
      <c r="C61" s="780">
        <v>150</v>
      </c>
      <c r="D61" s="789" t="s">
        <v>160</v>
      </c>
      <c r="E61" s="790">
        <v>3</v>
      </c>
      <c r="F61" s="789" t="s">
        <v>3575</v>
      </c>
    </row>
    <row r="62" spans="1:6" ht="47.25">
      <c r="A62" s="773" t="s">
        <v>4406</v>
      </c>
      <c r="B62" s="789" t="s">
        <v>3578</v>
      </c>
      <c r="C62" s="780">
        <v>30</v>
      </c>
      <c r="D62" s="789" t="s">
        <v>160</v>
      </c>
      <c r="E62" s="790">
        <v>2</v>
      </c>
      <c r="F62" s="789" t="s">
        <v>3577</v>
      </c>
    </row>
    <row r="63" spans="1:6" ht="47.25">
      <c r="A63" s="773" t="s">
        <v>4406</v>
      </c>
      <c r="B63" s="789" t="s">
        <v>3579</v>
      </c>
      <c r="C63" s="780">
        <v>30</v>
      </c>
      <c r="D63" s="789" t="s">
        <v>160</v>
      </c>
      <c r="E63" s="790">
        <v>2</v>
      </c>
      <c r="F63" s="789" t="s">
        <v>3575</v>
      </c>
    </row>
    <row r="64" spans="1:6" ht="47.25">
      <c r="A64" s="773" t="s">
        <v>4406</v>
      </c>
      <c r="B64" s="789" t="s">
        <v>3581</v>
      </c>
      <c r="C64" s="780">
        <v>80</v>
      </c>
      <c r="D64" s="789" t="s">
        <v>160</v>
      </c>
      <c r="E64" s="790">
        <v>2</v>
      </c>
      <c r="F64" s="789" t="s">
        <v>3580</v>
      </c>
    </row>
    <row r="65" spans="1:6" ht="47.25">
      <c r="A65" s="773" t="s">
        <v>4406</v>
      </c>
      <c r="B65" s="789" t="s">
        <v>4433</v>
      </c>
      <c r="C65" s="780">
        <v>15</v>
      </c>
      <c r="D65" s="789" t="s">
        <v>160</v>
      </c>
      <c r="E65" s="790">
        <v>2</v>
      </c>
      <c r="F65" s="789" t="s">
        <v>3575</v>
      </c>
    </row>
    <row r="66" spans="1:6" ht="47.25">
      <c r="A66" s="773" t="s">
        <v>4406</v>
      </c>
      <c r="B66" s="789" t="s">
        <v>3582</v>
      </c>
      <c r="C66" s="780">
        <v>25</v>
      </c>
      <c r="D66" s="789" t="s">
        <v>160</v>
      </c>
      <c r="E66" s="790">
        <v>2</v>
      </c>
      <c r="F66" s="789" t="s">
        <v>3577</v>
      </c>
    </row>
    <row r="67" spans="1:6" ht="47.25">
      <c r="A67" s="773" t="s">
        <v>4406</v>
      </c>
      <c r="B67" s="789" t="s">
        <v>2039</v>
      </c>
      <c r="C67" s="780">
        <v>10</v>
      </c>
      <c r="D67" s="789" t="s">
        <v>160</v>
      </c>
      <c r="E67" s="790">
        <v>6</v>
      </c>
      <c r="F67" s="789" t="s">
        <v>4434</v>
      </c>
    </row>
    <row r="68" spans="1:6" ht="47.25">
      <c r="A68" s="773" t="s">
        <v>4406</v>
      </c>
      <c r="B68" s="789" t="s">
        <v>4435</v>
      </c>
      <c r="C68" s="780">
        <v>125</v>
      </c>
      <c r="D68" s="789" t="s">
        <v>160</v>
      </c>
      <c r="E68" s="790">
        <v>6</v>
      </c>
      <c r="F68" s="789" t="s">
        <v>4434</v>
      </c>
    </row>
    <row r="69" spans="1:6" ht="47.25">
      <c r="A69" s="773" t="s">
        <v>4406</v>
      </c>
      <c r="B69" s="789" t="s">
        <v>4436</v>
      </c>
      <c r="C69" s="780">
        <v>50</v>
      </c>
      <c r="D69" s="789" t="s">
        <v>160</v>
      </c>
      <c r="E69" s="790">
        <v>6</v>
      </c>
      <c r="F69" s="789" t="s">
        <v>4437</v>
      </c>
    </row>
    <row r="70" spans="1:6" ht="47.25">
      <c r="A70" s="773" t="s">
        <v>4406</v>
      </c>
      <c r="B70" s="789" t="s">
        <v>1926</v>
      </c>
      <c r="C70" s="780">
        <v>10</v>
      </c>
      <c r="D70" s="789" t="s">
        <v>160</v>
      </c>
      <c r="E70" s="790">
        <v>6</v>
      </c>
      <c r="F70" s="789" t="s">
        <v>4437</v>
      </c>
    </row>
    <row r="71" spans="1:6" ht="47.25">
      <c r="A71" s="773" t="s">
        <v>4406</v>
      </c>
      <c r="B71" s="789" t="s">
        <v>2040</v>
      </c>
      <c r="C71" s="780">
        <v>20</v>
      </c>
      <c r="D71" s="789" t="s">
        <v>160</v>
      </c>
      <c r="E71" s="790">
        <v>6</v>
      </c>
      <c r="F71" s="789" t="s">
        <v>4437</v>
      </c>
    </row>
    <row r="72" spans="1:6" ht="47.25">
      <c r="A72" s="773" t="s">
        <v>4406</v>
      </c>
      <c r="B72" s="789" t="s">
        <v>2039</v>
      </c>
      <c r="C72" s="780">
        <v>22</v>
      </c>
      <c r="D72" s="789" t="s">
        <v>160</v>
      </c>
      <c r="E72" s="790">
        <v>6</v>
      </c>
      <c r="F72" s="789" t="s">
        <v>4437</v>
      </c>
    </row>
    <row r="73" spans="1:6" ht="47.25">
      <c r="A73" s="773" t="s">
        <v>4406</v>
      </c>
      <c r="B73" s="789" t="s">
        <v>2041</v>
      </c>
      <c r="C73" s="780">
        <v>125</v>
      </c>
      <c r="D73" s="789" t="s">
        <v>160</v>
      </c>
      <c r="E73" s="790">
        <v>6</v>
      </c>
      <c r="F73" s="789" t="s">
        <v>4438</v>
      </c>
    </row>
    <row r="74" spans="1:6" ht="47.25">
      <c r="A74" s="773" t="s">
        <v>4406</v>
      </c>
      <c r="B74" s="789" t="s">
        <v>4439</v>
      </c>
      <c r="C74" s="780">
        <v>25</v>
      </c>
      <c r="D74" s="789" t="s">
        <v>160</v>
      </c>
      <c r="E74" s="790">
        <v>6</v>
      </c>
      <c r="F74" s="789" t="s">
        <v>4440</v>
      </c>
    </row>
    <row r="75" spans="1:6" ht="47.25">
      <c r="A75" s="773" t="s">
        <v>4406</v>
      </c>
      <c r="B75" s="789" t="s">
        <v>2043</v>
      </c>
      <c r="C75" s="780">
        <v>6</v>
      </c>
      <c r="D75" s="789" t="s">
        <v>160</v>
      </c>
      <c r="E75" s="790">
        <v>6</v>
      </c>
      <c r="F75" s="789" t="s">
        <v>4440</v>
      </c>
    </row>
    <row r="76" spans="1:6" ht="47.25">
      <c r="A76" s="773" t="s">
        <v>4406</v>
      </c>
      <c r="B76" s="789" t="s">
        <v>3583</v>
      </c>
      <c r="C76" s="780">
        <v>60</v>
      </c>
      <c r="D76" s="789" t="s">
        <v>160</v>
      </c>
      <c r="E76" s="790">
        <v>6</v>
      </c>
      <c r="F76" s="789" t="s">
        <v>4441</v>
      </c>
    </row>
    <row r="77" spans="1:6" ht="47.25">
      <c r="A77" s="773" t="s">
        <v>4406</v>
      </c>
      <c r="B77" s="789" t="s">
        <v>2044</v>
      </c>
      <c r="C77" s="780">
        <v>50</v>
      </c>
      <c r="D77" s="789" t="s">
        <v>160</v>
      </c>
      <c r="E77" s="790">
        <v>6</v>
      </c>
      <c r="F77" s="789" t="s">
        <v>4442</v>
      </c>
    </row>
    <row r="78" spans="1:6" ht="47.25">
      <c r="A78" s="773" t="s">
        <v>4406</v>
      </c>
      <c r="B78" s="789" t="s">
        <v>4443</v>
      </c>
      <c r="C78" s="780">
        <v>50</v>
      </c>
      <c r="D78" s="789" t="s">
        <v>160</v>
      </c>
      <c r="E78" s="790">
        <v>6</v>
      </c>
      <c r="F78" s="789" t="s">
        <v>4444</v>
      </c>
    </row>
    <row r="79" spans="1:6" ht="47.25">
      <c r="A79" s="773" t="s">
        <v>4406</v>
      </c>
      <c r="B79" s="789" t="s">
        <v>4445</v>
      </c>
      <c r="C79" s="780">
        <v>15</v>
      </c>
      <c r="D79" s="789" t="s">
        <v>160</v>
      </c>
      <c r="E79" s="790">
        <v>2</v>
      </c>
      <c r="F79" s="789" t="s">
        <v>4446</v>
      </c>
    </row>
    <row r="80" spans="1:6" ht="47.25">
      <c r="A80" s="773" t="s">
        <v>4406</v>
      </c>
      <c r="B80" s="789" t="s">
        <v>3584</v>
      </c>
      <c r="C80" s="780">
        <v>55</v>
      </c>
      <c r="D80" s="789" t="s">
        <v>160</v>
      </c>
      <c r="E80" s="790">
        <v>2</v>
      </c>
      <c r="F80" s="789" t="s">
        <v>4446</v>
      </c>
    </row>
    <row r="81" spans="1:6" ht="47.25">
      <c r="A81" s="773" t="s">
        <v>4406</v>
      </c>
      <c r="B81" s="789" t="s">
        <v>2045</v>
      </c>
      <c r="C81" s="780">
        <v>50</v>
      </c>
      <c r="D81" s="789" t="s">
        <v>160</v>
      </c>
      <c r="E81" s="790">
        <v>2</v>
      </c>
      <c r="F81" s="789" t="s">
        <v>4446</v>
      </c>
    </row>
    <row r="82" spans="1:6" ht="47.25">
      <c r="A82" s="773" t="s">
        <v>4406</v>
      </c>
      <c r="B82" s="789" t="s">
        <v>2746</v>
      </c>
      <c r="C82" s="780">
        <v>300</v>
      </c>
      <c r="D82" s="789" t="s">
        <v>160</v>
      </c>
      <c r="E82" s="790">
        <v>6</v>
      </c>
      <c r="F82" s="789" t="s">
        <v>4447</v>
      </c>
    </row>
    <row r="83" spans="1:6" ht="47.25">
      <c r="A83" s="773" t="s">
        <v>4406</v>
      </c>
      <c r="B83" s="789" t="s">
        <v>2042</v>
      </c>
      <c r="C83" s="780">
        <v>20</v>
      </c>
      <c r="D83" s="789" t="s">
        <v>160</v>
      </c>
      <c r="E83" s="790">
        <v>6</v>
      </c>
      <c r="F83" s="789" t="s">
        <v>4448</v>
      </c>
    </row>
    <row r="84" spans="1:6" ht="47.25">
      <c r="A84" s="773" t="s">
        <v>4406</v>
      </c>
      <c r="B84" s="789" t="s">
        <v>4449</v>
      </c>
      <c r="C84" s="780">
        <v>175</v>
      </c>
      <c r="D84" s="789" t="s">
        <v>160</v>
      </c>
      <c r="E84" s="790">
        <v>6</v>
      </c>
      <c r="F84" s="789" t="s">
        <v>4448</v>
      </c>
    </row>
    <row r="85" spans="1:6" ht="47.25">
      <c r="A85" s="773" t="s">
        <v>4406</v>
      </c>
      <c r="B85" s="789" t="s">
        <v>4450</v>
      </c>
      <c r="C85" s="780">
        <v>10</v>
      </c>
      <c r="D85" s="789" t="s">
        <v>160</v>
      </c>
      <c r="E85" s="790">
        <v>6</v>
      </c>
      <c r="F85" s="789" t="s">
        <v>4448</v>
      </c>
    </row>
    <row r="86" spans="1:6" ht="47.25">
      <c r="A86" s="773" t="s">
        <v>4406</v>
      </c>
      <c r="B86" s="789" t="s">
        <v>1867</v>
      </c>
      <c r="C86" s="780">
        <v>40</v>
      </c>
      <c r="D86" s="789" t="s">
        <v>160</v>
      </c>
      <c r="E86" s="790">
        <v>6</v>
      </c>
      <c r="F86" s="789" t="s">
        <v>4448</v>
      </c>
    </row>
    <row r="87" spans="1:6" ht="47.25">
      <c r="A87" s="773" t="s">
        <v>4406</v>
      </c>
      <c r="B87" s="789" t="s">
        <v>2747</v>
      </c>
      <c r="C87" s="780">
        <v>76</v>
      </c>
      <c r="D87" s="789" t="s">
        <v>160</v>
      </c>
      <c r="E87" s="790">
        <v>6</v>
      </c>
      <c r="F87" s="789" t="s">
        <v>4451</v>
      </c>
    </row>
    <row r="88" spans="1:6" ht="47.25">
      <c r="A88" s="773" t="s">
        <v>4406</v>
      </c>
      <c r="B88" s="789" t="s">
        <v>4452</v>
      </c>
      <c r="C88" s="780">
        <v>75</v>
      </c>
      <c r="D88" s="789" t="s">
        <v>160</v>
      </c>
      <c r="E88" s="790">
        <v>6</v>
      </c>
      <c r="F88" s="789" t="s">
        <v>4451</v>
      </c>
    </row>
    <row r="89" spans="1:6" ht="47.25">
      <c r="A89" s="773" t="s">
        <v>4406</v>
      </c>
      <c r="B89" s="789" t="s">
        <v>3585</v>
      </c>
      <c r="C89" s="780">
        <v>20</v>
      </c>
      <c r="D89" s="789" t="s">
        <v>160</v>
      </c>
      <c r="E89" s="790">
        <v>6</v>
      </c>
      <c r="F89" s="789" t="s">
        <v>4451</v>
      </c>
    </row>
    <row r="90" spans="1:6" ht="47.25">
      <c r="A90" s="773" t="s">
        <v>4406</v>
      </c>
      <c r="B90" s="789" t="s">
        <v>2044</v>
      </c>
      <c r="C90" s="791">
        <v>65</v>
      </c>
      <c r="D90" s="789" t="s">
        <v>160</v>
      </c>
      <c r="E90" s="790">
        <v>6</v>
      </c>
      <c r="F90" s="789" t="s">
        <v>4453</v>
      </c>
    </row>
    <row r="91" spans="1:6" ht="47.25">
      <c r="A91" s="773" t="s">
        <v>4406</v>
      </c>
      <c r="B91" s="789" t="s">
        <v>4454</v>
      </c>
      <c r="C91" s="780">
        <v>10</v>
      </c>
      <c r="D91" s="789" t="s">
        <v>160</v>
      </c>
      <c r="E91" s="790">
        <v>6</v>
      </c>
      <c r="F91" s="789" t="s">
        <v>4455</v>
      </c>
    </row>
    <row r="92" spans="1:6" ht="63">
      <c r="A92" s="773" t="s">
        <v>4406</v>
      </c>
      <c r="B92" s="789" t="s">
        <v>2748</v>
      </c>
      <c r="C92" s="780">
        <v>350</v>
      </c>
      <c r="D92" s="789" t="s">
        <v>160</v>
      </c>
      <c r="E92" s="790">
        <v>6</v>
      </c>
      <c r="F92" s="789" t="s">
        <v>4456</v>
      </c>
    </row>
    <row r="93" spans="1:6" ht="47.25">
      <c r="A93" s="773" t="s">
        <v>4406</v>
      </c>
      <c r="B93" s="789" t="s">
        <v>2046</v>
      </c>
      <c r="C93" s="780">
        <v>50</v>
      </c>
      <c r="D93" s="789" t="s">
        <v>160</v>
      </c>
      <c r="E93" s="790">
        <v>6</v>
      </c>
      <c r="F93" s="789" t="s">
        <v>4456</v>
      </c>
    </row>
    <row r="94" spans="1:6" ht="47.25">
      <c r="A94" s="773" t="s">
        <v>4406</v>
      </c>
      <c r="B94" s="789" t="s">
        <v>3586</v>
      </c>
      <c r="C94" s="780">
        <v>22.5</v>
      </c>
      <c r="D94" s="789" t="s">
        <v>160</v>
      </c>
      <c r="E94" s="790">
        <v>6</v>
      </c>
      <c r="F94" s="789" t="s">
        <v>4456</v>
      </c>
    </row>
    <row r="95" spans="1:6" ht="63">
      <c r="A95" s="773" t="s">
        <v>4406</v>
      </c>
      <c r="B95" s="789" t="s">
        <v>4457</v>
      </c>
      <c r="C95" s="780">
        <v>300</v>
      </c>
      <c r="D95" s="789" t="s">
        <v>160</v>
      </c>
      <c r="E95" s="790">
        <v>6</v>
      </c>
      <c r="F95" s="789" t="s">
        <v>4456</v>
      </c>
    </row>
    <row r="96" spans="1:6" ht="47.25">
      <c r="A96" s="773" t="s">
        <v>4406</v>
      </c>
      <c r="B96" s="789" t="s">
        <v>4458</v>
      </c>
      <c r="C96" s="780">
        <v>20</v>
      </c>
      <c r="D96" s="789" t="s">
        <v>160</v>
      </c>
      <c r="E96" s="790">
        <v>6</v>
      </c>
      <c r="F96" s="789" t="s">
        <v>4456</v>
      </c>
    </row>
    <row r="97" spans="1:6" ht="47.25">
      <c r="A97" s="773" t="s">
        <v>4406</v>
      </c>
      <c r="B97" s="789" t="s">
        <v>4459</v>
      </c>
      <c r="C97" s="780">
        <v>15</v>
      </c>
      <c r="D97" s="789" t="s">
        <v>160</v>
      </c>
      <c r="E97" s="790">
        <v>6</v>
      </c>
      <c r="F97" s="789" t="s">
        <v>4460</v>
      </c>
    </row>
    <row r="98" spans="1:6" ht="47.25">
      <c r="A98" s="773" t="s">
        <v>4406</v>
      </c>
      <c r="B98" s="789" t="s">
        <v>4461</v>
      </c>
      <c r="C98" s="780">
        <v>150</v>
      </c>
      <c r="D98" s="789" t="s">
        <v>160</v>
      </c>
      <c r="E98" s="790">
        <v>6</v>
      </c>
      <c r="F98" s="789" t="s">
        <v>4462</v>
      </c>
    </row>
    <row r="99" spans="1:6" ht="47.25">
      <c r="A99" s="773" t="s">
        <v>4406</v>
      </c>
      <c r="B99" s="789" t="s">
        <v>4463</v>
      </c>
      <c r="C99" s="780">
        <v>40</v>
      </c>
      <c r="D99" s="789" t="s">
        <v>160</v>
      </c>
      <c r="E99" s="790">
        <v>6</v>
      </c>
      <c r="F99" s="789" t="s">
        <v>4464</v>
      </c>
    </row>
    <row r="100" spans="1:6" ht="47.25">
      <c r="A100" s="773" t="s">
        <v>4406</v>
      </c>
      <c r="B100" s="789" t="s">
        <v>2047</v>
      </c>
      <c r="C100" s="780">
        <v>45</v>
      </c>
      <c r="D100" s="789" t="s">
        <v>160</v>
      </c>
      <c r="E100" s="790">
        <v>5</v>
      </c>
      <c r="F100" s="789" t="s">
        <v>4456</v>
      </c>
    </row>
    <row r="101" spans="1:6" ht="47.25">
      <c r="A101" s="773" t="s">
        <v>4406</v>
      </c>
      <c r="B101" s="789" t="s">
        <v>2749</v>
      </c>
      <c r="C101" s="780">
        <v>160</v>
      </c>
      <c r="D101" s="789" t="s">
        <v>160</v>
      </c>
      <c r="E101" s="790">
        <v>5</v>
      </c>
      <c r="F101" s="789" t="s">
        <v>4456</v>
      </c>
    </row>
    <row r="102" spans="1:6" ht="47.25">
      <c r="A102" s="773" t="s">
        <v>4406</v>
      </c>
      <c r="B102" s="789" t="s">
        <v>3587</v>
      </c>
      <c r="C102" s="780">
        <v>200</v>
      </c>
      <c r="D102" s="789" t="s">
        <v>160</v>
      </c>
      <c r="E102" s="790">
        <v>5</v>
      </c>
      <c r="F102" s="789" t="s">
        <v>4456</v>
      </c>
    </row>
    <row r="103" spans="1:6" ht="47.25">
      <c r="A103" s="773" t="s">
        <v>4406</v>
      </c>
      <c r="B103" s="789" t="s">
        <v>2750</v>
      </c>
      <c r="C103" s="780">
        <v>215</v>
      </c>
      <c r="D103" s="789" t="s">
        <v>160</v>
      </c>
      <c r="E103" s="790">
        <v>9</v>
      </c>
      <c r="F103" s="789" t="s">
        <v>4456</v>
      </c>
    </row>
    <row r="104" spans="1:6" ht="47.25">
      <c r="A104" s="773" t="s">
        <v>4406</v>
      </c>
      <c r="B104" s="789" t="s">
        <v>4465</v>
      </c>
      <c r="C104" s="780">
        <v>250</v>
      </c>
      <c r="D104" s="789" t="s">
        <v>160</v>
      </c>
      <c r="E104" s="790">
        <v>9</v>
      </c>
      <c r="F104" s="789" t="s">
        <v>4456</v>
      </c>
    </row>
    <row r="105" spans="1:6" ht="47.25">
      <c r="A105" s="773" t="s">
        <v>4406</v>
      </c>
      <c r="B105" s="789" t="s">
        <v>1867</v>
      </c>
      <c r="C105" s="780">
        <v>20</v>
      </c>
      <c r="D105" s="789" t="s">
        <v>160</v>
      </c>
      <c r="E105" s="790">
        <v>9</v>
      </c>
      <c r="F105" s="789" t="s">
        <v>4456</v>
      </c>
    </row>
    <row r="106" spans="1:6" ht="47.25">
      <c r="A106" s="773" t="s">
        <v>4406</v>
      </c>
      <c r="B106" s="789" t="s">
        <v>2048</v>
      </c>
      <c r="C106" s="780">
        <v>25</v>
      </c>
      <c r="D106" s="789" t="s">
        <v>160</v>
      </c>
      <c r="E106" s="790">
        <v>9</v>
      </c>
      <c r="F106" s="789" t="s">
        <v>4456</v>
      </c>
    </row>
    <row r="107" spans="1:6" ht="47.25">
      <c r="A107" s="773" t="s">
        <v>4406</v>
      </c>
      <c r="B107" s="789" t="s">
        <v>4466</v>
      </c>
      <c r="C107" s="780">
        <v>100</v>
      </c>
      <c r="D107" s="789" t="s">
        <v>160</v>
      </c>
      <c r="E107" s="790">
        <v>9</v>
      </c>
      <c r="F107" s="789" t="s">
        <v>4456</v>
      </c>
    </row>
    <row r="108" spans="1:6" ht="47.25">
      <c r="A108" s="773" t="s">
        <v>4406</v>
      </c>
      <c r="B108" s="789" t="s">
        <v>3588</v>
      </c>
      <c r="C108" s="780">
        <v>160</v>
      </c>
      <c r="D108" s="789" t="s">
        <v>160</v>
      </c>
      <c r="E108" s="790">
        <v>9</v>
      </c>
      <c r="F108" s="789" t="s">
        <v>4467</v>
      </c>
    </row>
    <row r="109" spans="1:6" ht="47.25">
      <c r="A109" s="773" t="s">
        <v>4406</v>
      </c>
      <c r="B109" s="789" t="s">
        <v>2050</v>
      </c>
      <c r="C109" s="780">
        <v>30</v>
      </c>
      <c r="D109" s="789" t="s">
        <v>160</v>
      </c>
      <c r="E109" s="790">
        <v>9</v>
      </c>
      <c r="F109" s="789" t="s">
        <v>4467</v>
      </c>
    </row>
    <row r="110" spans="1:6" ht="47.25">
      <c r="A110" s="773" t="s">
        <v>4406</v>
      </c>
      <c r="B110" s="789" t="s">
        <v>4468</v>
      </c>
      <c r="C110" s="780">
        <v>200</v>
      </c>
      <c r="D110" s="789" t="s">
        <v>160</v>
      </c>
      <c r="E110" s="790">
        <v>9</v>
      </c>
      <c r="F110" s="789" t="s">
        <v>4467</v>
      </c>
    </row>
    <row r="111" spans="1:6" ht="47.25">
      <c r="A111" s="773" t="s">
        <v>4406</v>
      </c>
      <c r="B111" s="789" t="s">
        <v>2051</v>
      </c>
      <c r="C111" s="780">
        <v>75</v>
      </c>
      <c r="D111" s="789" t="s">
        <v>160</v>
      </c>
      <c r="E111" s="790">
        <v>9</v>
      </c>
      <c r="F111" s="789" t="s">
        <v>4467</v>
      </c>
    </row>
    <row r="112" spans="1:6" ht="47.25">
      <c r="A112" s="773" t="s">
        <v>4406</v>
      </c>
      <c r="B112" s="789" t="s">
        <v>4469</v>
      </c>
      <c r="C112" s="780">
        <v>10</v>
      </c>
      <c r="D112" s="789" t="s">
        <v>160</v>
      </c>
      <c r="E112" s="790">
        <v>9</v>
      </c>
      <c r="F112" s="789" t="s">
        <v>4467</v>
      </c>
    </row>
    <row r="113" spans="1:6" ht="47.25">
      <c r="A113" s="773" t="s">
        <v>4406</v>
      </c>
      <c r="B113" s="789" t="s">
        <v>1867</v>
      </c>
      <c r="C113" s="780">
        <v>20</v>
      </c>
      <c r="D113" s="789" t="s">
        <v>160</v>
      </c>
      <c r="E113" s="790">
        <v>9</v>
      </c>
      <c r="F113" s="789" t="s">
        <v>4467</v>
      </c>
    </row>
    <row r="114" spans="1:6" ht="47.25">
      <c r="A114" s="773" t="s">
        <v>4406</v>
      </c>
      <c r="B114" s="789" t="s">
        <v>4470</v>
      </c>
      <c r="C114" s="780">
        <v>225</v>
      </c>
      <c r="D114" s="789" t="s">
        <v>160</v>
      </c>
      <c r="E114" s="790">
        <v>9</v>
      </c>
      <c r="F114" s="789" t="s">
        <v>4471</v>
      </c>
    </row>
    <row r="115" spans="1:6" ht="47.25">
      <c r="A115" s="773" t="s">
        <v>4406</v>
      </c>
      <c r="B115" s="789" t="s">
        <v>1867</v>
      </c>
      <c r="C115" s="780">
        <v>40</v>
      </c>
      <c r="D115" s="789" t="s">
        <v>160</v>
      </c>
      <c r="E115" s="790">
        <v>9</v>
      </c>
      <c r="F115" s="789" t="s">
        <v>4471</v>
      </c>
    </row>
    <row r="116" spans="1:6" ht="47.25">
      <c r="A116" s="773" t="s">
        <v>4406</v>
      </c>
      <c r="B116" s="789" t="s">
        <v>4472</v>
      </c>
      <c r="C116" s="780">
        <v>150</v>
      </c>
      <c r="D116" s="789" t="s">
        <v>160</v>
      </c>
      <c r="E116" s="790">
        <v>9</v>
      </c>
      <c r="F116" s="789" t="s">
        <v>4471</v>
      </c>
    </row>
    <row r="117" spans="1:6" ht="47.25">
      <c r="A117" s="773" t="s">
        <v>4406</v>
      </c>
      <c r="B117" s="789" t="s">
        <v>4473</v>
      </c>
      <c r="C117" s="780">
        <v>35</v>
      </c>
      <c r="D117" s="789" t="s">
        <v>160</v>
      </c>
      <c r="E117" s="790">
        <v>9</v>
      </c>
      <c r="F117" s="789" t="s">
        <v>4471</v>
      </c>
    </row>
    <row r="118" spans="1:6" ht="47.25">
      <c r="A118" s="773" t="s">
        <v>4406</v>
      </c>
      <c r="B118" s="789" t="s">
        <v>2052</v>
      </c>
      <c r="C118" s="780">
        <v>45</v>
      </c>
      <c r="D118" s="789" t="s">
        <v>160</v>
      </c>
      <c r="E118" s="790">
        <v>6</v>
      </c>
      <c r="F118" s="789" t="s">
        <v>194</v>
      </c>
    </row>
    <row r="119" spans="1:6" ht="47.25">
      <c r="A119" s="773" t="s">
        <v>4406</v>
      </c>
      <c r="B119" s="789" t="s">
        <v>2053</v>
      </c>
      <c r="C119" s="780">
        <v>350</v>
      </c>
      <c r="D119" s="789" t="s">
        <v>160</v>
      </c>
      <c r="E119" s="790">
        <v>6</v>
      </c>
      <c r="F119" s="789" t="s">
        <v>194</v>
      </c>
    </row>
    <row r="120" spans="1:6" ht="47.25">
      <c r="A120" s="773" t="s">
        <v>4406</v>
      </c>
      <c r="B120" s="789" t="s">
        <v>1912</v>
      </c>
      <c r="C120" s="780">
        <v>50</v>
      </c>
      <c r="D120" s="789" t="s">
        <v>160</v>
      </c>
      <c r="E120" s="790">
        <v>6</v>
      </c>
      <c r="F120" s="789" t="s">
        <v>194</v>
      </c>
    </row>
    <row r="121" spans="1:6" ht="47.25">
      <c r="A121" s="773" t="s">
        <v>4406</v>
      </c>
      <c r="B121" s="789" t="s">
        <v>2042</v>
      </c>
      <c r="C121" s="780">
        <v>30</v>
      </c>
      <c r="D121" s="789" t="s">
        <v>160</v>
      </c>
      <c r="E121" s="790">
        <v>6</v>
      </c>
      <c r="F121" s="789" t="s">
        <v>194</v>
      </c>
    </row>
    <row r="122" spans="1:6" ht="47.25">
      <c r="A122" s="773" t="s">
        <v>4406</v>
      </c>
      <c r="B122" s="789" t="s">
        <v>4474</v>
      </c>
      <c r="C122" s="780">
        <v>30</v>
      </c>
      <c r="D122" s="789" t="s">
        <v>160</v>
      </c>
      <c r="E122" s="790">
        <v>6</v>
      </c>
      <c r="F122" s="789" t="s">
        <v>194</v>
      </c>
    </row>
    <row r="123" spans="1:6" ht="47.25">
      <c r="A123" s="773" t="s">
        <v>4406</v>
      </c>
      <c r="B123" s="789" t="s">
        <v>2054</v>
      </c>
      <c r="C123" s="780">
        <v>75</v>
      </c>
      <c r="D123" s="789" t="s">
        <v>160</v>
      </c>
      <c r="E123" s="790">
        <v>6</v>
      </c>
      <c r="F123" s="789" t="s">
        <v>194</v>
      </c>
    </row>
    <row r="124" spans="1:6" ht="47.25">
      <c r="A124" s="773" t="s">
        <v>4406</v>
      </c>
      <c r="B124" s="789" t="s">
        <v>2055</v>
      </c>
      <c r="C124" s="780">
        <v>25</v>
      </c>
      <c r="D124" s="789" t="s">
        <v>160</v>
      </c>
      <c r="E124" s="790">
        <v>6</v>
      </c>
      <c r="F124" s="789" t="s">
        <v>194</v>
      </c>
    </row>
    <row r="125" spans="1:6" ht="47.25">
      <c r="A125" s="773" t="s">
        <v>4406</v>
      </c>
      <c r="B125" s="789" t="s">
        <v>161</v>
      </c>
      <c r="C125" s="780">
        <v>30</v>
      </c>
      <c r="D125" s="789" t="s">
        <v>160</v>
      </c>
      <c r="E125" s="790">
        <v>9</v>
      </c>
      <c r="F125" s="789" t="s">
        <v>4475</v>
      </c>
    </row>
    <row r="126" spans="1:6" ht="47.25">
      <c r="A126" s="773" t="s">
        <v>4406</v>
      </c>
      <c r="B126" s="789" t="s">
        <v>2056</v>
      </c>
      <c r="C126" s="780">
        <v>300</v>
      </c>
      <c r="D126" s="789" t="s">
        <v>160</v>
      </c>
      <c r="E126" s="790">
        <v>9</v>
      </c>
      <c r="F126" s="789" t="s">
        <v>4475</v>
      </c>
    </row>
    <row r="127" spans="1:6" ht="47.25">
      <c r="A127" s="773" t="s">
        <v>4406</v>
      </c>
      <c r="B127" s="789" t="s">
        <v>2057</v>
      </c>
      <c r="C127" s="780">
        <v>80</v>
      </c>
      <c r="D127" s="789" t="s">
        <v>160</v>
      </c>
      <c r="E127" s="790">
        <v>9</v>
      </c>
      <c r="F127" s="789" t="s">
        <v>4475</v>
      </c>
    </row>
    <row r="128" spans="1:6" ht="47.25">
      <c r="A128" s="773" t="s">
        <v>4406</v>
      </c>
      <c r="B128" s="789" t="s">
        <v>4476</v>
      </c>
      <c r="C128" s="780">
        <v>20</v>
      </c>
      <c r="D128" s="789" t="s">
        <v>160</v>
      </c>
      <c r="E128" s="790">
        <v>9</v>
      </c>
      <c r="F128" s="789" t="s">
        <v>4475</v>
      </c>
    </row>
    <row r="129" spans="1:6" ht="47.25">
      <c r="A129" s="773" t="s">
        <v>4406</v>
      </c>
      <c r="B129" s="789" t="s">
        <v>161</v>
      </c>
      <c r="C129" s="780">
        <v>30</v>
      </c>
      <c r="D129" s="789" t="s">
        <v>160</v>
      </c>
      <c r="E129" s="792">
        <v>6</v>
      </c>
      <c r="F129" s="789" t="s">
        <v>4477</v>
      </c>
    </row>
    <row r="130" spans="1:6" ht="47.25">
      <c r="A130" s="773" t="s">
        <v>4406</v>
      </c>
      <c r="B130" s="789" t="s">
        <v>2058</v>
      </c>
      <c r="C130" s="780">
        <v>75</v>
      </c>
      <c r="D130" s="789" t="s">
        <v>160</v>
      </c>
      <c r="E130" s="790">
        <v>6</v>
      </c>
      <c r="F130" s="789" t="s">
        <v>4477</v>
      </c>
    </row>
    <row r="131" spans="1:6" ht="47.25">
      <c r="A131" s="773" t="s">
        <v>4406</v>
      </c>
      <c r="B131" s="789" t="s">
        <v>2059</v>
      </c>
      <c r="C131" s="780">
        <v>35</v>
      </c>
      <c r="D131" s="789" t="s">
        <v>160</v>
      </c>
      <c r="E131" s="790">
        <v>6</v>
      </c>
      <c r="F131" s="789" t="s">
        <v>4477</v>
      </c>
    </row>
    <row r="132" spans="1:6" ht="47.25">
      <c r="A132" s="773" t="s">
        <v>4406</v>
      </c>
      <c r="B132" s="789" t="s">
        <v>4478</v>
      </c>
      <c r="C132" s="780">
        <v>80</v>
      </c>
      <c r="D132" s="789" t="s">
        <v>160</v>
      </c>
      <c r="E132" s="790">
        <v>6</v>
      </c>
      <c r="F132" s="789" t="s">
        <v>4477</v>
      </c>
    </row>
    <row r="133" spans="1:6" ht="47.25">
      <c r="A133" s="773" t="s">
        <v>4406</v>
      </c>
      <c r="B133" s="789" t="s">
        <v>1940</v>
      </c>
      <c r="C133" s="780">
        <v>85</v>
      </c>
      <c r="D133" s="789" t="s">
        <v>160</v>
      </c>
      <c r="E133" s="790">
        <v>6</v>
      </c>
      <c r="F133" s="789" t="s">
        <v>4477</v>
      </c>
    </row>
    <row r="134" spans="1:6" ht="47.25">
      <c r="A134" s="773" t="s">
        <v>4406</v>
      </c>
      <c r="B134" s="789" t="s">
        <v>4479</v>
      </c>
      <c r="C134" s="780">
        <v>50</v>
      </c>
      <c r="D134" s="789" t="s">
        <v>160</v>
      </c>
      <c r="E134" s="790">
        <v>6</v>
      </c>
      <c r="F134" s="789" t="s">
        <v>4477</v>
      </c>
    </row>
    <row r="135" spans="1:6" ht="47.25">
      <c r="A135" s="773" t="s">
        <v>4406</v>
      </c>
      <c r="B135" s="789" t="s">
        <v>4480</v>
      </c>
      <c r="C135" s="780">
        <v>30</v>
      </c>
      <c r="D135" s="789" t="s">
        <v>160</v>
      </c>
      <c r="E135" s="790">
        <v>6</v>
      </c>
      <c r="F135" s="789" t="s">
        <v>4477</v>
      </c>
    </row>
    <row r="136" spans="1:6" ht="47.25">
      <c r="A136" s="773" t="s">
        <v>4406</v>
      </c>
      <c r="B136" s="789" t="s">
        <v>4481</v>
      </c>
      <c r="C136" s="780">
        <v>100</v>
      </c>
      <c r="D136" s="789" t="s">
        <v>160</v>
      </c>
      <c r="E136" s="790">
        <v>6</v>
      </c>
      <c r="F136" s="789" t="s">
        <v>4477</v>
      </c>
    </row>
    <row r="137" spans="1:6" ht="47.25">
      <c r="A137" s="773" t="s">
        <v>4406</v>
      </c>
      <c r="B137" s="789" t="s">
        <v>4482</v>
      </c>
      <c r="C137" s="780">
        <v>50</v>
      </c>
      <c r="D137" s="789" t="s">
        <v>160</v>
      </c>
      <c r="E137" s="790">
        <v>6</v>
      </c>
      <c r="F137" s="789" t="s">
        <v>4483</v>
      </c>
    </row>
    <row r="138" spans="1:6" ht="47.25">
      <c r="A138" s="773" t="s">
        <v>4406</v>
      </c>
      <c r="B138" s="789" t="s">
        <v>195</v>
      </c>
      <c r="C138" s="780">
        <v>100</v>
      </c>
      <c r="D138" s="789" t="s">
        <v>160</v>
      </c>
      <c r="E138" s="790">
        <v>6</v>
      </c>
      <c r="F138" s="789" t="s">
        <v>4483</v>
      </c>
    </row>
    <row r="139" spans="1:6" ht="47.25">
      <c r="A139" s="773" t="s">
        <v>4406</v>
      </c>
      <c r="B139" s="789" t="s">
        <v>4484</v>
      </c>
      <c r="C139" s="780">
        <v>30</v>
      </c>
      <c r="D139" s="789" t="s">
        <v>160</v>
      </c>
      <c r="E139" s="790">
        <v>6</v>
      </c>
      <c r="F139" s="789" t="s">
        <v>4483</v>
      </c>
    </row>
    <row r="140" spans="1:6" ht="47.25">
      <c r="A140" s="773" t="s">
        <v>4406</v>
      </c>
      <c r="B140" s="789" t="s">
        <v>2061</v>
      </c>
      <c r="C140" s="780">
        <v>100</v>
      </c>
      <c r="D140" s="789" t="s">
        <v>160</v>
      </c>
      <c r="E140" s="790">
        <v>6</v>
      </c>
      <c r="F140" s="789" t="s">
        <v>2060</v>
      </c>
    </row>
    <row r="141" spans="1:6" ht="47.25">
      <c r="A141" s="773" t="s">
        <v>4406</v>
      </c>
      <c r="B141" s="789" t="s">
        <v>4485</v>
      </c>
      <c r="C141" s="780">
        <v>80</v>
      </c>
      <c r="D141" s="789" t="s">
        <v>160</v>
      </c>
      <c r="E141" s="790">
        <v>6</v>
      </c>
      <c r="F141" s="789" t="s">
        <v>2060</v>
      </c>
    </row>
    <row r="142" spans="1:6" ht="47.25">
      <c r="A142" s="773" t="s">
        <v>4406</v>
      </c>
      <c r="B142" s="789" t="s">
        <v>1927</v>
      </c>
      <c r="C142" s="780">
        <v>35</v>
      </c>
      <c r="D142" s="789" t="s">
        <v>160</v>
      </c>
      <c r="E142" s="790">
        <v>6</v>
      </c>
      <c r="F142" s="789" t="s">
        <v>2060</v>
      </c>
    </row>
    <row r="143" spans="1:6" ht="47.25">
      <c r="A143" s="773" t="s">
        <v>4406</v>
      </c>
      <c r="B143" s="789" t="s">
        <v>161</v>
      </c>
      <c r="C143" s="780">
        <v>30</v>
      </c>
      <c r="D143" s="789" t="s">
        <v>160</v>
      </c>
      <c r="E143" s="790">
        <v>9</v>
      </c>
      <c r="F143" s="789" t="s">
        <v>4486</v>
      </c>
    </row>
    <row r="144" spans="1:6" ht="47.25">
      <c r="A144" s="773" t="s">
        <v>4406</v>
      </c>
      <c r="B144" s="789" t="s">
        <v>4487</v>
      </c>
      <c r="C144" s="780">
        <v>50</v>
      </c>
      <c r="D144" s="789" t="s">
        <v>160</v>
      </c>
      <c r="E144" s="790">
        <v>9</v>
      </c>
      <c r="F144" s="789" t="s">
        <v>4486</v>
      </c>
    </row>
    <row r="145" spans="1:6" ht="47.25">
      <c r="A145" s="773" t="s">
        <v>4406</v>
      </c>
      <c r="B145" s="789" t="s">
        <v>4488</v>
      </c>
      <c r="C145" s="780">
        <v>150</v>
      </c>
      <c r="D145" s="789" t="s">
        <v>160</v>
      </c>
      <c r="E145" s="790">
        <v>9</v>
      </c>
      <c r="F145" s="789" t="s">
        <v>4489</v>
      </c>
    </row>
    <row r="146" spans="1:6" ht="47.25">
      <c r="A146" s="773" t="s">
        <v>4406</v>
      </c>
      <c r="B146" s="789" t="s">
        <v>4490</v>
      </c>
      <c r="C146" s="780">
        <v>300</v>
      </c>
      <c r="D146" s="789" t="s">
        <v>160</v>
      </c>
      <c r="E146" s="790">
        <v>9</v>
      </c>
      <c r="F146" s="789" t="s">
        <v>4489</v>
      </c>
    </row>
    <row r="147" spans="1:6" ht="47.25">
      <c r="A147" s="773" t="s">
        <v>4406</v>
      </c>
      <c r="B147" s="789" t="s">
        <v>4491</v>
      </c>
      <c r="C147" s="780">
        <v>90</v>
      </c>
      <c r="D147" s="789" t="s">
        <v>160</v>
      </c>
      <c r="E147" s="790">
        <v>9</v>
      </c>
      <c r="F147" s="789" t="s">
        <v>4489</v>
      </c>
    </row>
    <row r="148" spans="1:6" ht="47.25">
      <c r="A148" s="773" t="s">
        <v>4406</v>
      </c>
      <c r="B148" s="789" t="s">
        <v>2042</v>
      </c>
      <c r="C148" s="780">
        <v>30</v>
      </c>
      <c r="D148" s="789" t="s">
        <v>160</v>
      </c>
      <c r="E148" s="790">
        <v>9</v>
      </c>
      <c r="F148" s="789" t="s">
        <v>4489</v>
      </c>
    </row>
    <row r="149" spans="1:6" ht="47.25">
      <c r="A149" s="773" t="s">
        <v>4406</v>
      </c>
      <c r="B149" s="789" t="s">
        <v>4492</v>
      </c>
      <c r="C149" s="780">
        <v>60</v>
      </c>
      <c r="D149" s="789" t="s">
        <v>160</v>
      </c>
      <c r="E149" s="790">
        <v>9</v>
      </c>
      <c r="F149" s="789" t="s">
        <v>4489</v>
      </c>
    </row>
    <row r="150" spans="1:6" ht="47.25">
      <c r="A150" s="773" t="s">
        <v>4406</v>
      </c>
      <c r="B150" s="789" t="s">
        <v>4493</v>
      </c>
      <c r="C150" s="780">
        <v>175</v>
      </c>
      <c r="D150" s="789" t="s">
        <v>160</v>
      </c>
      <c r="E150" s="790">
        <v>9</v>
      </c>
      <c r="F150" s="789" t="s">
        <v>4489</v>
      </c>
    </row>
    <row r="151" spans="1:6" ht="47.25">
      <c r="A151" s="773" t="s">
        <v>4406</v>
      </c>
      <c r="B151" s="789" t="s">
        <v>1867</v>
      </c>
      <c r="C151" s="780">
        <v>30</v>
      </c>
      <c r="D151" s="789" t="s">
        <v>160</v>
      </c>
      <c r="E151" s="790">
        <v>9</v>
      </c>
      <c r="F151" s="789" t="s">
        <v>4489</v>
      </c>
    </row>
    <row r="152" spans="1:6" ht="47.25">
      <c r="A152" s="773" t="s">
        <v>4406</v>
      </c>
      <c r="B152" s="789" t="s">
        <v>2062</v>
      </c>
      <c r="C152" s="780">
        <v>300</v>
      </c>
      <c r="D152" s="789" t="s">
        <v>160</v>
      </c>
      <c r="E152" s="790">
        <v>9</v>
      </c>
      <c r="F152" s="789" t="s">
        <v>4489</v>
      </c>
    </row>
    <row r="153" spans="1:6" ht="47.25">
      <c r="A153" s="773" t="s">
        <v>4406</v>
      </c>
      <c r="B153" s="789" t="s">
        <v>4494</v>
      </c>
      <c r="C153" s="780">
        <v>200</v>
      </c>
      <c r="D153" s="789" t="s">
        <v>160</v>
      </c>
      <c r="E153" s="790">
        <v>9</v>
      </c>
      <c r="F153" s="789" t="s">
        <v>4489</v>
      </c>
    </row>
    <row r="154" spans="1:6" ht="47.25">
      <c r="A154" s="773" t="s">
        <v>4406</v>
      </c>
      <c r="B154" s="789" t="s">
        <v>4495</v>
      </c>
      <c r="C154" s="780">
        <v>100</v>
      </c>
      <c r="D154" s="789" t="s">
        <v>160</v>
      </c>
      <c r="E154" s="790">
        <v>9</v>
      </c>
      <c r="F154" s="789" t="s">
        <v>4486</v>
      </c>
    </row>
    <row r="155" spans="1:6" ht="47.25">
      <c r="A155" s="773" t="s">
        <v>4406</v>
      </c>
      <c r="B155" s="789" t="s">
        <v>2063</v>
      </c>
      <c r="C155" s="780">
        <v>200</v>
      </c>
      <c r="D155" s="789" t="s">
        <v>160</v>
      </c>
      <c r="E155" s="790">
        <v>9</v>
      </c>
      <c r="F155" s="789" t="s">
        <v>4486</v>
      </c>
    </row>
    <row r="156" spans="1:6" ht="47.25">
      <c r="A156" s="773" t="s">
        <v>4406</v>
      </c>
      <c r="B156" s="789" t="s">
        <v>2042</v>
      </c>
      <c r="C156" s="780">
        <v>20</v>
      </c>
      <c r="D156" s="789" t="s">
        <v>160</v>
      </c>
      <c r="E156" s="790">
        <v>6</v>
      </c>
      <c r="F156" s="789" t="s">
        <v>4496</v>
      </c>
    </row>
    <row r="157" spans="1:6" ht="47.25">
      <c r="A157" s="773" t="s">
        <v>4406</v>
      </c>
      <c r="B157" s="789" t="s">
        <v>2751</v>
      </c>
      <c r="C157" s="780">
        <v>150</v>
      </c>
      <c r="D157" s="789" t="s">
        <v>160</v>
      </c>
      <c r="E157" s="790">
        <v>6</v>
      </c>
      <c r="F157" s="789" t="s">
        <v>4496</v>
      </c>
    </row>
    <row r="158" spans="1:6" ht="47.25">
      <c r="A158" s="773" t="s">
        <v>4406</v>
      </c>
      <c r="B158" s="789" t="s">
        <v>2752</v>
      </c>
      <c r="C158" s="780">
        <v>20</v>
      </c>
      <c r="D158" s="789" t="s">
        <v>160</v>
      </c>
      <c r="E158" s="790">
        <v>6</v>
      </c>
      <c r="F158" s="789" t="s">
        <v>4496</v>
      </c>
    </row>
    <row r="159" spans="1:6" ht="47.25">
      <c r="A159" s="773" t="s">
        <v>4406</v>
      </c>
      <c r="B159" s="789" t="s">
        <v>2064</v>
      </c>
      <c r="C159" s="780">
        <v>20</v>
      </c>
      <c r="D159" s="789" t="s">
        <v>160</v>
      </c>
      <c r="E159" s="790">
        <v>6</v>
      </c>
      <c r="F159" s="789" t="s">
        <v>4496</v>
      </c>
    </row>
    <row r="160" spans="1:6" ht="47.25">
      <c r="A160" s="773" t="s">
        <v>4406</v>
      </c>
      <c r="B160" s="789" t="s">
        <v>2065</v>
      </c>
      <c r="C160" s="780">
        <v>150</v>
      </c>
      <c r="D160" s="789" t="s">
        <v>160</v>
      </c>
      <c r="E160" s="790">
        <v>6</v>
      </c>
      <c r="F160" s="789" t="s">
        <v>4496</v>
      </c>
    </row>
    <row r="161" spans="1:6" ht="47.25">
      <c r="A161" s="773" t="s">
        <v>4406</v>
      </c>
      <c r="B161" s="789" t="s">
        <v>4497</v>
      </c>
      <c r="C161" s="780">
        <v>40</v>
      </c>
      <c r="D161" s="789" t="s">
        <v>160</v>
      </c>
      <c r="E161" s="790">
        <v>6</v>
      </c>
      <c r="F161" s="789" t="s">
        <v>4496</v>
      </c>
    </row>
    <row r="162" spans="1:6" ht="47.25">
      <c r="A162" s="773" t="s">
        <v>4406</v>
      </c>
      <c r="B162" s="789" t="s">
        <v>4498</v>
      </c>
      <c r="C162" s="780">
        <v>10</v>
      </c>
      <c r="D162" s="789" t="s">
        <v>160</v>
      </c>
      <c r="E162" s="790">
        <v>6</v>
      </c>
      <c r="F162" s="789" t="s">
        <v>4496</v>
      </c>
    </row>
    <row r="163" spans="1:6" ht="47.25">
      <c r="A163" s="773" t="s">
        <v>4406</v>
      </c>
      <c r="B163" s="789" t="s">
        <v>2753</v>
      </c>
      <c r="C163" s="780">
        <v>50</v>
      </c>
      <c r="D163" s="789" t="s">
        <v>160</v>
      </c>
      <c r="E163" s="790">
        <v>6</v>
      </c>
      <c r="F163" s="789" t="s">
        <v>196</v>
      </c>
    </row>
    <row r="164" spans="1:6" ht="47.25">
      <c r="A164" s="773" t="s">
        <v>4406</v>
      </c>
      <c r="B164" s="789" t="s">
        <v>4499</v>
      </c>
      <c r="C164" s="780">
        <v>30</v>
      </c>
      <c r="D164" s="789" t="s">
        <v>160</v>
      </c>
      <c r="E164" s="790">
        <v>6</v>
      </c>
      <c r="F164" s="789" t="s">
        <v>196</v>
      </c>
    </row>
    <row r="165" spans="1:6" ht="47.25">
      <c r="A165" s="773" t="s">
        <v>4406</v>
      </c>
      <c r="B165" s="789" t="s">
        <v>2066</v>
      </c>
      <c r="C165" s="780">
        <v>200</v>
      </c>
      <c r="D165" s="789" t="s">
        <v>160</v>
      </c>
      <c r="E165" s="790">
        <v>6</v>
      </c>
      <c r="F165" s="789" t="s">
        <v>196</v>
      </c>
    </row>
    <row r="166" spans="1:6" ht="47.25">
      <c r="A166" s="773" t="s">
        <v>4406</v>
      </c>
      <c r="B166" s="789" t="s">
        <v>2042</v>
      </c>
      <c r="C166" s="780">
        <v>25</v>
      </c>
      <c r="D166" s="789" t="s">
        <v>160</v>
      </c>
      <c r="E166" s="790">
        <v>6</v>
      </c>
      <c r="F166" s="789" t="s">
        <v>196</v>
      </c>
    </row>
    <row r="167" spans="1:6" ht="47.25">
      <c r="A167" s="773" t="s">
        <v>4406</v>
      </c>
      <c r="B167" s="789" t="s">
        <v>4500</v>
      </c>
      <c r="C167" s="780">
        <v>15</v>
      </c>
      <c r="D167" s="789" t="s">
        <v>160</v>
      </c>
      <c r="E167" s="790">
        <v>6</v>
      </c>
      <c r="F167" s="789" t="s">
        <v>196</v>
      </c>
    </row>
    <row r="168" spans="1:6" ht="47.25">
      <c r="A168" s="773" t="s">
        <v>4406</v>
      </c>
      <c r="B168" s="789" t="s">
        <v>4501</v>
      </c>
      <c r="C168" s="780">
        <v>40</v>
      </c>
      <c r="D168" s="789" t="s">
        <v>160</v>
      </c>
      <c r="E168" s="790">
        <v>6</v>
      </c>
      <c r="F168" s="789" t="s">
        <v>196</v>
      </c>
    </row>
    <row r="169" spans="1:6" ht="47.25">
      <c r="A169" s="773" t="s">
        <v>4406</v>
      </c>
      <c r="B169" s="789" t="s">
        <v>2754</v>
      </c>
      <c r="C169" s="780">
        <v>300</v>
      </c>
      <c r="D169" s="789" t="s">
        <v>160</v>
      </c>
      <c r="E169" s="790">
        <v>3</v>
      </c>
      <c r="F169" s="789" t="s">
        <v>197</v>
      </c>
    </row>
    <row r="170" spans="1:6" ht="47.25">
      <c r="A170" s="773" t="s">
        <v>4406</v>
      </c>
      <c r="B170" s="789" t="s">
        <v>2755</v>
      </c>
      <c r="C170" s="780">
        <v>50</v>
      </c>
      <c r="D170" s="789" t="s">
        <v>160</v>
      </c>
      <c r="E170" s="790">
        <v>2</v>
      </c>
      <c r="F170" s="789" t="s">
        <v>197</v>
      </c>
    </row>
    <row r="171" spans="1:6" ht="47.25">
      <c r="A171" s="773" t="s">
        <v>4406</v>
      </c>
      <c r="B171" s="789" t="s">
        <v>1867</v>
      </c>
      <c r="C171" s="780">
        <v>30</v>
      </c>
      <c r="D171" s="789" t="s">
        <v>160</v>
      </c>
      <c r="E171" s="790">
        <v>2</v>
      </c>
      <c r="F171" s="789" t="s">
        <v>197</v>
      </c>
    </row>
    <row r="172" spans="1:6" ht="47.25">
      <c r="A172" s="773" t="s">
        <v>4406</v>
      </c>
      <c r="B172" s="789" t="s">
        <v>4502</v>
      </c>
      <c r="C172" s="780">
        <v>10</v>
      </c>
      <c r="D172" s="789" t="s">
        <v>160</v>
      </c>
      <c r="E172" s="790">
        <v>2</v>
      </c>
      <c r="F172" s="789" t="s">
        <v>197</v>
      </c>
    </row>
    <row r="173" spans="1:6" ht="47.25">
      <c r="A173" s="773" t="s">
        <v>4406</v>
      </c>
      <c r="B173" s="789" t="s">
        <v>2067</v>
      </c>
      <c r="C173" s="780">
        <v>250</v>
      </c>
      <c r="D173" s="789" t="s">
        <v>160</v>
      </c>
      <c r="E173" s="790">
        <v>2</v>
      </c>
      <c r="F173" s="789" t="s">
        <v>197</v>
      </c>
    </row>
    <row r="174" spans="1:6" ht="47.25">
      <c r="A174" s="773" t="s">
        <v>4406</v>
      </c>
      <c r="B174" s="789" t="s">
        <v>2042</v>
      </c>
      <c r="C174" s="780">
        <v>25</v>
      </c>
      <c r="D174" s="789" t="s">
        <v>160</v>
      </c>
      <c r="E174" s="790">
        <v>2</v>
      </c>
      <c r="F174" s="789" t="s">
        <v>197</v>
      </c>
    </row>
    <row r="175" spans="1:6" ht="47.25">
      <c r="A175" s="793" t="s">
        <v>4503</v>
      </c>
      <c r="B175" s="793" t="s">
        <v>3589</v>
      </c>
      <c r="C175" s="780">
        <v>125</v>
      </c>
      <c r="D175" s="793" t="s">
        <v>3590</v>
      </c>
      <c r="E175" s="794">
        <v>34</v>
      </c>
      <c r="F175" s="793" t="s">
        <v>4504</v>
      </c>
    </row>
    <row r="176" spans="1:6" ht="47.25">
      <c r="A176" s="793" t="s">
        <v>4503</v>
      </c>
      <c r="B176" s="793" t="s">
        <v>3591</v>
      </c>
      <c r="C176" s="780">
        <v>50</v>
      </c>
      <c r="D176" s="793" t="s">
        <v>3590</v>
      </c>
      <c r="E176" s="794">
        <v>34</v>
      </c>
      <c r="F176" s="793" t="s">
        <v>4504</v>
      </c>
    </row>
    <row r="177" spans="1:6" ht="47.25">
      <c r="A177" s="793" t="s">
        <v>4503</v>
      </c>
      <c r="B177" s="793" t="s">
        <v>4505</v>
      </c>
      <c r="C177" s="780">
        <v>25</v>
      </c>
      <c r="D177" s="793" t="s">
        <v>3592</v>
      </c>
      <c r="E177" s="794">
        <v>33</v>
      </c>
      <c r="F177" s="793" t="s">
        <v>4506</v>
      </c>
    </row>
    <row r="178" spans="1:6" ht="47.25">
      <c r="A178" s="793" t="s">
        <v>4503</v>
      </c>
      <c r="B178" s="793" t="s">
        <v>2756</v>
      </c>
      <c r="C178" s="780">
        <v>140</v>
      </c>
      <c r="D178" s="793" t="s">
        <v>3593</v>
      </c>
      <c r="E178" s="794">
        <v>34</v>
      </c>
      <c r="F178" s="793" t="s">
        <v>4507</v>
      </c>
    </row>
    <row r="179" spans="1:6" ht="47.25">
      <c r="A179" s="793" t="s">
        <v>4503</v>
      </c>
      <c r="B179" s="793" t="s">
        <v>4508</v>
      </c>
      <c r="C179" s="780">
        <v>100</v>
      </c>
      <c r="D179" s="793" t="s">
        <v>3593</v>
      </c>
      <c r="E179" s="794">
        <v>34</v>
      </c>
      <c r="F179" s="793" t="s">
        <v>4507</v>
      </c>
    </row>
    <row r="180" spans="1:6" ht="47.25">
      <c r="A180" s="793" t="s">
        <v>4503</v>
      </c>
      <c r="B180" s="793" t="s">
        <v>2068</v>
      </c>
      <c r="C180" s="780">
        <v>35</v>
      </c>
      <c r="D180" s="793" t="s">
        <v>3593</v>
      </c>
      <c r="E180" s="794">
        <v>34</v>
      </c>
      <c r="F180" s="793" t="s">
        <v>4507</v>
      </c>
    </row>
    <row r="181" spans="1:6" ht="47.25">
      <c r="A181" s="793" t="s">
        <v>4503</v>
      </c>
      <c r="B181" s="793" t="s">
        <v>2757</v>
      </c>
      <c r="C181" s="780">
        <v>30</v>
      </c>
      <c r="D181" s="793" t="s">
        <v>3593</v>
      </c>
      <c r="E181" s="794">
        <v>34</v>
      </c>
      <c r="F181" s="793" t="s">
        <v>4509</v>
      </c>
    </row>
    <row r="182" spans="1:6" ht="47.25">
      <c r="A182" s="793" t="s">
        <v>4503</v>
      </c>
      <c r="B182" s="793" t="s">
        <v>3594</v>
      </c>
      <c r="C182" s="780">
        <v>10</v>
      </c>
      <c r="D182" s="793" t="s">
        <v>3593</v>
      </c>
      <c r="E182" s="794">
        <v>34</v>
      </c>
      <c r="F182" s="793" t="s">
        <v>4509</v>
      </c>
    </row>
    <row r="183" spans="1:6" ht="47.25">
      <c r="A183" s="793" t="s">
        <v>4503</v>
      </c>
      <c r="B183" s="793" t="s">
        <v>1867</v>
      </c>
      <c r="C183" s="780">
        <v>30</v>
      </c>
      <c r="D183" s="793" t="s">
        <v>3593</v>
      </c>
      <c r="E183" s="794">
        <v>34</v>
      </c>
      <c r="F183" s="793" t="s">
        <v>4509</v>
      </c>
    </row>
    <row r="184" spans="1:6" ht="47.25">
      <c r="A184" s="793" t="s">
        <v>4503</v>
      </c>
      <c r="B184" s="793" t="s">
        <v>3595</v>
      </c>
      <c r="C184" s="780">
        <v>40</v>
      </c>
      <c r="D184" s="793" t="s">
        <v>3593</v>
      </c>
      <c r="E184" s="794">
        <v>34</v>
      </c>
      <c r="F184" s="793" t="s">
        <v>4509</v>
      </c>
    </row>
    <row r="185" spans="1:6" ht="47.25">
      <c r="A185" s="793" t="s">
        <v>4503</v>
      </c>
      <c r="B185" s="793" t="s">
        <v>4510</v>
      </c>
      <c r="C185" s="780">
        <v>250</v>
      </c>
      <c r="D185" s="793" t="s">
        <v>3593</v>
      </c>
      <c r="E185" s="794">
        <v>34</v>
      </c>
      <c r="F185" s="793" t="s">
        <v>4509</v>
      </c>
    </row>
    <row r="186" spans="1:6" ht="47.25">
      <c r="A186" s="793" t="s">
        <v>4503</v>
      </c>
      <c r="B186" s="793" t="s">
        <v>3596</v>
      </c>
      <c r="C186" s="780">
        <v>15</v>
      </c>
      <c r="D186" s="793" t="s">
        <v>3593</v>
      </c>
      <c r="E186" s="794">
        <v>34</v>
      </c>
      <c r="F186" s="793" t="s">
        <v>4509</v>
      </c>
    </row>
    <row r="187" spans="1:6" ht="47.25">
      <c r="A187" s="793" t="s">
        <v>4503</v>
      </c>
      <c r="B187" s="793" t="s">
        <v>3597</v>
      </c>
      <c r="C187" s="780">
        <v>30</v>
      </c>
      <c r="D187" s="793" t="s">
        <v>3593</v>
      </c>
      <c r="E187" s="794">
        <v>34</v>
      </c>
      <c r="F187" s="793" t="s">
        <v>4509</v>
      </c>
    </row>
    <row r="188" spans="1:6" ht="47.25">
      <c r="A188" s="793" t="s">
        <v>4503</v>
      </c>
      <c r="B188" s="793" t="s">
        <v>4511</v>
      </c>
      <c r="C188" s="780">
        <v>10</v>
      </c>
      <c r="D188" s="793" t="s">
        <v>3593</v>
      </c>
      <c r="E188" s="794">
        <v>34</v>
      </c>
      <c r="F188" s="793" t="s">
        <v>4512</v>
      </c>
    </row>
    <row r="189" spans="1:6" ht="47.25">
      <c r="A189" s="793" t="s">
        <v>4503</v>
      </c>
      <c r="B189" s="793" t="s">
        <v>1940</v>
      </c>
      <c r="C189" s="780">
        <v>30</v>
      </c>
      <c r="D189" s="793" t="s">
        <v>3593</v>
      </c>
      <c r="E189" s="794">
        <v>34</v>
      </c>
      <c r="F189" s="793" t="s">
        <v>4512</v>
      </c>
    </row>
    <row r="190" spans="1:6" ht="47.25">
      <c r="A190" s="793" t="s">
        <v>4503</v>
      </c>
      <c r="B190" s="793" t="s">
        <v>3598</v>
      </c>
      <c r="C190" s="780">
        <v>350</v>
      </c>
      <c r="D190" s="793" t="s">
        <v>3593</v>
      </c>
      <c r="E190" s="794">
        <v>34</v>
      </c>
      <c r="F190" s="793" t="s">
        <v>4512</v>
      </c>
    </row>
    <row r="191" spans="1:6" ht="47.25">
      <c r="A191" s="793" t="s">
        <v>4503</v>
      </c>
      <c r="B191" s="793" t="s">
        <v>2069</v>
      </c>
      <c r="C191" s="780">
        <v>40</v>
      </c>
      <c r="D191" s="793" t="s">
        <v>3593</v>
      </c>
      <c r="E191" s="794">
        <v>34</v>
      </c>
      <c r="F191" s="793" t="s">
        <v>4512</v>
      </c>
    </row>
    <row r="192" spans="1:6" ht="47.25">
      <c r="A192" s="793" t="s">
        <v>4503</v>
      </c>
      <c r="B192" s="793" t="s">
        <v>4513</v>
      </c>
      <c r="C192" s="780">
        <v>15</v>
      </c>
      <c r="D192" s="793" t="s">
        <v>3593</v>
      </c>
      <c r="E192" s="794">
        <v>34</v>
      </c>
      <c r="F192" s="793" t="s">
        <v>4512</v>
      </c>
    </row>
    <row r="193" spans="1:6" ht="47.25">
      <c r="A193" s="793" t="s">
        <v>4503</v>
      </c>
      <c r="B193" s="793" t="s">
        <v>1862</v>
      </c>
      <c r="C193" s="780">
        <v>30</v>
      </c>
      <c r="D193" s="793" t="s">
        <v>3593</v>
      </c>
      <c r="E193" s="794">
        <v>34</v>
      </c>
      <c r="F193" s="793" t="s">
        <v>4512</v>
      </c>
    </row>
    <row r="194" spans="1:6" ht="47.25">
      <c r="A194" s="793" t="s">
        <v>4503</v>
      </c>
      <c r="B194" s="793" t="s">
        <v>3599</v>
      </c>
      <c r="C194" s="780">
        <v>15</v>
      </c>
      <c r="D194" s="793" t="s">
        <v>3600</v>
      </c>
      <c r="E194" s="794">
        <v>31</v>
      </c>
      <c r="F194" s="793" t="s">
        <v>4514</v>
      </c>
    </row>
    <row r="195" spans="1:6" ht="47.25">
      <c r="A195" s="793" t="s">
        <v>4503</v>
      </c>
      <c r="B195" s="793" t="s">
        <v>2070</v>
      </c>
      <c r="C195" s="780">
        <v>100</v>
      </c>
      <c r="D195" s="793" t="s">
        <v>3600</v>
      </c>
      <c r="E195" s="794">
        <v>31</v>
      </c>
      <c r="F195" s="793" t="s">
        <v>4514</v>
      </c>
    </row>
    <row r="196" spans="1:6" ht="47.25">
      <c r="A196" s="793" t="s">
        <v>4503</v>
      </c>
      <c r="B196" s="793" t="s">
        <v>3601</v>
      </c>
      <c r="C196" s="780">
        <v>200</v>
      </c>
      <c r="D196" s="793" t="s">
        <v>3600</v>
      </c>
      <c r="E196" s="794">
        <v>31</v>
      </c>
      <c r="F196" s="793" t="s">
        <v>4514</v>
      </c>
    </row>
    <row r="197" spans="1:6" ht="47.25">
      <c r="A197" s="793" t="s">
        <v>4503</v>
      </c>
      <c r="B197" s="793" t="s">
        <v>4515</v>
      </c>
      <c r="C197" s="780">
        <v>60</v>
      </c>
      <c r="D197" s="793" t="s">
        <v>3600</v>
      </c>
      <c r="E197" s="794">
        <v>31</v>
      </c>
      <c r="F197" s="793" t="s">
        <v>4514</v>
      </c>
    </row>
    <row r="198" spans="1:6" ht="47.25">
      <c r="A198" s="793" t="s">
        <v>4503</v>
      </c>
      <c r="B198" s="793" t="s">
        <v>4516</v>
      </c>
      <c r="C198" s="780">
        <v>10</v>
      </c>
      <c r="D198" s="793" t="s">
        <v>3600</v>
      </c>
      <c r="E198" s="794">
        <v>31</v>
      </c>
      <c r="F198" s="793" t="s">
        <v>4514</v>
      </c>
    </row>
    <row r="199" spans="1:6" ht="47.25">
      <c r="A199" s="793" t="s">
        <v>4503</v>
      </c>
      <c r="B199" s="793" t="s">
        <v>1867</v>
      </c>
      <c r="C199" s="780">
        <v>30</v>
      </c>
      <c r="D199" s="793" t="s">
        <v>3600</v>
      </c>
      <c r="E199" s="794">
        <v>31</v>
      </c>
      <c r="F199" s="793" t="s">
        <v>4517</v>
      </c>
    </row>
    <row r="200" spans="1:6" ht="47.25">
      <c r="A200" s="793" t="s">
        <v>4503</v>
      </c>
      <c r="B200" s="793" t="s">
        <v>2758</v>
      </c>
      <c r="C200" s="780">
        <v>20</v>
      </c>
      <c r="D200" s="793" t="s">
        <v>3600</v>
      </c>
      <c r="E200" s="794">
        <v>31</v>
      </c>
      <c r="F200" s="793" t="s">
        <v>4517</v>
      </c>
    </row>
    <row r="201" spans="1:6" ht="47.25">
      <c r="A201" s="793" t="s">
        <v>4503</v>
      </c>
      <c r="B201" s="793" t="s">
        <v>4518</v>
      </c>
      <c r="C201" s="780">
        <v>60</v>
      </c>
      <c r="D201" s="793" t="s">
        <v>3592</v>
      </c>
      <c r="E201" s="794">
        <v>33</v>
      </c>
      <c r="F201" s="793" t="s">
        <v>4519</v>
      </c>
    </row>
    <row r="202" spans="1:6" ht="47.25">
      <c r="A202" s="793" t="s">
        <v>4503</v>
      </c>
      <c r="B202" s="793" t="s">
        <v>4520</v>
      </c>
      <c r="C202" s="780">
        <v>70</v>
      </c>
      <c r="D202" s="793" t="s">
        <v>3592</v>
      </c>
      <c r="E202" s="794">
        <v>33</v>
      </c>
      <c r="F202" s="793" t="s">
        <v>4519</v>
      </c>
    </row>
    <row r="203" spans="1:6" ht="47.25">
      <c r="A203" s="793" t="s">
        <v>4503</v>
      </c>
      <c r="B203" s="793" t="s">
        <v>2071</v>
      </c>
      <c r="C203" s="780">
        <v>200</v>
      </c>
      <c r="D203" s="793" t="s">
        <v>3590</v>
      </c>
      <c r="E203" s="794">
        <v>34</v>
      </c>
      <c r="F203" s="793" t="s">
        <v>4521</v>
      </c>
    </row>
    <row r="204" spans="1:6" ht="47.25">
      <c r="A204" s="793" t="s">
        <v>4503</v>
      </c>
      <c r="B204" s="793" t="s">
        <v>4522</v>
      </c>
      <c r="C204" s="780">
        <v>80</v>
      </c>
      <c r="D204" s="793" t="s">
        <v>3590</v>
      </c>
      <c r="E204" s="794">
        <v>34</v>
      </c>
      <c r="F204" s="793" t="s">
        <v>4521</v>
      </c>
    </row>
    <row r="205" spans="1:6" ht="47.25">
      <c r="A205" s="793" t="s">
        <v>4503</v>
      </c>
      <c r="B205" s="793" t="s">
        <v>4523</v>
      </c>
      <c r="C205" s="780">
        <v>100</v>
      </c>
      <c r="D205" s="793" t="s">
        <v>3590</v>
      </c>
      <c r="E205" s="794">
        <v>34</v>
      </c>
      <c r="F205" s="793" t="s">
        <v>4521</v>
      </c>
    </row>
    <row r="206" spans="1:6" ht="47.25">
      <c r="A206" s="793" t="s">
        <v>4503</v>
      </c>
      <c r="B206" s="793" t="s">
        <v>3602</v>
      </c>
      <c r="C206" s="780">
        <v>200</v>
      </c>
      <c r="D206" s="793" t="s">
        <v>3590</v>
      </c>
      <c r="E206" s="794">
        <v>34</v>
      </c>
      <c r="F206" s="793" t="s">
        <v>4521</v>
      </c>
    </row>
    <row r="207" spans="1:6" ht="47.25">
      <c r="A207" s="793" t="s">
        <v>4503</v>
      </c>
      <c r="B207" s="793" t="s">
        <v>3603</v>
      </c>
      <c r="C207" s="780">
        <v>50</v>
      </c>
      <c r="D207" s="793" t="s">
        <v>3590</v>
      </c>
      <c r="E207" s="794">
        <v>34</v>
      </c>
      <c r="F207" s="793" t="s">
        <v>4521</v>
      </c>
    </row>
    <row r="208" spans="1:6" ht="47.25">
      <c r="A208" s="793" t="s">
        <v>4503</v>
      </c>
      <c r="B208" s="793" t="s">
        <v>3604</v>
      </c>
      <c r="C208" s="780">
        <v>100</v>
      </c>
      <c r="D208" s="793" t="s">
        <v>3590</v>
      </c>
      <c r="E208" s="794">
        <v>34</v>
      </c>
      <c r="F208" s="793" t="s">
        <v>4521</v>
      </c>
    </row>
    <row r="209" spans="1:6" ht="47.25">
      <c r="A209" s="793" t="s">
        <v>4503</v>
      </c>
      <c r="B209" s="793" t="s">
        <v>4524</v>
      </c>
      <c r="C209" s="780">
        <v>150</v>
      </c>
      <c r="D209" s="793" t="s">
        <v>3590</v>
      </c>
      <c r="E209" s="794">
        <v>34</v>
      </c>
      <c r="F209" s="793" t="s">
        <v>4521</v>
      </c>
    </row>
    <row r="210" spans="1:6" ht="47.25">
      <c r="A210" s="793" t="s">
        <v>4503</v>
      </c>
      <c r="B210" s="793" t="s">
        <v>3606</v>
      </c>
      <c r="C210" s="780">
        <v>75</v>
      </c>
      <c r="D210" s="793" t="s">
        <v>3600</v>
      </c>
      <c r="E210" s="794">
        <v>31</v>
      </c>
      <c r="F210" s="793" t="s">
        <v>3605</v>
      </c>
    </row>
    <row r="211" spans="1:6" ht="47.25">
      <c r="A211" s="793" t="s">
        <v>4503</v>
      </c>
      <c r="B211" s="793" t="s">
        <v>4525</v>
      </c>
      <c r="C211" s="780">
        <v>60</v>
      </c>
      <c r="D211" s="793" t="s">
        <v>3600</v>
      </c>
      <c r="E211" s="794">
        <v>32</v>
      </c>
      <c r="F211" s="793" t="s">
        <v>4526</v>
      </c>
    </row>
    <row r="212" spans="1:6" ht="47.25">
      <c r="A212" s="793" t="s">
        <v>4503</v>
      </c>
      <c r="B212" s="793" t="s">
        <v>2760</v>
      </c>
      <c r="C212" s="780">
        <v>25</v>
      </c>
      <c r="D212" s="793" t="s">
        <v>3590</v>
      </c>
      <c r="E212" s="794">
        <v>34</v>
      </c>
      <c r="F212" s="793" t="s">
        <v>4527</v>
      </c>
    </row>
    <row r="213" spans="1:6" ht="47.25">
      <c r="A213" s="793" t="s">
        <v>4503</v>
      </c>
      <c r="B213" s="793" t="s">
        <v>2072</v>
      </c>
      <c r="C213" s="780">
        <v>20</v>
      </c>
      <c r="D213" s="793" t="s">
        <v>3590</v>
      </c>
      <c r="E213" s="794">
        <v>34</v>
      </c>
      <c r="F213" s="793" t="s">
        <v>4527</v>
      </c>
    </row>
    <row r="214" spans="1:6" ht="47.25">
      <c r="A214" s="793" t="s">
        <v>4503</v>
      </c>
      <c r="B214" s="793" t="s">
        <v>3607</v>
      </c>
      <c r="C214" s="780">
        <v>60</v>
      </c>
      <c r="D214" s="793" t="s">
        <v>3590</v>
      </c>
      <c r="E214" s="794">
        <v>34</v>
      </c>
      <c r="F214" s="793" t="s">
        <v>4527</v>
      </c>
    </row>
    <row r="215" spans="1:6" ht="47.25">
      <c r="A215" s="793" t="s">
        <v>4503</v>
      </c>
      <c r="B215" s="793" t="s">
        <v>4528</v>
      </c>
      <c r="C215" s="780">
        <v>20</v>
      </c>
      <c r="D215" s="793" t="s">
        <v>3608</v>
      </c>
      <c r="E215" s="794">
        <v>32</v>
      </c>
      <c r="F215" s="793" t="s">
        <v>4529</v>
      </c>
    </row>
    <row r="216" spans="1:6" ht="47.25">
      <c r="A216" s="793" t="s">
        <v>4503</v>
      </c>
      <c r="B216" s="793" t="s">
        <v>2073</v>
      </c>
      <c r="C216" s="780">
        <v>35</v>
      </c>
      <c r="D216" s="793" t="s">
        <v>3593</v>
      </c>
      <c r="E216" s="794">
        <v>34</v>
      </c>
      <c r="F216" s="793" t="s">
        <v>4530</v>
      </c>
    </row>
    <row r="217" spans="1:6" ht="47.25">
      <c r="A217" s="793" t="s">
        <v>4503</v>
      </c>
      <c r="B217" s="793" t="s">
        <v>2074</v>
      </c>
      <c r="C217" s="780">
        <v>220</v>
      </c>
      <c r="D217" s="793" t="s">
        <v>3592</v>
      </c>
      <c r="E217" s="794">
        <v>33</v>
      </c>
      <c r="F217" s="793" t="s">
        <v>4531</v>
      </c>
    </row>
    <row r="218" spans="1:6" ht="47.25">
      <c r="A218" s="793" t="s">
        <v>4503</v>
      </c>
      <c r="B218" s="793" t="s">
        <v>2075</v>
      </c>
      <c r="C218" s="780">
        <v>75</v>
      </c>
      <c r="D218" s="793" t="s">
        <v>3590</v>
      </c>
      <c r="E218" s="794">
        <v>33</v>
      </c>
      <c r="F218" s="793" t="s">
        <v>4532</v>
      </c>
    </row>
    <row r="219" spans="1:6" ht="47.25">
      <c r="A219" s="793" t="s">
        <v>4503</v>
      </c>
      <c r="B219" s="793" t="s">
        <v>2076</v>
      </c>
      <c r="C219" s="780">
        <v>50</v>
      </c>
      <c r="D219" s="793" t="s">
        <v>3592</v>
      </c>
      <c r="E219" s="794">
        <v>33</v>
      </c>
      <c r="F219" s="793" t="s">
        <v>4533</v>
      </c>
    </row>
    <row r="220" spans="1:6" ht="47.25">
      <c r="A220" s="793" t="s">
        <v>4503</v>
      </c>
      <c r="B220" s="793" t="s">
        <v>4534</v>
      </c>
      <c r="C220" s="780">
        <v>85</v>
      </c>
      <c r="D220" s="793" t="s">
        <v>3592</v>
      </c>
      <c r="E220" s="794">
        <v>33</v>
      </c>
      <c r="F220" s="793" t="s">
        <v>4533</v>
      </c>
    </row>
    <row r="221" spans="1:6" ht="47.25">
      <c r="A221" s="793" t="s">
        <v>4503</v>
      </c>
      <c r="B221" s="793" t="s">
        <v>2077</v>
      </c>
      <c r="C221" s="780">
        <v>750</v>
      </c>
      <c r="D221" s="793" t="s">
        <v>3592</v>
      </c>
      <c r="E221" s="794">
        <v>33</v>
      </c>
      <c r="F221" s="793" t="s">
        <v>4535</v>
      </c>
    </row>
    <row r="222" spans="1:6" ht="47.25">
      <c r="A222" s="793" t="s">
        <v>4503</v>
      </c>
      <c r="B222" s="793" t="s">
        <v>4536</v>
      </c>
      <c r="C222" s="780">
        <v>300</v>
      </c>
      <c r="D222" s="793" t="s">
        <v>3592</v>
      </c>
      <c r="E222" s="794">
        <v>33</v>
      </c>
      <c r="F222" s="793" t="s">
        <v>4535</v>
      </c>
    </row>
    <row r="223" spans="1:6" ht="47.25">
      <c r="A223" s="793" t="s">
        <v>4503</v>
      </c>
      <c r="B223" s="793" t="s">
        <v>2759</v>
      </c>
      <c r="C223" s="780">
        <v>500</v>
      </c>
      <c r="D223" s="793" t="s">
        <v>3592</v>
      </c>
      <c r="E223" s="794">
        <v>33</v>
      </c>
      <c r="F223" s="793" t="s">
        <v>4535</v>
      </c>
    </row>
    <row r="224" spans="1:6" ht="47.25">
      <c r="A224" s="793" t="s">
        <v>4503</v>
      </c>
      <c r="B224" s="793" t="s">
        <v>2078</v>
      </c>
      <c r="C224" s="780">
        <v>150</v>
      </c>
      <c r="D224" s="793" t="s">
        <v>3592</v>
      </c>
      <c r="E224" s="794">
        <v>33</v>
      </c>
      <c r="F224" s="793" t="s">
        <v>4535</v>
      </c>
    </row>
    <row r="225" spans="1:6" ht="47.25">
      <c r="A225" s="793" t="s">
        <v>4503</v>
      </c>
      <c r="B225" s="793" t="s">
        <v>4537</v>
      </c>
      <c r="C225" s="780">
        <v>15</v>
      </c>
      <c r="D225" s="793" t="s">
        <v>3592</v>
      </c>
      <c r="E225" s="794">
        <v>33</v>
      </c>
      <c r="F225" s="793" t="s">
        <v>4535</v>
      </c>
    </row>
    <row r="226" spans="1:6" ht="47.25">
      <c r="A226" s="793" t="s">
        <v>4503</v>
      </c>
      <c r="B226" s="793" t="s">
        <v>2079</v>
      </c>
      <c r="C226" s="780">
        <v>20</v>
      </c>
      <c r="D226" s="793" t="s">
        <v>3600</v>
      </c>
      <c r="E226" s="794">
        <v>31</v>
      </c>
      <c r="F226" s="793" t="s">
        <v>4538</v>
      </c>
    </row>
    <row r="227" spans="1:6" ht="47.25">
      <c r="A227" s="795" t="s">
        <v>4539</v>
      </c>
      <c r="B227" s="795" t="s">
        <v>1863</v>
      </c>
      <c r="C227" s="780">
        <v>75</v>
      </c>
      <c r="D227" s="795" t="s">
        <v>2761</v>
      </c>
      <c r="E227" s="796">
        <v>28</v>
      </c>
      <c r="F227" s="795" t="s">
        <v>4540</v>
      </c>
    </row>
    <row r="228" spans="1:6" ht="47.25">
      <c r="A228" s="795" t="s">
        <v>4539</v>
      </c>
      <c r="B228" s="795" t="s">
        <v>3609</v>
      </c>
      <c r="C228" s="780">
        <v>100</v>
      </c>
      <c r="D228" s="795" t="s">
        <v>2761</v>
      </c>
      <c r="E228" s="796">
        <v>28</v>
      </c>
      <c r="F228" s="795" t="s">
        <v>1864</v>
      </c>
    </row>
    <row r="229" spans="1:6" ht="47.25">
      <c r="A229" s="795" t="s">
        <v>4539</v>
      </c>
      <c r="B229" s="795" t="s">
        <v>1865</v>
      </c>
      <c r="C229" s="780">
        <v>60</v>
      </c>
      <c r="D229" s="795" t="s">
        <v>2761</v>
      </c>
      <c r="E229" s="796">
        <v>28</v>
      </c>
      <c r="F229" s="795" t="s">
        <v>4541</v>
      </c>
    </row>
    <row r="230" spans="1:6" ht="47.25">
      <c r="A230" s="795" t="s">
        <v>4539</v>
      </c>
      <c r="B230" s="795" t="s">
        <v>3610</v>
      </c>
      <c r="C230" s="780">
        <v>35</v>
      </c>
      <c r="D230" s="795" t="s">
        <v>2761</v>
      </c>
      <c r="E230" s="796">
        <v>28</v>
      </c>
      <c r="F230" s="795" t="s">
        <v>4541</v>
      </c>
    </row>
    <row r="231" spans="1:6" ht="47.25">
      <c r="A231" s="795" t="s">
        <v>4539</v>
      </c>
      <c r="B231" s="795" t="s">
        <v>1866</v>
      </c>
      <c r="C231" s="780">
        <v>100</v>
      </c>
      <c r="D231" s="795" t="s">
        <v>2761</v>
      </c>
      <c r="E231" s="796">
        <v>28</v>
      </c>
      <c r="F231" s="795" t="s">
        <v>4542</v>
      </c>
    </row>
    <row r="232" spans="1:6" ht="47.25">
      <c r="A232" s="795" t="s">
        <v>4539</v>
      </c>
      <c r="B232" s="795" t="s">
        <v>1865</v>
      </c>
      <c r="C232" s="780">
        <v>25</v>
      </c>
      <c r="D232" s="795" t="s">
        <v>2761</v>
      </c>
      <c r="E232" s="796">
        <v>28</v>
      </c>
      <c r="F232" s="795" t="s">
        <v>4542</v>
      </c>
    </row>
    <row r="233" spans="1:6" ht="47.25">
      <c r="A233" s="795" t="s">
        <v>4539</v>
      </c>
      <c r="B233" s="795" t="s">
        <v>1867</v>
      </c>
      <c r="C233" s="780">
        <v>8</v>
      </c>
      <c r="D233" s="795" t="s">
        <v>2761</v>
      </c>
      <c r="E233" s="796">
        <v>28</v>
      </c>
      <c r="F233" s="795" t="s">
        <v>4542</v>
      </c>
    </row>
    <row r="234" spans="1:6" ht="47.25">
      <c r="A234" s="795" t="s">
        <v>4539</v>
      </c>
      <c r="B234" s="795" t="s">
        <v>1868</v>
      </c>
      <c r="C234" s="780">
        <v>150</v>
      </c>
      <c r="D234" s="795" t="s">
        <v>2761</v>
      </c>
      <c r="E234" s="796">
        <v>14</v>
      </c>
      <c r="F234" s="795" t="s">
        <v>4543</v>
      </c>
    </row>
    <row r="235" spans="1:6" ht="47.25">
      <c r="A235" s="795" t="s">
        <v>4539</v>
      </c>
      <c r="B235" s="795" t="s">
        <v>1869</v>
      </c>
      <c r="C235" s="780">
        <v>250</v>
      </c>
      <c r="D235" s="795" t="s">
        <v>2761</v>
      </c>
      <c r="E235" s="796">
        <v>28</v>
      </c>
      <c r="F235" s="795" t="s">
        <v>4543</v>
      </c>
    </row>
    <row r="236" spans="1:6" ht="47.25">
      <c r="A236" s="795" t="s">
        <v>4539</v>
      </c>
      <c r="B236" s="795" t="s">
        <v>2762</v>
      </c>
      <c r="C236" s="780">
        <v>75</v>
      </c>
      <c r="D236" s="795" t="s">
        <v>2761</v>
      </c>
      <c r="E236" s="796">
        <v>16</v>
      </c>
      <c r="F236" s="795" t="s">
        <v>140</v>
      </c>
    </row>
    <row r="237" spans="1:6" ht="47.25">
      <c r="A237" s="795" t="s">
        <v>4539</v>
      </c>
      <c r="B237" s="795" t="s">
        <v>1870</v>
      </c>
      <c r="C237" s="780">
        <v>100</v>
      </c>
      <c r="D237" s="795" t="s">
        <v>2761</v>
      </c>
      <c r="E237" s="796">
        <v>16</v>
      </c>
      <c r="F237" s="795" t="s">
        <v>140</v>
      </c>
    </row>
    <row r="238" spans="1:6" ht="47.25">
      <c r="A238" s="795" t="s">
        <v>4539</v>
      </c>
      <c r="B238" s="795" t="s">
        <v>156</v>
      </c>
      <c r="C238" s="780">
        <v>320</v>
      </c>
      <c r="D238" s="795" t="s">
        <v>2761</v>
      </c>
      <c r="E238" s="796">
        <v>14</v>
      </c>
      <c r="F238" s="795" t="s">
        <v>4544</v>
      </c>
    </row>
    <row r="239" spans="1:6" ht="47.25">
      <c r="A239" s="795" t="s">
        <v>4539</v>
      </c>
      <c r="B239" s="795" t="s">
        <v>4545</v>
      </c>
      <c r="C239" s="791">
        <v>75</v>
      </c>
      <c r="D239" s="795" t="s">
        <v>2761</v>
      </c>
      <c r="E239" s="796">
        <v>14</v>
      </c>
      <c r="F239" s="795" t="s">
        <v>4544</v>
      </c>
    </row>
    <row r="240" spans="1:6" ht="47.25">
      <c r="A240" s="795" t="s">
        <v>4539</v>
      </c>
      <c r="B240" s="795" t="s">
        <v>4546</v>
      </c>
      <c r="C240" s="780">
        <v>100</v>
      </c>
      <c r="D240" s="795" t="s">
        <v>2761</v>
      </c>
      <c r="E240" s="796">
        <v>13</v>
      </c>
      <c r="F240" s="795" t="s">
        <v>4544</v>
      </c>
    </row>
    <row r="241" spans="1:6" ht="47.25">
      <c r="A241" s="795" t="s">
        <v>4539</v>
      </c>
      <c r="B241" s="795" t="s">
        <v>1867</v>
      </c>
      <c r="C241" s="780">
        <v>10</v>
      </c>
      <c r="D241" s="795" t="s">
        <v>2761</v>
      </c>
      <c r="E241" s="796">
        <v>14</v>
      </c>
      <c r="F241" s="795" t="s">
        <v>4544</v>
      </c>
    </row>
    <row r="242" spans="1:6" ht="47.25">
      <c r="A242" s="795" t="s">
        <v>4539</v>
      </c>
      <c r="B242" s="795" t="s">
        <v>1871</v>
      </c>
      <c r="C242" s="780">
        <v>150</v>
      </c>
      <c r="D242" s="795" t="s">
        <v>2761</v>
      </c>
      <c r="E242" s="796">
        <v>14</v>
      </c>
      <c r="F242" s="795" t="s">
        <v>4544</v>
      </c>
    </row>
    <row r="243" spans="1:6" ht="47.25">
      <c r="A243" s="795" t="s">
        <v>4539</v>
      </c>
      <c r="B243" s="797" t="s">
        <v>1872</v>
      </c>
      <c r="C243" s="780">
        <v>300</v>
      </c>
      <c r="D243" s="797" t="s">
        <v>2761</v>
      </c>
      <c r="E243" s="798">
        <v>15</v>
      </c>
      <c r="F243" s="797" t="s">
        <v>4547</v>
      </c>
    </row>
    <row r="244" spans="1:6" ht="47.25">
      <c r="A244" s="795" t="s">
        <v>4539</v>
      </c>
      <c r="B244" s="797" t="s">
        <v>1867</v>
      </c>
      <c r="C244" s="780">
        <v>15</v>
      </c>
      <c r="D244" s="797" t="s">
        <v>2761</v>
      </c>
      <c r="E244" s="798">
        <v>14</v>
      </c>
      <c r="F244" s="797" t="s">
        <v>4547</v>
      </c>
    </row>
    <row r="245" spans="1:6" ht="47.25">
      <c r="A245" s="795" t="s">
        <v>4539</v>
      </c>
      <c r="B245" s="797" t="s">
        <v>1873</v>
      </c>
      <c r="C245" s="780">
        <v>20</v>
      </c>
      <c r="D245" s="797" t="s">
        <v>2761</v>
      </c>
      <c r="E245" s="798">
        <v>14</v>
      </c>
      <c r="F245" s="797" t="s">
        <v>4547</v>
      </c>
    </row>
    <row r="246" spans="1:6" ht="47.25">
      <c r="A246" s="795" t="s">
        <v>4539</v>
      </c>
      <c r="B246" s="797" t="s">
        <v>4548</v>
      </c>
      <c r="C246" s="791">
        <v>25</v>
      </c>
      <c r="D246" s="797" t="s">
        <v>2761</v>
      </c>
      <c r="E246" s="798">
        <v>14</v>
      </c>
      <c r="F246" s="797" t="s">
        <v>4547</v>
      </c>
    </row>
    <row r="247" spans="1:6" ht="47.25">
      <c r="A247" s="795" t="s">
        <v>4539</v>
      </c>
      <c r="B247" s="797" t="s">
        <v>4549</v>
      </c>
      <c r="C247" s="791">
        <v>35</v>
      </c>
      <c r="D247" s="797" t="s">
        <v>2761</v>
      </c>
      <c r="E247" s="798">
        <v>14</v>
      </c>
      <c r="F247" s="797" t="s">
        <v>164</v>
      </c>
    </row>
    <row r="248" spans="1:6" ht="47.25">
      <c r="A248" s="795" t="s">
        <v>4539</v>
      </c>
      <c r="B248" s="797" t="s">
        <v>1874</v>
      </c>
      <c r="C248" s="780">
        <v>150</v>
      </c>
      <c r="D248" s="797" t="s">
        <v>2761</v>
      </c>
      <c r="E248" s="798">
        <v>14</v>
      </c>
      <c r="F248" s="797" t="s">
        <v>164</v>
      </c>
    </row>
    <row r="249" spans="1:6" ht="47.25">
      <c r="A249" s="795" t="s">
        <v>4539</v>
      </c>
      <c r="B249" s="797" t="s">
        <v>3611</v>
      </c>
      <c r="C249" s="780">
        <v>275</v>
      </c>
      <c r="D249" s="797" t="s">
        <v>2761</v>
      </c>
      <c r="E249" s="798">
        <v>14</v>
      </c>
      <c r="F249" s="797" t="s">
        <v>164</v>
      </c>
    </row>
    <row r="250" spans="1:6" ht="47.25">
      <c r="A250" s="795" t="s">
        <v>4539</v>
      </c>
      <c r="B250" s="797" t="s">
        <v>1875</v>
      </c>
      <c r="C250" s="780">
        <v>80</v>
      </c>
      <c r="D250" s="797" t="s">
        <v>2761</v>
      </c>
      <c r="E250" s="798">
        <v>14</v>
      </c>
      <c r="F250" s="797" t="s">
        <v>164</v>
      </c>
    </row>
    <row r="251" spans="1:6" ht="47.25">
      <c r="A251" s="795" t="s">
        <v>4539</v>
      </c>
      <c r="B251" s="797" t="s">
        <v>4550</v>
      </c>
      <c r="C251" s="780">
        <v>200</v>
      </c>
      <c r="D251" s="797" t="s">
        <v>2761</v>
      </c>
      <c r="E251" s="798">
        <v>12</v>
      </c>
      <c r="F251" s="797" t="s">
        <v>4551</v>
      </c>
    </row>
    <row r="252" spans="1:6" ht="47.25">
      <c r="A252" s="795" t="s">
        <v>4539</v>
      </c>
      <c r="B252" s="797" t="s">
        <v>4552</v>
      </c>
      <c r="C252" s="791">
        <v>25</v>
      </c>
      <c r="D252" s="797" t="s">
        <v>2761</v>
      </c>
      <c r="E252" s="798">
        <v>12</v>
      </c>
      <c r="F252" s="797" t="s">
        <v>4553</v>
      </c>
    </row>
    <row r="253" spans="1:6" ht="47.25">
      <c r="A253" s="795" t="s">
        <v>4539</v>
      </c>
      <c r="B253" s="797" t="s">
        <v>155</v>
      </c>
      <c r="C253" s="780">
        <v>180</v>
      </c>
      <c r="D253" s="797" t="s">
        <v>2761</v>
      </c>
      <c r="E253" s="798">
        <v>12</v>
      </c>
      <c r="F253" s="797" t="s">
        <v>4553</v>
      </c>
    </row>
    <row r="254" spans="1:6" ht="47.25">
      <c r="A254" s="795" t="s">
        <v>4539</v>
      </c>
      <c r="B254" s="797" t="s">
        <v>1876</v>
      </c>
      <c r="C254" s="780">
        <v>40</v>
      </c>
      <c r="D254" s="797" t="s">
        <v>2761</v>
      </c>
      <c r="E254" s="798">
        <v>12</v>
      </c>
      <c r="F254" s="797" t="s">
        <v>4553</v>
      </c>
    </row>
    <row r="255" spans="1:6" ht="47.25">
      <c r="A255" s="795" t="s">
        <v>4539</v>
      </c>
      <c r="B255" s="797" t="s">
        <v>4554</v>
      </c>
      <c r="C255" s="780">
        <v>70</v>
      </c>
      <c r="D255" s="797" t="s">
        <v>2761</v>
      </c>
      <c r="E255" s="798">
        <v>12</v>
      </c>
      <c r="F255" s="797" t="s">
        <v>4553</v>
      </c>
    </row>
    <row r="256" spans="1:6" ht="47.25">
      <c r="A256" s="795" t="s">
        <v>4539</v>
      </c>
      <c r="B256" s="797" t="s">
        <v>1877</v>
      </c>
      <c r="C256" s="780">
        <v>320</v>
      </c>
      <c r="D256" s="797" t="s">
        <v>2761</v>
      </c>
      <c r="E256" s="798">
        <v>12</v>
      </c>
      <c r="F256" s="797" t="s">
        <v>4553</v>
      </c>
    </row>
    <row r="257" spans="1:6" ht="47.25">
      <c r="A257" s="795" t="s">
        <v>4539</v>
      </c>
      <c r="B257" s="797" t="s">
        <v>1878</v>
      </c>
      <c r="C257" s="780">
        <v>250</v>
      </c>
      <c r="D257" s="797" t="s">
        <v>2761</v>
      </c>
      <c r="E257" s="798">
        <v>12</v>
      </c>
      <c r="F257" s="797" t="s">
        <v>4553</v>
      </c>
    </row>
    <row r="258" spans="1:6" ht="47.25">
      <c r="A258" s="795" t="s">
        <v>4539</v>
      </c>
      <c r="B258" s="799" t="s">
        <v>1879</v>
      </c>
      <c r="C258" s="780">
        <v>175</v>
      </c>
      <c r="D258" s="799" t="s">
        <v>2761</v>
      </c>
      <c r="E258" s="800">
        <v>12</v>
      </c>
      <c r="F258" s="799" t="s">
        <v>4553</v>
      </c>
    </row>
    <row r="259" spans="1:6" ht="47.25">
      <c r="A259" s="795" t="s">
        <v>4539</v>
      </c>
      <c r="B259" s="799" t="s">
        <v>4555</v>
      </c>
      <c r="C259" s="780">
        <v>75</v>
      </c>
      <c r="D259" s="799" t="s">
        <v>2761</v>
      </c>
      <c r="E259" s="800">
        <v>13</v>
      </c>
      <c r="F259" s="799" t="s">
        <v>4553</v>
      </c>
    </row>
    <row r="260" spans="1:6" ht="47.25">
      <c r="A260" s="795" t="s">
        <v>4539</v>
      </c>
      <c r="B260" s="799" t="s">
        <v>3613</v>
      </c>
      <c r="C260" s="780">
        <v>100</v>
      </c>
      <c r="D260" s="799" t="s">
        <v>2761</v>
      </c>
      <c r="E260" s="800">
        <v>28</v>
      </c>
      <c r="F260" s="799" t="s">
        <v>3612</v>
      </c>
    </row>
    <row r="261" spans="1:6" ht="47.25">
      <c r="A261" s="795" t="s">
        <v>4539</v>
      </c>
      <c r="B261" s="799" t="s">
        <v>2763</v>
      </c>
      <c r="C261" s="780">
        <v>150</v>
      </c>
      <c r="D261" s="799" t="s">
        <v>2761</v>
      </c>
      <c r="E261" s="800">
        <v>28</v>
      </c>
      <c r="F261" s="799" t="s">
        <v>4556</v>
      </c>
    </row>
    <row r="262" spans="1:6" ht="47.25">
      <c r="A262" s="795" t="s">
        <v>4539</v>
      </c>
      <c r="B262" s="799" t="s">
        <v>1881</v>
      </c>
      <c r="C262" s="780">
        <v>150</v>
      </c>
      <c r="D262" s="799" t="s">
        <v>2761</v>
      </c>
      <c r="E262" s="800">
        <v>28</v>
      </c>
      <c r="F262" s="799" t="s">
        <v>1880</v>
      </c>
    </row>
    <row r="263" spans="1:6" ht="47.25">
      <c r="A263" s="795" t="s">
        <v>4539</v>
      </c>
      <c r="B263" s="801" t="s">
        <v>3614</v>
      </c>
      <c r="C263" s="780">
        <v>300</v>
      </c>
      <c r="D263" s="801" t="s">
        <v>2761</v>
      </c>
      <c r="E263" s="802">
        <v>39</v>
      </c>
      <c r="F263" s="801" t="s">
        <v>4557</v>
      </c>
    </row>
    <row r="264" spans="1:6" ht="47.25">
      <c r="A264" s="795" t="s">
        <v>4539</v>
      </c>
      <c r="B264" s="801" t="s">
        <v>3615</v>
      </c>
      <c r="C264" s="780">
        <v>10</v>
      </c>
      <c r="D264" s="801" t="s">
        <v>2761</v>
      </c>
      <c r="E264" s="802">
        <v>39</v>
      </c>
      <c r="F264" s="801" t="s">
        <v>4557</v>
      </c>
    </row>
    <row r="265" spans="1:6" ht="47.25">
      <c r="A265" s="795" t="s">
        <v>4539</v>
      </c>
      <c r="B265" s="801" t="s">
        <v>3616</v>
      </c>
      <c r="C265" s="780">
        <v>90</v>
      </c>
      <c r="D265" s="801" t="s">
        <v>2761</v>
      </c>
      <c r="E265" s="802">
        <v>39</v>
      </c>
      <c r="F265" s="801" t="s">
        <v>4557</v>
      </c>
    </row>
    <row r="266" spans="1:6" ht="47.25">
      <c r="A266" s="795" t="s">
        <v>4539</v>
      </c>
      <c r="B266" s="799" t="s">
        <v>2764</v>
      </c>
      <c r="C266" s="780">
        <v>160</v>
      </c>
      <c r="D266" s="799" t="s">
        <v>2761</v>
      </c>
      <c r="E266" s="800">
        <v>28</v>
      </c>
      <c r="F266" s="799" t="s">
        <v>1882</v>
      </c>
    </row>
    <row r="267" spans="1:6" ht="47.25">
      <c r="A267" s="795" t="s">
        <v>4539</v>
      </c>
      <c r="B267" s="799" t="s">
        <v>2765</v>
      </c>
      <c r="C267" s="780">
        <v>125</v>
      </c>
      <c r="D267" s="799" t="s">
        <v>2761</v>
      </c>
      <c r="E267" s="800">
        <v>28</v>
      </c>
      <c r="F267" s="799" t="s">
        <v>4558</v>
      </c>
    </row>
    <row r="268" spans="1:6" ht="47.25">
      <c r="A268" s="795" t="s">
        <v>4539</v>
      </c>
      <c r="B268" s="799" t="s">
        <v>4548</v>
      </c>
      <c r="C268" s="791">
        <v>25</v>
      </c>
      <c r="D268" s="799" t="s">
        <v>2761</v>
      </c>
      <c r="E268" s="800">
        <v>14</v>
      </c>
      <c r="F268" s="799" t="s">
        <v>4559</v>
      </c>
    </row>
    <row r="269" spans="1:6" ht="47.25">
      <c r="A269" s="795" t="s">
        <v>4539</v>
      </c>
      <c r="B269" s="799" t="s">
        <v>3617</v>
      </c>
      <c r="C269" s="780">
        <v>225</v>
      </c>
      <c r="D269" s="799" t="s">
        <v>2761</v>
      </c>
      <c r="E269" s="800">
        <v>14</v>
      </c>
      <c r="F269" s="799" t="s">
        <v>4559</v>
      </c>
    </row>
    <row r="270" spans="1:6" ht="47.25">
      <c r="A270" s="795" t="s">
        <v>4539</v>
      </c>
      <c r="B270" s="799" t="s">
        <v>4560</v>
      </c>
      <c r="C270" s="780">
        <v>80</v>
      </c>
      <c r="D270" s="799" t="s">
        <v>2761</v>
      </c>
      <c r="E270" s="800">
        <v>14</v>
      </c>
      <c r="F270" s="799" t="s">
        <v>4559</v>
      </c>
    </row>
    <row r="271" spans="1:6" ht="47.25">
      <c r="A271" s="795" t="s">
        <v>4539</v>
      </c>
      <c r="B271" s="799" t="s">
        <v>2766</v>
      </c>
      <c r="C271" s="780">
        <v>25</v>
      </c>
      <c r="D271" s="799" t="s">
        <v>2761</v>
      </c>
      <c r="E271" s="800">
        <v>14</v>
      </c>
      <c r="F271" s="799" t="s">
        <v>4559</v>
      </c>
    </row>
    <row r="272" spans="1:6" ht="47.25">
      <c r="A272" s="795" t="s">
        <v>4539</v>
      </c>
      <c r="B272" s="799" t="s">
        <v>1883</v>
      </c>
      <c r="C272" s="780">
        <v>150</v>
      </c>
      <c r="D272" s="799" t="s">
        <v>2761</v>
      </c>
      <c r="E272" s="800">
        <v>28</v>
      </c>
      <c r="F272" s="799" t="s">
        <v>4561</v>
      </c>
    </row>
    <row r="273" spans="1:6" ht="47.25">
      <c r="A273" s="795" t="s">
        <v>4539</v>
      </c>
      <c r="B273" s="799" t="s">
        <v>1884</v>
      </c>
      <c r="C273" s="780">
        <v>50</v>
      </c>
      <c r="D273" s="799" t="s">
        <v>2761</v>
      </c>
      <c r="E273" s="800">
        <v>28</v>
      </c>
      <c r="F273" s="799" t="s">
        <v>4562</v>
      </c>
    </row>
    <row r="274" spans="1:6" ht="47.25">
      <c r="A274" s="795" t="s">
        <v>4539</v>
      </c>
      <c r="B274" s="799" t="s">
        <v>1885</v>
      </c>
      <c r="C274" s="780">
        <v>250</v>
      </c>
      <c r="D274" s="799" t="s">
        <v>2761</v>
      </c>
      <c r="E274" s="800">
        <v>28</v>
      </c>
      <c r="F274" s="799" t="s">
        <v>4562</v>
      </c>
    </row>
    <row r="275" spans="1:6" ht="47.25">
      <c r="A275" s="795" t="s">
        <v>4539</v>
      </c>
      <c r="B275" s="801" t="s">
        <v>3618</v>
      </c>
      <c r="C275" s="780">
        <v>50</v>
      </c>
      <c r="D275" s="801" t="s">
        <v>2761</v>
      </c>
      <c r="E275" s="802">
        <v>28</v>
      </c>
      <c r="F275" s="801" t="s">
        <v>4562</v>
      </c>
    </row>
    <row r="276" spans="1:6" ht="47.25">
      <c r="A276" s="795" t="s">
        <v>4539</v>
      </c>
      <c r="B276" s="801" t="s">
        <v>1886</v>
      </c>
      <c r="C276" s="780">
        <v>25</v>
      </c>
      <c r="D276" s="801" t="s">
        <v>2761</v>
      </c>
      <c r="E276" s="802">
        <v>28</v>
      </c>
      <c r="F276" s="801" t="s">
        <v>4562</v>
      </c>
    </row>
    <row r="277" spans="1:6" ht="47.25">
      <c r="A277" s="795" t="s">
        <v>4539</v>
      </c>
      <c r="B277" s="799" t="s">
        <v>2767</v>
      </c>
      <c r="C277" s="780">
        <v>135</v>
      </c>
      <c r="D277" s="799" t="s">
        <v>2761</v>
      </c>
      <c r="E277" s="800">
        <v>28</v>
      </c>
      <c r="F277" s="799" t="s">
        <v>1887</v>
      </c>
    </row>
    <row r="278" spans="1:6" ht="47.25">
      <c r="A278" s="795" t="s">
        <v>4539</v>
      </c>
      <c r="B278" s="799" t="s">
        <v>1888</v>
      </c>
      <c r="C278" s="780">
        <v>50</v>
      </c>
      <c r="D278" s="799" t="s">
        <v>2761</v>
      </c>
      <c r="E278" s="800">
        <v>28</v>
      </c>
      <c r="F278" s="799" t="s">
        <v>1887</v>
      </c>
    </row>
    <row r="279" spans="1:6" ht="47.25">
      <c r="A279" s="795" t="s">
        <v>4539</v>
      </c>
      <c r="B279" s="799" t="s">
        <v>4563</v>
      </c>
      <c r="C279" s="791">
        <v>5</v>
      </c>
      <c r="D279" s="799" t="s">
        <v>2761</v>
      </c>
      <c r="E279" s="800">
        <v>12</v>
      </c>
      <c r="F279" s="799" t="s">
        <v>4564</v>
      </c>
    </row>
    <row r="280" spans="1:6" ht="47.25">
      <c r="A280" s="795" t="s">
        <v>4539</v>
      </c>
      <c r="B280" s="801" t="s">
        <v>1890</v>
      </c>
      <c r="C280" s="780">
        <v>400</v>
      </c>
      <c r="D280" s="801" t="s">
        <v>2761</v>
      </c>
      <c r="E280" s="802">
        <v>28</v>
      </c>
      <c r="F280" s="801" t="s">
        <v>1889</v>
      </c>
    </row>
    <row r="281" spans="1:6" ht="47.25">
      <c r="A281" s="767" t="s">
        <v>4400</v>
      </c>
      <c r="B281" s="803" t="s">
        <v>1891</v>
      </c>
      <c r="C281" s="780">
        <v>40</v>
      </c>
      <c r="D281" s="803" t="s">
        <v>44</v>
      </c>
      <c r="E281" s="804">
        <v>31</v>
      </c>
      <c r="F281" s="803" t="s">
        <v>4565</v>
      </c>
    </row>
    <row r="282" spans="1:6" ht="47.25">
      <c r="A282" s="767" t="s">
        <v>4400</v>
      </c>
      <c r="B282" s="803" t="s">
        <v>1867</v>
      </c>
      <c r="C282" s="780">
        <v>25</v>
      </c>
      <c r="D282" s="803" t="s">
        <v>44</v>
      </c>
      <c r="E282" s="804">
        <v>31</v>
      </c>
      <c r="F282" s="803" t="s">
        <v>4565</v>
      </c>
    </row>
    <row r="283" spans="1:6" ht="47.25">
      <c r="A283" s="767" t="s">
        <v>4400</v>
      </c>
      <c r="B283" s="803" t="s">
        <v>3619</v>
      </c>
      <c r="C283" s="780">
        <v>1200</v>
      </c>
      <c r="D283" s="803" t="s">
        <v>44</v>
      </c>
      <c r="E283" s="804">
        <v>31</v>
      </c>
      <c r="F283" s="803" t="s">
        <v>4566</v>
      </c>
    </row>
    <row r="284" spans="1:6" ht="47.25">
      <c r="A284" s="767" t="s">
        <v>4400</v>
      </c>
      <c r="B284" s="803" t="s">
        <v>1892</v>
      </c>
      <c r="C284" s="780">
        <v>25</v>
      </c>
      <c r="D284" s="803" t="s">
        <v>44</v>
      </c>
      <c r="E284" s="804">
        <v>31</v>
      </c>
      <c r="F284" s="803" t="s">
        <v>4566</v>
      </c>
    </row>
    <row r="285" spans="1:6" ht="47.25">
      <c r="A285" s="767" t="s">
        <v>4400</v>
      </c>
      <c r="B285" s="803" t="s">
        <v>1893</v>
      </c>
      <c r="C285" s="780">
        <v>25</v>
      </c>
      <c r="D285" s="803" t="s">
        <v>44</v>
      </c>
      <c r="E285" s="804">
        <v>31</v>
      </c>
      <c r="F285" s="803" t="s">
        <v>4567</v>
      </c>
    </row>
    <row r="286" spans="1:6" ht="47.25">
      <c r="A286" s="767" t="s">
        <v>4400</v>
      </c>
      <c r="B286" s="803" t="s">
        <v>4568</v>
      </c>
      <c r="C286" s="780">
        <v>25</v>
      </c>
      <c r="D286" s="803" t="s">
        <v>44</v>
      </c>
      <c r="E286" s="804">
        <v>31</v>
      </c>
      <c r="F286" s="803" t="s">
        <v>4567</v>
      </c>
    </row>
    <row r="287" spans="1:6" ht="47.25">
      <c r="A287" s="767" t="s">
        <v>4400</v>
      </c>
      <c r="B287" s="803" t="s">
        <v>1892</v>
      </c>
      <c r="C287" s="780">
        <v>30</v>
      </c>
      <c r="D287" s="803" t="s">
        <v>44</v>
      </c>
      <c r="E287" s="804">
        <v>31</v>
      </c>
      <c r="F287" s="803" t="s">
        <v>4567</v>
      </c>
    </row>
    <row r="288" spans="1:6" ht="47.25">
      <c r="A288" s="767" t="s">
        <v>4400</v>
      </c>
      <c r="B288" s="803" t="s">
        <v>1867</v>
      </c>
      <c r="C288" s="780">
        <v>20</v>
      </c>
      <c r="D288" s="803" t="s">
        <v>44</v>
      </c>
      <c r="E288" s="804">
        <v>31</v>
      </c>
      <c r="F288" s="803" t="s">
        <v>4567</v>
      </c>
    </row>
    <row r="289" spans="1:6" ht="47.25">
      <c r="A289" s="767" t="s">
        <v>4400</v>
      </c>
      <c r="B289" s="803" t="s">
        <v>4569</v>
      </c>
      <c r="C289" s="780">
        <v>80</v>
      </c>
      <c r="D289" s="803" t="s">
        <v>44</v>
      </c>
      <c r="E289" s="804">
        <v>31</v>
      </c>
      <c r="F289" s="803" t="s">
        <v>4567</v>
      </c>
    </row>
    <row r="290" spans="1:6" ht="47.25">
      <c r="A290" s="767" t="s">
        <v>4400</v>
      </c>
      <c r="B290" s="803" t="s">
        <v>165</v>
      </c>
      <c r="C290" s="780">
        <v>200</v>
      </c>
      <c r="D290" s="803" t="s">
        <v>44</v>
      </c>
      <c r="E290" s="804">
        <v>31</v>
      </c>
      <c r="F290" s="803" t="s">
        <v>4567</v>
      </c>
    </row>
    <row r="291" spans="1:6" ht="47.25">
      <c r="A291" s="767" t="s">
        <v>4400</v>
      </c>
      <c r="B291" s="803" t="s">
        <v>3620</v>
      </c>
      <c r="C291" s="780">
        <v>80</v>
      </c>
      <c r="D291" s="803" t="s">
        <v>44</v>
      </c>
      <c r="E291" s="804">
        <v>31</v>
      </c>
      <c r="F291" s="803" t="s">
        <v>4570</v>
      </c>
    </row>
    <row r="292" spans="1:6" ht="47.25">
      <c r="A292" s="767" t="s">
        <v>4400</v>
      </c>
      <c r="B292" s="803" t="s">
        <v>1894</v>
      </c>
      <c r="C292" s="780">
        <v>50</v>
      </c>
      <c r="D292" s="803" t="s">
        <v>44</v>
      </c>
      <c r="E292" s="804">
        <v>31</v>
      </c>
      <c r="F292" s="803" t="s">
        <v>4570</v>
      </c>
    </row>
    <row r="293" spans="1:6" ht="47.25">
      <c r="A293" s="767" t="s">
        <v>4400</v>
      </c>
      <c r="B293" s="803" t="s">
        <v>4571</v>
      </c>
      <c r="C293" s="780">
        <v>150</v>
      </c>
      <c r="D293" s="803" t="s">
        <v>44</v>
      </c>
      <c r="E293" s="804">
        <v>31</v>
      </c>
      <c r="F293" s="803" t="s">
        <v>4572</v>
      </c>
    </row>
    <row r="294" spans="1:6" ht="47.25">
      <c r="A294" s="767" t="s">
        <v>4400</v>
      </c>
      <c r="B294" s="803" t="s">
        <v>166</v>
      </c>
      <c r="C294" s="780">
        <v>25</v>
      </c>
      <c r="D294" s="803" t="s">
        <v>44</v>
      </c>
      <c r="E294" s="804">
        <v>31</v>
      </c>
      <c r="F294" s="803" t="s">
        <v>4572</v>
      </c>
    </row>
    <row r="295" spans="1:6" ht="47.25">
      <c r="A295" s="767" t="s">
        <v>4400</v>
      </c>
      <c r="B295" s="803" t="s">
        <v>1867</v>
      </c>
      <c r="C295" s="780">
        <v>20</v>
      </c>
      <c r="D295" s="803" t="s">
        <v>44</v>
      </c>
      <c r="E295" s="804">
        <v>31</v>
      </c>
      <c r="F295" s="803" t="s">
        <v>4572</v>
      </c>
    </row>
    <row r="296" spans="1:6" ht="47.25">
      <c r="A296" s="767" t="s">
        <v>4400</v>
      </c>
      <c r="B296" s="803" t="s">
        <v>4573</v>
      </c>
      <c r="C296" s="780">
        <v>30</v>
      </c>
      <c r="D296" s="803" t="s">
        <v>44</v>
      </c>
      <c r="E296" s="804">
        <v>31</v>
      </c>
      <c r="F296" s="803" t="s">
        <v>4572</v>
      </c>
    </row>
    <row r="297" spans="1:6" ht="47.25">
      <c r="A297" s="767" t="s">
        <v>4400</v>
      </c>
      <c r="B297" s="803" t="s">
        <v>3621</v>
      </c>
      <c r="C297" s="780">
        <v>1200</v>
      </c>
      <c r="D297" s="803" t="s">
        <v>44</v>
      </c>
      <c r="E297" s="804">
        <v>31</v>
      </c>
      <c r="F297" s="803" t="s">
        <v>4574</v>
      </c>
    </row>
    <row r="298" spans="1:6" ht="47.25">
      <c r="A298" s="767" t="s">
        <v>4400</v>
      </c>
      <c r="B298" s="803" t="s">
        <v>1896</v>
      </c>
      <c r="C298" s="780">
        <v>400</v>
      </c>
      <c r="D298" s="803" t="s">
        <v>44</v>
      </c>
      <c r="E298" s="804">
        <v>31</v>
      </c>
      <c r="F298" s="803" t="s">
        <v>1895</v>
      </c>
    </row>
    <row r="299" spans="1:6" ht="47.25">
      <c r="A299" s="767" t="s">
        <v>4400</v>
      </c>
      <c r="B299" s="803" t="s">
        <v>1897</v>
      </c>
      <c r="C299" s="780">
        <v>300</v>
      </c>
      <c r="D299" s="803" t="s">
        <v>44</v>
      </c>
      <c r="E299" s="804">
        <v>31</v>
      </c>
      <c r="F299" s="803" t="s">
        <v>1895</v>
      </c>
    </row>
    <row r="300" spans="1:6" ht="47.25">
      <c r="A300" s="767" t="s">
        <v>4400</v>
      </c>
      <c r="B300" s="803" t="s">
        <v>161</v>
      </c>
      <c r="C300" s="780">
        <v>30</v>
      </c>
      <c r="D300" s="803" t="s">
        <v>44</v>
      </c>
      <c r="E300" s="804">
        <v>29</v>
      </c>
      <c r="F300" s="803" t="s">
        <v>4575</v>
      </c>
    </row>
    <row r="301" spans="1:6" ht="47.25">
      <c r="A301" s="767" t="s">
        <v>4400</v>
      </c>
      <c r="B301" s="803" t="s">
        <v>4576</v>
      </c>
      <c r="C301" s="780">
        <v>125</v>
      </c>
      <c r="D301" s="803" t="s">
        <v>44</v>
      </c>
      <c r="E301" s="804">
        <v>29</v>
      </c>
      <c r="F301" s="803" t="s">
        <v>4575</v>
      </c>
    </row>
    <row r="302" spans="1:6" ht="47.25">
      <c r="A302" s="767" t="s">
        <v>4400</v>
      </c>
      <c r="B302" s="803" t="s">
        <v>4577</v>
      </c>
      <c r="C302" s="780">
        <v>40</v>
      </c>
      <c r="D302" s="803" t="s">
        <v>44</v>
      </c>
      <c r="E302" s="804">
        <v>29</v>
      </c>
      <c r="F302" s="803" t="s">
        <v>4578</v>
      </c>
    </row>
    <row r="303" spans="1:6" ht="47.25">
      <c r="A303" s="767" t="s">
        <v>4400</v>
      </c>
      <c r="B303" s="803" t="s">
        <v>1898</v>
      </c>
      <c r="C303" s="780">
        <v>100</v>
      </c>
      <c r="D303" s="803" t="s">
        <v>44</v>
      </c>
      <c r="E303" s="804">
        <v>29</v>
      </c>
      <c r="F303" s="803" t="s">
        <v>4578</v>
      </c>
    </row>
    <row r="304" spans="1:6" ht="47.25">
      <c r="A304" s="767" t="s">
        <v>4400</v>
      </c>
      <c r="B304" s="803" t="s">
        <v>1899</v>
      </c>
      <c r="C304" s="780">
        <v>100</v>
      </c>
      <c r="D304" s="803" t="s">
        <v>44</v>
      </c>
      <c r="E304" s="804">
        <v>29</v>
      </c>
      <c r="F304" s="803" t="s">
        <v>4578</v>
      </c>
    </row>
    <row r="305" spans="1:6" ht="47.25">
      <c r="A305" s="767" t="s">
        <v>4400</v>
      </c>
      <c r="B305" s="803" t="s">
        <v>3622</v>
      </c>
      <c r="C305" s="780">
        <v>25</v>
      </c>
      <c r="D305" s="803" t="s">
        <v>44</v>
      </c>
      <c r="E305" s="804">
        <v>29</v>
      </c>
      <c r="F305" s="803" t="s">
        <v>4578</v>
      </c>
    </row>
    <row r="306" spans="1:6" ht="47.25">
      <c r="A306" s="767" t="s">
        <v>4400</v>
      </c>
      <c r="B306" s="803" t="s">
        <v>167</v>
      </c>
      <c r="C306" s="780">
        <v>85</v>
      </c>
      <c r="D306" s="803" t="s">
        <v>44</v>
      </c>
      <c r="E306" s="804">
        <v>29</v>
      </c>
      <c r="F306" s="803" t="s">
        <v>4578</v>
      </c>
    </row>
    <row r="307" spans="1:6" ht="47.25">
      <c r="A307" s="767" t="s">
        <v>4400</v>
      </c>
      <c r="B307" s="803" t="s">
        <v>2768</v>
      </c>
      <c r="C307" s="780">
        <v>30</v>
      </c>
      <c r="D307" s="803" t="s">
        <v>44</v>
      </c>
      <c r="E307" s="804">
        <v>29</v>
      </c>
      <c r="F307" s="803" t="s">
        <v>4578</v>
      </c>
    </row>
    <row r="308" spans="1:6" ht="47.25">
      <c r="A308" s="767" t="s">
        <v>4400</v>
      </c>
      <c r="B308" s="803" t="s">
        <v>1900</v>
      </c>
      <c r="C308" s="780">
        <v>100</v>
      </c>
      <c r="D308" s="803" t="s">
        <v>44</v>
      </c>
      <c r="E308" s="804">
        <v>29</v>
      </c>
      <c r="F308" s="803" t="s">
        <v>4578</v>
      </c>
    </row>
    <row r="309" spans="1:6" ht="47.25">
      <c r="A309" s="767" t="s">
        <v>4400</v>
      </c>
      <c r="B309" s="803" t="s">
        <v>4579</v>
      </c>
      <c r="C309" s="780">
        <v>400</v>
      </c>
      <c r="D309" s="803" t="s">
        <v>44</v>
      </c>
      <c r="E309" s="804">
        <v>29</v>
      </c>
      <c r="F309" s="803" t="s">
        <v>4578</v>
      </c>
    </row>
    <row r="310" spans="1:6" ht="47.25">
      <c r="A310" s="767" t="s">
        <v>4400</v>
      </c>
      <c r="B310" s="803" t="s">
        <v>1901</v>
      </c>
      <c r="C310" s="780">
        <v>25</v>
      </c>
      <c r="D310" s="803" t="s">
        <v>44</v>
      </c>
      <c r="E310" s="804">
        <v>29</v>
      </c>
      <c r="F310" s="803" t="s">
        <v>4578</v>
      </c>
    </row>
    <row r="311" spans="1:6" ht="47.25">
      <c r="A311" s="767" t="s">
        <v>4400</v>
      </c>
      <c r="B311" s="803" t="s">
        <v>4580</v>
      </c>
      <c r="C311" s="780">
        <v>25</v>
      </c>
      <c r="D311" s="803" t="s">
        <v>44</v>
      </c>
      <c r="E311" s="804">
        <v>29</v>
      </c>
      <c r="F311" s="803" t="s">
        <v>4578</v>
      </c>
    </row>
    <row r="312" spans="1:6" ht="47.25">
      <c r="A312" s="767" t="s">
        <v>4400</v>
      </c>
      <c r="B312" s="803" t="s">
        <v>1902</v>
      </c>
      <c r="C312" s="780">
        <v>30</v>
      </c>
      <c r="D312" s="803" t="s">
        <v>44</v>
      </c>
      <c r="E312" s="804">
        <v>29</v>
      </c>
      <c r="F312" s="803" t="s">
        <v>4578</v>
      </c>
    </row>
    <row r="313" spans="1:6" ht="47.25">
      <c r="A313" s="767" t="s">
        <v>4400</v>
      </c>
      <c r="B313" s="803" t="s">
        <v>1903</v>
      </c>
      <c r="C313" s="780">
        <v>15</v>
      </c>
      <c r="D313" s="803" t="s">
        <v>44</v>
      </c>
      <c r="E313" s="804">
        <v>29</v>
      </c>
      <c r="F313" s="803" t="s">
        <v>4578</v>
      </c>
    </row>
    <row r="314" spans="1:6" ht="47.25">
      <c r="A314" s="767" t="s">
        <v>4400</v>
      </c>
      <c r="B314" s="803" t="s">
        <v>1904</v>
      </c>
      <c r="C314" s="780">
        <v>20</v>
      </c>
      <c r="D314" s="803" t="s">
        <v>44</v>
      </c>
      <c r="E314" s="804">
        <v>29</v>
      </c>
      <c r="F314" s="803" t="s">
        <v>4578</v>
      </c>
    </row>
    <row r="315" spans="1:6" ht="47.25">
      <c r="A315" s="767" t="s">
        <v>4400</v>
      </c>
      <c r="B315" s="803" t="s">
        <v>2769</v>
      </c>
      <c r="C315" s="780">
        <v>25</v>
      </c>
      <c r="D315" s="803" t="s">
        <v>44</v>
      </c>
      <c r="E315" s="804">
        <v>32</v>
      </c>
      <c r="F315" s="803" t="s">
        <v>4581</v>
      </c>
    </row>
    <row r="316" spans="1:6" ht="47.25">
      <c r="A316" s="767" t="s">
        <v>4400</v>
      </c>
      <c r="B316" s="803" t="s">
        <v>168</v>
      </c>
      <c r="C316" s="780">
        <v>50</v>
      </c>
      <c r="D316" s="803" t="s">
        <v>44</v>
      </c>
      <c r="E316" s="804">
        <v>29</v>
      </c>
      <c r="F316" s="803" t="s">
        <v>4582</v>
      </c>
    </row>
    <row r="317" spans="1:6" ht="47.25">
      <c r="A317" s="767" t="s">
        <v>4400</v>
      </c>
      <c r="B317" s="803" t="s">
        <v>169</v>
      </c>
      <c r="C317" s="780">
        <v>15</v>
      </c>
      <c r="D317" s="803" t="s">
        <v>44</v>
      </c>
      <c r="E317" s="804">
        <v>29</v>
      </c>
      <c r="F317" s="803" t="s">
        <v>4582</v>
      </c>
    </row>
    <row r="318" spans="1:6" ht="47.25">
      <c r="A318" s="767" t="s">
        <v>4400</v>
      </c>
      <c r="B318" s="803" t="s">
        <v>1905</v>
      </c>
      <c r="C318" s="780">
        <v>10</v>
      </c>
      <c r="D318" s="803" t="s">
        <v>44</v>
      </c>
      <c r="E318" s="804">
        <v>29</v>
      </c>
      <c r="F318" s="803" t="s">
        <v>4582</v>
      </c>
    </row>
    <row r="319" spans="1:6" ht="47.25">
      <c r="A319" s="767" t="s">
        <v>4400</v>
      </c>
      <c r="B319" s="803" t="s">
        <v>2770</v>
      </c>
      <c r="C319" s="780">
        <v>15</v>
      </c>
      <c r="D319" s="803" t="s">
        <v>44</v>
      </c>
      <c r="E319" s="804">
        <v>29</v>
      </c>
      <c r="F319" s="803" t="s">
        <v>4582</v>
      </c>
    </row>
    <row r="320" spans="1:6" ht="47.25">
      <c r="A320" s="767" t="s">
        <v>4400</v>
      </c>
      <c r="B320" s="803" t="s">
        <v>161</v>
      </c>
      <c r="C320" s="780">
        <v>30</v>
      </c>
      <c r="D320" s="803" t="s">
        <v>44</v>
      </c>
      <c r="E320" s="804">
        <v>29</v>
      </c>
      <c r="F320" s="803" t="s">
        <v>4582</v>
      </c>
    </row>
    <row r="321" spans="1:6" ht="47.25">
      <c r="A321" s="767" t="s">
        <v>4400</v>
      </c>
      <c r="B321" s="803" t="s">
        <v>2771</v>
      </c>
      <c r="C321" s="780">
        <v>260</v>
      </c>
      <c r="D321" s="803" t="s">
        <v>44</v>
      </c>
      <c r="E321" s="804">
        <v>29</v>
      </c>
      <c r="F321" s="803" t="s">
        <v>4583</v>
      </c>
    </row>
    <row r="322" spans="1:6" ht="47.25">
      <c r="A322" s="767" t="s">
        <v>4400</v>
      </c>
      <c r="B322" s="803" t="s">
        <v>2772</v>
      </c>
      <c r="C322" s="780">
        <v>15</v>
      </c>
      <c r="D322" s="803" t="s">
        <v>44</v>
      </c>
      <c r="E322" s="804">
        <v>29</v>
      </c>
      <c r="F322" s="803" t="s">
        <v>4583</v>
      </c>
    </row>
    <row r="323" spans="1:6" ht="47.25">
      <c r="A323" s="767" t="s">
        <v>4400</v>
      </c>
      <c r="B323" s="803" t="s">
        <v>169</v>
      </c>
      <c r="C323" s="780">
        <v>15</v>
      </c>
      <c r="D323" s="803" t="s">
        <v>44</v>
      </c>
      <c r="E323" s="804">
        <v>29</v>
      </c>
      <c r="F323" s="803" t="s">
        <v>4583</v>
      </c>
    </row>
    <row r="324" spans="1:6" ht="47.25">
      <c r="A324" s="767" t="s">
        <v>4400</v>
      </c>
      <c r="B324" s="803" t="s">
        <v>4584</v>
      </c>
      <c r="C324" s="780">
        <v>20</v>
      </c>
      <c r="D324" s="803" t="s">
        <v>44</v>
      </c>
      <c r="E324" s="804">
        <v>29</v>
      </c>
      <c r="F324" s="803" t="s">
        <v>4583</v>
      </c>
    </row>
    <row r="325" spans="1:6" ht="47.25">
      <c r="A325" s="767" t="s">
        <v>4400</v>
      </c>
      <c r="B325" s="803" t="s">
        <v>4585</v>
      </c>
      <c r="C325" s="780">
        <v>30</v>
      </c>
      <c r="D325" s="803" t="s">
        <v>44</v>
      </c>
      <c r="E325" s="804">
        <v>29</v>
      </c>
      <c r="F325" s="803" t="s">
        <v>4586</v>
      </c>
    </row>
    <row r="326" spans="1:6" ht="47.25">
      <c r="A326" s="767" t="s">
        <v>4400</v>
      </c>
      <c r="B326" s="803" t="s">
        <v>4587</v>
      </c>
      <c r="C326" s="780">
        <v>50</v>
      </c>
      <c r="D326" s="803" t="s">
        <v>44</v>
      </c>
      <c r="E326" s="804">
        <v>29</v>
      </c>
      <c r="F326" s="803" t="s">
        <v>4586</v>
      </c>
    </row>
    <row r="327" spans="1:6" ht="47.25">
      <c r="A327" s="767" t="s">
        <v>4400</v>
      </c>
      <c r="B327" s="803" t="s">
        <v>171</v>
      </c>
      <c r="C327" s="780">
        <v>5</v>
      </c>
      <c r="D327" s="803" t="s">
        <v>44</v>
      </c>
      <c r="E327" s="804">
        <v>29</v>
      </c>
      <c r="F327" s="803" t="s">
        <v>4586</v>
      </c>
    </row>
    <row r="328" spans="1:6" ht="47.25">
      <c r="A328" s="767" t="s">
        <v>4400</v>
      </c>
      <c r="B328" s="803" t="s">
        <v>2773</v>
      </c>
      <c r="C328" s="780">
        <v>150</v>
      </c>
      <c r="D328" s="803" t="s">
        <v>44</v>
      </c>
      <c r="E328" s="804">
        <v>29</v>
      </c>
      <c r="F328" s="803" t="s">
        <v>4586</v>
      </c>
    </row>
    <row r="329" spans="1:6" ht="47.25">
      <c r="A329" s="767" t="s">
        <v>4400</v>
      </c>
      <c r="B329" s="803" t="s">
        <v>1906</v>
      </c>
      <c r="C329" s="780">
        <v>15</v>
      </c>
      <c r="D329" s="803" t="s">
        <v>44</v>
      </c>
      <c r="E329" s="804">
        <v>29</v>
      </c>
      <c r="F329" s="803" t="s">
        <v>4586</v>
      </c>
    </row>
    <row r="330" spans="1:6" ht="47.25">
      <c r="A330" s="767" t="s">
        <v>4400</v>
      </c>
      <c r="B330" s="803" t="s">
        <v>170</v>
      </c>
      <c r="C330" s="780">
        <v>75</v>
      </c>
      <c r="D330" s="803" t="s">
        <v>44</v>
      </c>
      <c r="E330" s="804">
        <v>29</v>
      </c>
      <c r="F330" s="803" t="s">
        <v>4588</v>
      </c>
    </row>
    <row r="331" spans="1:6" ht="47.25">
      <c r="A331" s="767" t="s">
        <v>4400</v>
      </c>
      <c r="B331" s="803" t="s">
        <v>4589</v>
      </c>
      <c r="C331" s="780">
        <v>100</v>
      </c>
      <c r="D331" s="803" t="s">
        <v>44</v>
      </c>
      <c r="E331" s="804">
        <v>29</v>
      </c>
      <c r="F331" s="803" t="s">
        <v>4588</v>
      </c>
    </row>
    <row r="332" spans="1:6" ht="47.25">
      <c r="A332" s="767" t="s">
        <v>4400</v>
      </c>
      <c r="B332" s="803" t="s">
        <v>4590</v>
      </c>
      <c r="C332" s="780">
        <v>75</v>
      </c>
      <c r="D332" s="803" t="s">
        <v>44</v>
      </c>
      <c r="E332" s="804">
        <v>29</v>
      </c>
      <c r="F332" s="803" t="s">
        <v>4588</v>
      </c>
    </row>
    <row r="333" spans="1:6" ht="47.25">
      <c r="A333" s="767" t="s">
        <v>4400</v>
      </c>
      <c r="B333" s="803" t="s">
        <v>171</v>
      </c>
      <c r="C333" s="780">
        <v>5</v>
      </c>
      <c r="D333" s="803" t="s">
        <v>44</v>
      </c>
      <c r="E333" s="804">
        <v>29</v>
      </c>
      <c r="F333" s="803" t="s">
        <v>4588</v>
      </c>
    </row>
    <row r="334" spans="1:6" ht="47.25">
      <c r="A334" s="767" t="s">
        <v>4400</v>
      </c>
      <c r="B334" s="803" t="s">
        <v>1907</v>
      </c>
      <c r="C334" s="780">
        <v>100</v>
      </c>
      <c r="D334" s="803" t="s">
        <v>44</v>
      </c>
      <c r="E334" s="804">
        <v>29</v>
      </c>
      <c r="F334" s="803" t="s">
        <v>4588</v>
      </c>
    </row>
    <row r="335" spans="1:6" ht="47.25">
      <c r="A335" s="767" t="s">
        <v>4400</v>
      </c>
      <c r="B335" s="803" t="s">
        <v>169</v>
      </c>
      <c r="C335" s="780">
        <v>15</v>
      </c>
      <c r="D335" s="803" t="s">
        <v>44</v>
      </c>
      <c r="E335" s="804">
        <v>29</v>
      </c>
      <c r="F335" s="803" t="s">
        <v>4588</v>
      </c>
    </row>
    <row r="336" spans="1:6" ht="47.25">
      <c r="A336" s="767" t="s">
        <v>4400</v>
      </c>
      <c r="B336" s="803" t="s">
        <v>4591</v>
      </c>
      <c r="C336" s="780">
        <v>40</v>
      </c>
      <c r="D336" s="803" t="s">
        <v>44</v>
      </c>
      <c r="E336" s="804">
        <v>29</v>
      </c>
      <c r="F336" s="803" t="s">
        <v>4588</v>
      </c>
    </row>
    <row r="337" spans="1:6" ht="47.25">
      <c r="A337" s="767" t="s">
        <v>4400</v>
      </c>
      <c r="B337" s="803" t="s">
        <v>1908</v>
      </c>
      <c r="C337" s="780">
        <v>175</v>
      </c>
      <c r="D337" s="803" t="s">
        <v>44</v>
      </c>
      <c r="E337" s="804">
        <v>29</v>
      </c>
      <c r="F337" s="803" t="s">
        <v>4588</v>
      </c>
    </row>
    <row r="338" spans="1:6" ht="47.25">
      <c r="A338" s="767" t="s">
        <v>4400</v>
      </c>
      <c r="B338" s="803" t="s">
        <v>4592</v>
      </c>
      <c r="C338" s="780">
        <v>30</v>
      </c>
      <c r="D338" s="803" t="s">
        <v>44</v>
      </c>
      <c r="E338" s="804">
        <v>29</v>
      </c>
      <c r="F338" s="803" t="s">
        <v>4593</v>
      </c>
    </row>
    <row r="339" spans="1:6" ht="47.25">
      <c r="A339" s="767" t="s">
        <v>4400</v>
      </c>
      <c r="B339" s="803" t="s">
        <v>171</v>
      </c>
      <c r="C339" s="780">
        <v>5</v>
      </c>
      <c r="D339" s="803" t="s">
        <v>44</v>
      </c>
      <c r="E339" s="804">
        <v>29</v>
      </c>
      <c r="F339" s="803" t="s">
        <v>4593</v>
      </c>
    </row>
    <row r="340" spans="1:6" ht="47.25">
      <c r="A340" s="767" t="s">
        <v>4400</v>
      </c>
      <c r="B340" s="803" t="s">
        <v>1867</v>
      </c>
      <c r="C340" s="780">
        <v>45</v>
      </c>
      <c r="D340" s="803" t="s">
        <v>44</v>
      </c>
      <c r="E340" s="804">
        <v>29</v>
      </c>
      <c r="F340" s="803" t="s">
        <v>4593</v>
      </c>
    </row>
    <row r="341" spans="1:6" ht="47.25">
      <c r="A341" s="767" t="s">
        <v>4400</v>
      </c>
      <c r="B341" s="803" t="s">
        <v>1909</v>
      </c>
      <c r="C341" s="780">
        <v>100</v>
      </c>
      <c r="D341" s="803" t="s">
        <v>44</v>
      </c>
      <c r="E341" s="804">
        <v>29</v>
      </c>
      <c r="F341" s="803" t="s">
        <v>4593</v>
      </c>
    </row>
    <row r="342" spans="1:6" ht="47.25">
      <c r="A342" s="767" t="s">
        <v>4400</v>
      </c>
      <c r="B342" s="803" t="s">
        <v>2774</v>
      </c>
      <c r="C342" s="780">
        <v>30</v>
      </c>
      <c r="D342" s="803" t="s">
        <v>44</v>
      </c>
      <c r="E342" s="804">
        <v>31</v>
      </c>
      <c r="F342" s="803" t="s">
        <v>172</v>
      </c>
    </row>
    <row r="343" spans="1:6" ht="47.25">
      <c r="A343" s="767" t="s">
        <v>4400</v>
      </c>
      <c r="B343" s="803" t="s">
        <v>161</v>
      </c>
      <c r="C343" s="780">
        <v>30</v>
      </c>
      <c r="D343" s="803" t="s">
        <v>44</v>
      </c>
      <c r="E343" s="804">
        <v>31</v>
      </c>
      <c r="F343" s="803" t="s">
        <v>172</v>
      </c>
    </row>
    <row r="344" spans="1:6" ht="47.25">
      <c r="A344" s="767" t="s">
        <v>4400</v>
      </c>
      <c r="B344" s="803" t="s">
        <v>173</v>
      </c>
      <c r="C344" s="780">
        <v>100</v>
      </c>
      <c r="D344" s="803" t="s">
        <v>44</v>
      </c>
      <c r="E344" s="804">
        <v>31</v>
      </c>
      <c r="F344" s="803" t="s">
        <v>172</v>
      </c>
    </row>
    <row r="345" spans="1:6" ht="47.25">
      <c r="A345" s="767" t="s">
        <v>4400</v>
      </c>
      <c r="B345" s="803" t="s">
        <v>2775</v>
      </c>
      <c r="C345" s="780">
        <v>275</v>
      </c>
      <c r="D345" s="803" t="s">
        <v>44</v>
      </c>
      <c r="E345" s="804">
        <v>31</v>
      </c>
      <c r="F345" s="803" t="s">
        <v>172</v>
      </c>
    </row>
    <row r="346" spans="1:6" ht="47.25">
      <c r="A346" s="767" t="s">
        <v>4400</v>
      </c>
      <c r="B346" s="803" t="s">
        <v>1910</v>
      </c>
      <c r="C346" s="780">
        <v>20</v>
      </c>
      <c r="D346" s="803" t="s">
        <v>44</v>
      </c>
      <c r="E346" s="804">
        <v>31</v>
      </c>
      <c r="F346" s="803" t="s">
        <v>172</v>
      </c>
    </row>
    <row r="347" spans="1:6" ht="47.25">
      <c r="A347" s="767" t="s">
        <v>4400</v>
      </c>
      <c r="B347" s="803" t="s">
        <v>174</v>
      </c>
      <c r="C347" s="780">
        <v>180</v>
      </c>
      <c r="D347" s="803" t="s">
        <v>44</v>
      </c>
      <c r="E347" s="804">
        <v>31</v>
      </c>
      <c r="F347" s="803" t="s">
        <v>4594</v>
      </c>
    </row>
    <row r="348" spans="1:6" ht="47.25">
      <c r="A348" s="767" t="s">
        <v>4400</v>
      </c>
      <c r="B348" s="803" t="s">
        <v>1911</v>
      </c>
      <c r="C348" s="780">
        <v>150</v>
      </c>
      <c r="D348" s="803" t="s">
        <v>44</v>
      </c>
      <c r="E348" s="804">
        <v>31</v>
      </c>
      <c r="F348" s="803" t="s">
        <v>4594</v>
      </c>
    </row>
    <row r="349" spans="1:6" ht="47.25">
      <c r="A349" s="767" t="s">
        <v>4400</v>
      </c>
      <c r="B349" s="803" t="s">
        <v>1912</v>
      </c>
      <c r="C349" s="780">
        <v>20</v>
      </c>
      <c r="D349" s="803" t="s">
        <v>44</v>
      </c>
      <c r="E349" s="804">
        <v>31</v>
      </c>
      <c r="F349" s="803" t="s">
        <v>4594</v>
      </c>
    </row>
    <row r="350" spans="1:6" ht="47.25">
      <c r="A350" s="767" t="s">
        <v>4400</v>
      </c>
      <c r="B350" s="803" t="s">
        <v>161</v>
      </c>
      <c r="C350" s="780">
        <v>30</v>
      </c>
      <c r="D350" s="803" t="s">
        <v>44</v>
      </c>
      <c r="E350" s="804">
        <v>31</v>
      </c>
      <c r="F350" s="803" t="s">
        <v>4594</v>
      </c>
    </row>
    <row r="351" spans="1:6" ht="47.25">
      <c r="A351" s="767" t="s">
        <v>4400</v>
      </c>
      <c r="B351" s="803" t="s">
        <v>3623</v>
      </c>
      <c r="C351" s="780">
        <v>160</v>
      </c>
      <c r="D351" s="803" t="s">
        <v>44</v>
      </c>
      <c r="E351" s="804">
        <v>31</v>
      </c>
      <c r="F351" s="803" t="s">
        <v>4595</v>
      </c>
    </row>
    <row r="352" spans="1:6" ht="47.25">
      <c r="A352" s="767" t="s">
        <v>4400</v>
      </c>
      <c r="B352" s="803" t="s">
        <v>1913</v>
      </c>
      <c r="C352" s="780">
        <v>15</v>
      </c>
      <c r="D352" s="803" t="s">
        <v>44</v>
      </c>
      <c r="E352" s="804">
        <v>31</v>
      </c>
      <c r="F352" s="803" t="s">
        <v>4595</v>
      </c>
    </row>
    <row r="353" spans="1:6" ht="47.25">
      <c r="A353" s="767" t="s">
        <v>4400</v>
      </c>
      <c r="B353" s="803" t="s">
        <v>1914</v>
      </c>
      <c r="C353" s="780">
        <v>500</v>
      </c>
      <c r="D353" s="803" t="s">
        <v>44</v>
      </c>
      <c r="E353" s="804">
        <v>31</v>
      </c>
      <c r="F353" s="803" t="s">
        <v>4595</v>
      </c>
    </row>
    <row r="354" spans="1:6" ht="47.25">
      <c r="A354" s="767" t="s">
        <v>4400</v>
      </c>
      <c r="B354" s="803" t="s">
        <v>3624</v>
      </c>
      <c r="C354" s="780">
        <v>2500</v>
      </c>
      <c r="D354" s="803" t="s">
        <v>44</v>
      </c>
      <c r="E354" s="804">
        <v>32</v>
      </c>
      <c r="F354" s="803" t="s">
        <v>4595</v>
      </c>
    </row>
    <row r="355" spans="1:6" ht="47.25">
      <c r="A355" s="767" t="s">
        <v>4400</v>
      </c>
      <c r="B355" s="803" t="s">
        <v>1915</v>
      </c>
      <c r="C355" s="780">
        <v>180</v>
      </c>
      <c r="D355" s="803" t="s">
        <v>44</v>
      </c>
      <c r="E355" s="804">
        <v>31</v>
      </c>
      <c r="F355" s="803" t="s">
        <v>4595</v>
      </c>
    </row>
    <row r="356" spans="1:6" ht="63">
      <c r="A356" s="767" t="s">
        <v>4400</v>
      </c>
      <c r="B356" s="803" t="s">
        <v>2776</v>
      </c>
      <c r="C356" s="780">
        <v>350</v>
      </c>
      <c r="D356" s="803" t="s">
        <v>44</v>
      </c>
      <c r="E356" s="804">
        <v>31</v>
      </c>
      <c r="F356" s="803" t="s">
        <v>4596</v>
      </c>
    </row>
    <row r="357" spans="1:6" ht="47.25">
      <c r="A357" s="767" t="s">
        <v>4400</v>
      </c>
      <c r="B357" s="803" t="s">
        <v>1917</v>
      </c>
      <c r="C357" s="780">
        <v>120</v>
      </c>
      <c r="D357" s="803" t="s">
        <v>44</v>
      </c>
      <c r="E357" s="804">
        <v>31</v>
      </c>
      <c r="F357" s="803" t="s">
        <v>1916</v>
      </c>
    </row>
    <row r="358" spans="1:6" ht="47.25">
      <c r="A358" s="767" t="s">
        <v>4400</v>
      </c>
      <c r="B358" s="803" t="s">
        <v>1918</v>
      </c>
      <c r="C358" s="780">
        <v>7</v>
      </c>
      <c r="D358" s="803" t="s">
        <v>44</v>
      </c>
      <c r="E358" s="804">
        <v>32</v>
      </c>
      <c r="F358" s="803" t="s">
        <v>4597</v>
      </c>
    </row>
    <row r="359" spans="1:6" ht="47.25">
      <c r="A359" s="767" t="s">
        <v>4400</v>
      </c>
      <c r="B359" s="803" t="s">
        <v>3625</v>
      </c>
      <c r="C359" s="780">
        <v>225</v>
      </c>
      <c r="D359" s="803" t="s">
        <v>44</v>
      </c>
      <c r="E359" s="804">
        <v>31</v>
      </c>
      <c r="F359" s="803" t="s">
        <v>4598</v>
      </c>
    </row>
    <row r="360" spans="1:6" ht="47.25">
      <c r="A360" s="767" t="s">
        <v>4400</v>
      </c>
      <c r="B360" s="803" t="s">
        <v>175</v>
      </c>
      <c r="C360" s="780">
        <v>75</v>
      </c>
      <c r="D360" s="803" t="s">
        <v>44</v>
      </c>
      <c r="E360" s="804">
        <v>31</v>
      </c>
      <c r="F360" s="803" t="s">
        <v>3626</v>
      </c>
    </row>
    <row r="361" spans="1:6" ht="47.25">
      <c r="A361" s="767" t="s">
        <v>4400</v>
      </c>
      <c r="B361" s="803" t="s">
        <v>176</v>
      </c>
      <c r="C361" s="780">
        <v>15</v>
      </c>
      <c r="D361" s="803" t="s">
        <v>44</v>
      </c>
      <c r="E361" s="804">
        <v>31</v>
      </c>
      <c r="F361" s="803" t="s">
        <v>3626</v>
      </c>
    </row>
    <row r="362" spans="1:6" ht="47.25">
      <c r="A362" s="767" t="s">
        <v>4400</v>
      </c>
      <c r="B362" s="803" t="s">
        <v>1867</v>
      </c>
      <c r="C362" s="780">
        <v>30</v>
      </c>
      <c r="D362" s="803" t="s">
        <v>44</v>
      </c>
      <c r="E362" s="804">
        <v>31</v>
      </c>
      <c r="F362" s="803" t="s">
        <v>3626</v>
      </c>
    </row>
    <row r="363" spans="1:6" ht="47.25">
      <c r="A363" s="767" t="s">
        <v>4400</v>
      </c>
      <c r="B363" s="803" t="s">
        <v>177</v>
      </c>
      <c r="C363" s="780">
        <v>200</v>
      </c>
      <c r="D363" s="803" t="s">
        <v>44</v>
      </c>
      <c r="E363" s="804">
        <v>31</v>
      </c>
      <c r="F363" s="803" t="s">
        <v>3626</v>
      </c>
    </row>
    <row r="364" spans="1:6" ht="47.25">
      <c r="A364" s="767" t="s">
        <v>4400</v>
      </c>
      <c r="B364" s="803" t="s">
        <v>1919</v>
      </c>
      <c r="C364" s="780">
        <v>15</v>
      </c>
      <c r="D364" s="803" t="s">
        <v>44</v>
      </c>
      <c r="E364" s="804">
        <v>31</v>
      </c>
      <c r="F364" s="803" t="s">
        <v>4599</v>
      </c>
    </row>
    <row r="365" spans="1:6" ht="47.25">
      <c r="A365" s="767" t="s">
        <v>4400</v>
      </c>
      <c r="B365" s="803" t="s">
        <v>4600</v>
      </c>
      <c r="C365" s="780">
        <v>80</v>
      </c>
      <c r="D365" s="803" t="s">
        <v>44</v>
      </c>
      <c r="E365" s="804">
        <v>31</v>
      </c>
      <c r="F365" s="803" t="s">
        <v>4599</v>
      </c>
    </row>
    <row r="366" spans="1:6" ht="47.25">
      <c r="A366" s="767" t="s">
        <v>4400</v>
      </c>
      <c r="B366" s="803" t="s">
        <v>1920</v>
      </c>
      <c r="C366" s="780">
        <v>120</v>
      </c>
      <c r="D366" s="803" t="s">
        <v>44</v>
      </c>
      <c r="E366" s="804">
        <v>31</v>
      </c>
      <c r="F366" s="803" t="s">
        <v>4599</v>
      </c>
    </row>
    <row r="367" spans="1:6" ht="47.25">
      <c r="A367" s="767" t="s">
        <v>4400</v>
      </c>
      <c r="B367" s="803" t="s">
        <v>1921</v>
      </c>
      <c r="C367" s="780">
        <v>165</v>
      </c>
      <c r="D367" s="803" t="s">
        <v>44</v>
      </c>
      <c r="E367" s="804">
        <v>31</v>
      </c>
      <c r="F367" s="803" t="s">
        <v>4599</v>
      </c>
    </row>
    <row r="368" spans="1:6" ht="47.25">
      <c r="A368" s="767" t="s">
        <v>4400</v>
      </c>
      <c r="B368" s="803" t="s">
        <v>2777</v>
      </c>
      <c r="C368" s="780">
        <v>30</v>
      </c>
      <c r="D368" s="803" t="s">
        <v>44</v>
      </c>
      <c r="E368" s="804">
        <v>31</v>
      </c>
      <c r="F368" s="803" t="s">
        <v>4599</v>
      </c>
    </row>
    <row r="369" spans="1:6" ht="47.25">
      <c r="A369" s="767" t="s">
        <v>4400</v>
      </c>
      <c r="B369" s="803" t="s">
        <v>4601</v>
      </c>
      <c r="C369" s="780">
        <v>250</v>
      </c>
      <c r="D369" s="803" t="s">
        <v>44</v>
      </c>
      <c r="E369" s="804">
        <v>31</v>
      </c>
      <c r="F369" s="803" t="s">
        <v>4599</v>
      </c>
    </row>
    <row r="370" spans="1:6" ht="47.25">
      <c r="A370" s="767" t="s">
        <v>4400</v>
      </c>
      <c r="B370" s="803" t="s">
        <v>2778</v>
      </c>
      <c r="C370" s="780">
        <v>30</v>
      </c>
      <c r="D370" s="803" t="s">
        <v>44</v>
      </c>
      <c r="E370" s="804">
        <v>31</v>
      </c>
      <c r="F370" s="803" t="s">
        <v>4599</v>
      </c>
    </row>
    <row r="371" spans="1:6" ht="47.25">
      <c r="A371" s="767" t="s">
        <v>4400</v>
      </c>
      <c r="B371" s="803" t="s">
        <v>1922</v>
      </c>
      <c r="C371" s="780">
        <v>40</v>
      </c>
      <c r="D371" s="803" t="s">
        <v>44</v>
      </c>
      <c r="E371" s="804">
        <v>31</v>
      </c>
      <c r="F371" s="803" t="s">
        <v>4599</v>
      </c>
    </row>
    <row r="372" spans="1:6" ht="47.25">
      <c r="A372" s="767" t="s">
        <v>4400</v>
      </c>
      <c r="B372" s="803" t="s">
        <v>1923</v>
      </c>
      <c r="C372" s="780">
        <v>50</v>
      </c>
      <c r="D372" s="803" t="s">
        <v>44</v>
      </c>
      <c r="E372" s="804">
        <v>31</v>
      </c>
      <c r="F372" s="803" t="s">
        <v>4599</v>
      </c>
    </row>
    <row r="373" spans="1:6" ht="47.25">
      <c r="A373" s="767" t="s">
        <v>4400</v>
      </c>
      <c r="B373" s="803" t="s">
        <v>2779</v>
      </c>
      <c r="C373" s="780">
        <v>50</v>
      </c>
      <c r="D373" s="803" t="s">
        <v>44</v>
      </c>
      <c r="E373" s="804">
        <v>31</v>
      </c>
      <c r="F373" s="803" t="s">
        <v>4599</v>
      </c>
    </row>
    <row r="374" spans="1:6" ht="47.25">
      <c r="A374" s="767" t="s">
        <v>4400</v>
      </c>
      <c r="B374" s="803" t="s">
        <v>178</v>
      </c>
      <c r="C374" s="780">
        <v>200</v>
      </c>
      <c r="D374" s="803" t="s">
        <v>44</v>
      </c>
      <c r="E374" s="804">
        <v>31</v>
      </c>
      <c r="F374" s="803" t="s">
        <v>4599</v>
      </c>
    </row>
    <row r="375" spans="1:6" ht="47.25">
      <c r="A375" s="767" t="s">
        <v>4400</v>
      </c>
      <c r="B375" s="803" t="s">
        <v>3627</v>
      </c>
      <c r="C375" s="780">
        <v>300</v>
      </c>
      <c r="D375" s="803" t="s">
        <v>44</v>
      </c>
      <c r="E375" s="804">
        <v>31</v>
      </c>
      <c r="F375" s="803" t="s">
        <v>179</v>
      </c>
    </row>
    <row r="376" spans="1:6" ht="47.25">
      <c r="A376" s="767" t="s">
        <v>4400</v>
      </c>
      <c r="B376" s="803" t="s">
        <v>4602</v>
      </c>
      <c r="C376" s="780">
        <v>25</v>
      </c>
      <c r="D376" s="803" t="s">
        <v>44</v>
      </c>
      <c r="E376" s="804">
        <v>30</v>
      </c>
      <c r="F376" s="803" t="s">
        <v>4603</v>
      </c>
    </row>
    <row r="377" spans="1:6" ht="47.25">
      <c r="A377" s="767" t="s">
        <v>4400</v>
      </c>
      <c r="B377" s="803" t="s">
        <v>1924</v>
      </c>
      <c r="C377" s="780">
        <v>100</v>
      </c>
      <c r="D377" s="803" t="s">
        <v>44</v>
      </c>
      <c r="E377" s="804">
        <v>30</v>
      </c>
      <c r="F377" s="803" t="s">
        <v>4603</v>
      </c>
    </row>
    <row r="378" spans="1:6" ht="47.25">
      <c r="A378" s="767" t="s">
        <v>4400</v>
      </c>
      <c r="B378" s="803" t="s">
        <v>3628</v>
      </c>
      <c r="C378" s="780">
        <v>75</v>
      </c>
      <c r="D378" s="803" t="s">
        <v>44</v>
      </c>
      <c r="E378" s="804">
        <v>30</v>
      </c>
      <c r="F378" s="803" t="s">
        <v>4603</v>
      </c>
    </row>
    <row r="379" spans="1:6" ht="47.25">
      <c r="A379" s="767" t="s">
        <v>4400</v>
      </c>
      <c r="B379" s="803" t="s">
        <v>1926</v>
      </c>
      <c r="C379" s="780">
        <v>10</v>
      </c>
      <c r="D379" s="803" t="s">
        <v>44</v>
      </c>
      <c r="E379" s="804">
        <v>30</v>
      </c>
      <c r="F379" s="803" t="s">
        <v>4603</v>
      </c>
    </row>
    <row r="380" spans="1:6" ht="47.25">
      <c r="A380" s="767" t="s">
        <v>4400</v>
      </c>
      <c r="B380" s="803" t="s">
        <v>3629</v>
      </c>
      <c r="C380" s="780">
        <v>35</v>
      </c>
      <c r="D380" s="803" t="s">
        <v>44</v>
      </c>
      <c r="E380" s="804">
        <v>30</v>
      </c>
      <c r="F380" s="803" t="s">
        <v>4603</v>
      </c>
    </row>
    <row r="381" spans="1:6" ht="47.25">
      <c r="A381" s="767" t="s">
        <v>4400</v>
      </c>
      <c r="B381" s="803" t="s">
        <v>2049</v>
      </c>
      <c r="C381" s="780">
        <v>150</v>
      </c>
      <c r="D381" s="803" t="s">
        <v>44</v>
      </c>
      <c r="E381" s="804">
        <v>29</v>
      </c>
      <c r="F381" s="768" t="s">
        <v>4402</v>
      </c>
    </row>
    <row r="382" spans="1:6" ht="47.25">
      <c r="A382" s="767" t="s">
        <v>4400</v>
      </c>
      <c r="B382" s="803" t="s">
        <v>1927</v>
      </c>
      <c r="C382" s="780">
        <v>150</v>
      </c>
      <c r="D382" s="803" t="s">
        <v>44</v>
      </c>
      <c r="E382" s="804">
        <v>29</v>
      </c>
      <c r="F382" s="803" t="s">
        <v>4604</v>
      </c>
    </row>
    <row r="383" spans="1:6" ht="47.25">
      <c r="A383" s="767" t="s">
        <v>4400</v>
      </c>
      <c r="B383" s="803" t="s">
        <v>1928</v>
      </c>
      <c r="C383" s="780">
        <v>10</v>
      </c>
      <c r="D383" s="803" t="s">
        <v>44</v>
      </c>
      <c r="E383" s="804">
        <v>29</v>
      </c>
      <c r="F383" s="803" t="s">
        <v>4604</v>
      </c>
    </row>
    <row r="384" spans="1:6" ht="47.25">
      <c r="A384" s="767" t="s">
        <v>4400</v>
      </c>
      <c r="B384" s="803" t="s">
        <v>1929</v>
      </c>
      <c r="C384" s="780">
        <v>100</v>
      </c>
      <c r="D384" s="803" t="s">
        <v>44</v>
      </c>
      <c r="E384" s="804">
        <v>29</v>
      </c>
      <c r="F384" s="803" t="s">
        <v>4604</v>
      </c>
    </row>
    <row r="385" spans="1:6" ht="47.25">
      <c r="A385" s="767" t="s">
        <v>4400</v>
      </c>
      <c r="B385" s="803" t="s">
        <v>1867</v>
      </c>
      <c r="C385" s="780">
        <v>30</v>
      </c>
      <c r="D385" s="803" t="s">
        <v>44</v>
      </c>
      <c r="E385" s="804">
        <v>29</v>
      </c>
      <c r="F385" s="803" t="s">
        <v>4605</v>
      </c>
    </row>
    <row r="386" spans="1:6" ht="47.25">
      <c r="A386" s="767" t="s">
        <v>4400</v>
      </c>
      <c r="B386" s="803" t="s">
        <v>1924</v>
      </c>
      <c r="C386" s="780">
        <v>100</v>
      </c>
      <c r="D386" s="803" t="s">
        <v>44</v>
      </c>
      <c r="E386" s="804">
        <v>30</v>
      </c>
      <c r="F386" s="803" t="s">
        <v>4606</v>
      </c>
    </row>
    <row r="387" spans="1:6" ht="47.25">
      <c r="A387" s="767" t="s">
        <v>4400</v>
      </c>
      <c r="B387" s="803" t="s">
        <v>1925</v>
      </c>
      <c r="C387" s="780">
        <v>30</v>
      </c>
      <c r="D387" s="803" t="s">
        <v>44</v>
      </c>
      <c r="E387" s="804">
        <v>30</v>
      </c>
      <c r="F387" s="803" t="s">
        <v>4606</v>
      </c>
    </row>
    <row r="388" spans="1:6" ht="47.25">
      <c r="A388" s="767" t="s">
        <v>4400</v>
      </c>
      <c r="B388" s="803" t="s">
        <v>1926</v>
      </c>
      <c r="C388" s="780">
        <v>5</v>
      </c>
      <c r="D388" s="803" t="s">
        <v>44</v>
      </c>
      <c r="E388" s="804">
        <v>30</v>
      </c>
      <c r="F388" s="803" t="s">
        <v>4606</v>
      </c>
    </row>
    <row r="389" spans="1:6" ht="47.25">
      <c r="A389" s="767" t="s">
        <v>4400</v>
      </c>
      <c r="B389" s="803" t="s">
        <v>1930</v>
      </c>
      <c r="C389" s="780">
        <v>30</v>
      </c>
      <c r="D389" s="803" t="s">
        <v>44</v>
      </c>
      <c r="E389" s="804">
        <v>30</v>
      </c>
      <c r="F389" s="803" t="s">
        <v>4606</v>
      </c>
    </row>
    <row r="390" spans="1:6" ht="47.25">
      <c r="A390" s="767" t="s">
        <v>4400</v>
      </c>
      <c r="B390" s="803" t="s">
        <v>3630</v>
      </c>
      <c r="C390" s="780">
        <v>50</v>
      </c>
      <c r="D390" s="803" t="s">
        <v>44</v>
      </c>
      <c r="E390" s="804">
        <v>30</v>
      </c>
      <c r="F390" s="803" t="s">
        <v>4606</v>
      </c>
    </row>
    <row r="391" spans="1:6" ht="47.25">
      <c r="A391" s="767" t="s">
        <v>4400</v>
      </c>
      <c r="B391" s="803" t="s">
        <v>1931</v>
      </c>
      <c r="C391" s="780">
        <v>10</v>
      </c>
      <c r="D391" s="803" t="s">
        <v>44</v>
      </c>
      <c r="E391" s="804">
        <v>29</v>
      </c>
      <c r="F391" s="803" t="s">
        <v>4607</v>
      </c>
    </row>
    <row r="392" spans="1:6" ht="47.25">
      <c r="A392" s="767" t="s">
        <v>4400</v>
      </c>
      <c r="B392" s="803" t="s">
        <v>180</v>
      </c>
      <c r="C392" s="780">
        <v>30</v>
      </c>
      <c r="D392" s="803" t="s">
        <v>44</v>
      </c>
      <c r="E392" s="804">
        <v>29</v>
      </c>
      <c r="F392" s="803" t="s">
        <v>4607</v>
      </c>
    </row>
    <row r="393" spans="1:6" ht="47.25">
      <c r="A393" s="767" t="s">
        <v>4400</v>
      </c>
      <c r="B393" s="803" t="s">
        <v>1932</v>
      </c>
      <c r="C393" s="780">
        <v>5</v>
      </c>
      <c r="D393" s="803" t="s">
        <v>44</v>
      </c>
      <c r="E393" s="804">
        <v>29</v>
      </c>
      <c r="F393" s="803" t="s">
        <v>4607</v>
      </c>
    </row>
    <row r="394" spans="1:6" ht="47.25">
      <c r="A394" s="767" t="s">
        <v>4400</v>
      </c>
      <c r="B394" s="803" t="s">
        <v>1926</v>
      </c>
      <c r="C394" s="780">
        <v>3</v>
      </c>
      <c r="D394" s="803" t="s">
        <v>44</v>
      </c>
      <c r="E394" s="804">
        <v>29</v>
      </c>
      <c r="F394" s="803" t="s">
        <v>4607</v>
      </c>
    </row>
    <row r="395" spans="1:6" ht="47.25">
      <c r="A395" s="767" t="s">
        <v>4400</v>
      </c>
      <c r="B395" s="803" t="s">
        <v>1933</v>
      </c>
      <c r="C395" s="780">
        <v>30</v>
      </c>
      <c r="D395" s="803" t="s">
        <v>44</v>
      </c>
      <c r="E395" s="804">
        <v>29</v>
      </c>
      <c r="F395" s="803" t="s">
        <v>4607</v>
      </c>
    </row>
    <row r="396" spans="1:6" ht="47.25">
      <c r="A396" s="767" t="s">
        <v>4400</v>
      </c>
      <c r="B396" s="803" t="s">
        <v>1934</v>
      </c>
      <c r="C396" s="780">
        <v>80</v>
      </c>
      <c r="D396" s="803" t="s">
        <v>44</v>
      </c>
      <c r="E396" s="804">
        <v>30</v>
      </c>
      <c r="F396" s="803" t="s">
        <v>4608</v>
      </c>
    </row>
    <row r="397" spans="1:6" ht="47.25">
      <c r="A397" s="767" t="s">
        <v>4400</v>
      </c>
      <c r="B397" s="803" t="s">
        <v>1935</v>
      </c>
      <c r="C397" s="780">
        <v>30</v>
      </c>
      <c r="D397" s="803" t="s">
        <v>44</v>
      </c>
      <c r="E397" s="804">
        <v>30</v>
      </c>
      <c r="F397" s="803" t="s">
        <v>4608</v>
      </c>
    </row>
    <row r="398" spans="1:6" ht="47.25">
      <c r="A398" s="767" t="s">
        <v>4400</v>
      </c>
      <c r="B398" s="803" t="s">
        <v>1867</v>
      </c>
      <c r="C398" s="780">
        <v>35</v>
      </c>
      <c r="D398" s="803" t="s">
        <v>44</v>
      </c>
      <c r="E398" s="804">
        <v>30</v>
      </c>
      <c r="F398" s="803" t="s">
        <v>4608</v>
      </c>
    </row>
    <row r="399" spans="1:6" ht="47.25">
      <c r="A399" s="767" t="s">
        <v>4400</v>
      </c>
      <c r="B399" s="803" t="s">
        <v>1927</v>
      </c>
      <c r="C399" s="780">
        <v>75</v>
      </c>
      <c r="D399" s="803" t="s">
        <v>44</v>
      </c>
      <c r="E399" s="804">
        <v>30</v>
      </c>
      <c r="F399" s="803" t="s">
        <v>4608</v>
      </c>
    </row>
    <row r="400" spans="1:6" ht="47.25">
      <c r="A400" s="767" t="s">
        <v>4400</v>
      </c>
      <c r="B400" s="803" t="s">
        <v>1936</v>
      </c>
      <c r="C400" s="780">
        <v>15</v>
      </c>
      <c r="D400" s="803" t="s">
        <v>44</v>
      </c>
      <c r="E400" s="804">
        <v>30</v>
      </c>
      <c r="F400" s="803" t="s">
        <v>4608</v>
      </c>
    </row>
    <row r="401" spans="1:6" ht="47.25">
      <c r="A401" s="767" t="s">
        <v>4400</v>
      </c>
      <c r="B401" s="803" t="s">
        <v>1937</v>
      </c>
      <c r="C401" s="780">
        <v>25</v>
      </c>
      <c r="D401" s="803" t="s">
        <v>44</v>
      </c>
      <c r="E401" s="804">
        <v>30</v>
      </c>
      <c r="F401" s="803" t="s">
        <v>4609</v>
      </c>
    </row>
    <row r="402" spans="1:6" ht="47.25">
      <c r="A402" s="767" t="s">
        <v>4400</v>
      </c>
      <c r="B402" s="803" t="s">
        <v>2780</v>
      </c>
      <c r="C402" s="780">
        <v>30</v>
      </c>
      <c r="D402" s="803" t="s">
        <v>44</v>
      </c>
      <c r="E402" s="804">
        <v>29</v>
      </c>
      <c r="F402" s="803" t="s">
        <v>4610</v>
      </c>
    </row>
    <row r="403" spans="1:6" ht="47.25">
      <c r="A403" s="767" t="s">
        <v>4400</v>
      </c>
      <c r="B403" s="803" t="s">
        <v>1867</v>
      </c>
      <c r="C403" s="780">
        <v>30</v>
      </c>
      <c r="D403" s="803" t="s">
        <v>44</v>
      </c>
      <c r="E403" s="804">
        <v>29</v>
      </c>
      <c r="F403" s="803" t="s">
        <v>4610</v>
      </c>
    </row>
    <row r="404" spans="1:6" ht="47.25">
      <c r="A404" s="767" t="s">
        <v>4400</v>
      </c>
      <c r="B404" s="803" t="s">
        <v>1938</v>
      </c>
      <c r="C404" s="780">
        <v>90</v>
      </c>
      <c r="D404" s="803" t="s">
        <v>44</v>
      </c>
      <c r="E404" s="804">
        <v>29</v>
      </c>
      <c r="F404" s="803" t="s">
        <v>4610</v>
      </c>
    </row>
    <row r="405" spans="1:6" ht="47.25">
      <c r="A405" s="767" t="s">
        <v>4400</v>
      </c>
      <c r="B405" s="803" t="s">
        <v>1939</v>
      </c>
      <c r="C405" s="780">
        <v>30</v>
      </c>
      <c r="D405" s="803" t="s">
        <v>44</v>
      </c>
      <c r="E405" s="804">
        <v>29</v>
      </c>
      <c r="F405" s="803" t="s">
        <v>4610</v>
      </c>
    </row>
    <row r="406" spans="1:6" ht="47.25">
      <c r="A406" s="767" t="s">
        <v>4400</v>
      </c>
      <c r="B406" s="803" t="s">
        <v>1940</v>
      </c>
      <c r="C406" s="780">
        <v>40</v>
      </c>
      <c r="D406" s="803" t="s">
        <v>44</v>
      </c>
      <c r="E406" s="804">
        <v>30</v>
      </c>
      <c r="F406" s="803" t="s">
        <v>4611</v>
      </c>
    </row>
    <row r="407" spans="1:6" ht="47.25">
      <c r="A407" s="767" t="s">
        <v>4400</v>
      </c>
      <c r="B407" s="803" t="s">
        <v>1941</v>
      </c>
      <c r="C407" s="780">
        <v>75</v>
      </c>
      <c r="D407" s="803" t="s">
        <v>44</v>
      </c>
      <c r="E407" s="804">
        <v>30</v>
      </c>
      <c r="F407" s="803" t="s">
        <v>4611</v>
      </c>
    </row>
    <row r="408" spans="1:6" ht="47.25">
      <c r="A408" s="767" t="s">
        <v>4400</v>
      </c>
      <c r="B408" s="803" t="s">
        <v>2781</v>
      </c>
      <c r="C408" s="780">
        <v>60</v>
      </c>
      <c r="D408" s="803" t="s">
        <v>44</v>
      </c>
      <c r="E408" s="804">
        <v>29</v>
      </c>
      <c r="F408" s="803" t="s">
        <v>4612</v>
      </c>
    </row>
    <row r="409" spans="1:6" ht="47.25">
      <c r="A409" s="767" t="s">
        <v>4400</v>
      </c>
      <c r="B409" s="803" t="s">
        <v>2782</v>
      </c>
      <c r="C409" s="780">
        <v>300</v>
      </c>
      <c r="D409" s="803" t="s">
        <v>44</v>
      </c>
      <c r="E409" s="805">
        <v>29</v>
      </c>
      <c r="F409" s="803" t="s">
        <v>4612</v>
      </c>
    </row>
    <row r="410" spans="1:6" ht="47.25">
      <c r="A410" s="767" t="s">
        <v>4400</v>
      </c>
      <c r="B410" s="803" t="s">
        <v>3631</v>
      </c>
      <c r="C410" s="780">
        <v>10</v>
      </c>
      <c r="D410" s="803" t="s">
        <v>44</v>
      </c>
      <c r="E410" s="805">
        <v>29</v>
      </c>
      <c r="F410" s="803" t="s">
        <v>4612</v>
      </c>
    </row>
    <row r="411" spans="1:6" ht="47.25">
      <c r="A411" s="767" t="s">
        <v>4400</v>
      </c>
      <c r="B411" s="803" t="s">
        <v>181</v>
      </c>
      <c r="C411" s="780">
        <v>50</v>
      </c>
      <c r="D411" s="803" t="s">
        <v>44</v>
      </c>
      <c r="E411" s="804">
        <v>29</v>
      </c>
      <c r="F411" s="803" t="s">
        <v>4612</v>
      </c>
    </row>
    <row r="412" spans="1:6" ht="47.25">
      <c r="A412" s="767" t="s">
        <v>4400</v>
      </c>
      <c r="B412" s="803" t="s">
        <v>1938</v>
      </c>
      <c r="C412" s="780">
        <v>50</v>
      </c>
      <c r="D412" s="803" t="s">
        <v>44</v>
      </c>
      <c r="E412" s="804">
        <v>29</v>
      </c>
      <c r="F412" s="803" t="s">
        <v>4612</v>
      </c>
    </row>
    <row r="413" spans="1:6" ht="47.25">
      <c r="A413" s="767" t="s">
        <v>4400</v>
      </c>
      <c r="B413" s="803" t="s">
        <v>4613</v>
      </c>
      <c r="C413" s="780">
        <v>60</v>
      </c>
      <c r="D413" s="803" t="s">
        <v>44</v>
      </c>
      <c r="E413" s="804">
        <v>29</v>
      </c>
      <c r="F413" s="803" t="s">
        <v>4614</v>
      </c>
    </row>
    <row r="414" spans="1:6" ht="47.25">
      <c r="A414" s="767" t="s">
        <v>4400</v>
      </c>
      <c r="B414" s="803" t="s">
        <v>1943</v>
      </c>
      <c r="C414" s="780">
        <v>60</v>
      </c>
      <c r="D414" s="803" t="s">
        <v>44</v>
      </c>
      <c r="E414" s="804">
        <v>29</v>
      </c>
      <c r="F414" s="803" t="s">
        <v>4614</v>
      </c>
    </row>
    <row r="415" spans="1:6" ht="47.25">
      <c r="A415" s="767" t="s">
        <v>4400</v>
      </c>
      <c r="B415" s="803" t="s">
        <v>1940</v>
      </c>
      <c r="C415" s="780">
        <v>60</v>
      </c>
      <c r="D415" s="803" t="s">
        <v>44</v>
      </c>
      <c r="E415" s="804">
        <v>29</v>
      </c>
      <c r="F415" s="803" t="s">
        <v>4614</v>
      </c>
    </row>
    <row r="416" spans="1:6" ht="47.25">
      <c r="A416" s="767" t="s">
        <v>4400</v>
      </c>
      <c r="B416" s="803" t="s">
        <v>1944</v>
      </c>
      <c r="C416" s="780">
        <v>125</v>
      </c>
      <c r="D416" s="803" t="s">
        <v>44</v>
      </c>
      <c r="E416" s="804">
        <v>29</v>
      </c>
      <c r="F416" s="803" t="s">
        <v>4615</v>
      </c>
    </row>
    <row r="417" spans="1:6" ht="47.25">
      <c r="A417" s="767" t="s">
        <v>4400</v>
      </c>
      <c r="B417" s="803" t="s">
        <v>1926</v>
      </c>
      <c r="C417" s="780">
        <v>10</v>
      </c>
      <c r="D417" s="803" t="s">
        <v>44</v>
      </c>
      <c r="E417" s="804">
        <v>29</v>
      </c>
      <c r="F417" s="803" t="s">
        <v>4615</v>
      </c>
    </row>
    <row r="418" spans="1:6" ht="47.25">
      <c r="A418" s="767" t="s">
        <v>4400</v>
      </c>
      <c r="B418" s="803" t="s">
        <v>1945</v>
      </c>
      <c r="C418" s="780">
        <v>10</v>
      </c>
      <c r="D418" s="803" t="s">
        <v>44</v>
      </c>
      <c r="E418" s="804">
        <v>29</v>
      </c>
      <c r="F418" s="803" t="s">
        <v>4615</v>
      </c>
    </row>
    <row r="419" spans="1:6" ht="47.25">
      <c r="A419" s="767" t="s">
        <v>4400</v>
      </c>
      <c r="B419" s="803" t="s">
        <v>1867</v>
      </c>
      <c r="C419" s="780">
        <v>30</v>
      </c>
      <c r="D419" s="803" t="s">
        <v>44</v>
      </c>
      <c r="E419" s="804">
        <v>30</v>
      </c>
      <c r="F419" s="803" t="s">
        <v>4616</v>
      </c>
    </row>
    <row r="420" spans="1:6" ht="47.25">
      <c r="A420" s="767" t="s">
        <v>4400</v>
      </c>
      <c r="B420" s="803" t="s">
        <v>1938</v>
      </c>
      <c r="C420" s="780">
        <v>200</v>
      </c>
      <c r="D420" s="803" t="s">
        <v>44</v>
      </c>
      <c r="E420" s="804">
        <v>30</v>
      </c>
      <c r="F420" s="803" t="s">
        <v>4616</v>
      </c>
    </row>
    <row r="421" spans="1:6" ht="47.25">
      <c r="A421" s="767" t="s">
        <v>4400</v>
      </c>
      <c r="B421" s="803" t="s">
        <v>3632</v>
      </c>
      <c r="C421" s="780">
        <v>50</v>
      </c>
      <c r="D421" s="803" t="s">
        <v>44</v>
      </c>
      <c r="E421" s="804">
        <v>30</v>
      </c>
      <c r="F421" s="803" t="s">
        <v>4616</v>
      </c>
    </row>
    <row r="422" spans="1:6" ht="47.25">
      <c r="A422" s="767" t="s">
        <v>4400</v>
      </c>
      <c r="B422" s="803" t="s">
        <v>1946</v>
      </c>
      <c r="C422" s="780">
        <v>750</v>
      </c>
      <c r="D422" s="803" t="s">
        <v>44</v>
      </c>
      <c r="E422" s="804">
        <v>30</v>
      </c>
      <c r="F422" s="803" t="s">
        <v>4617</v>
      </c>
    </row>
    <row r="423" spans="1:6" ht="47.25">
      <c r="A423" s="767" t="s">
        <v>4400</v>
      </c>
      <c r="B423" s="803" t="s">
        <v>1867</v>
      </c>
      <c r="C423" s="780">
        <v>30</v>
      </c>
      <c r="D423" s="803" t="s">
        <v>44</v>
      </c>
      <c r="E423" s="804">
        <v>30</v>
      </c>
      <c r="F423" s="803" t="s">
        <v>4617</v>
      </c>
    </row>
    <row r="424" spans="1:6" ht="47.25">
      <c r="A424" s="767" t="s">
        <v>4400</v>
      </c>
      <c r="B424" s="803" t="s">
        <v>4618</v>
      </c>
      <c r="C424" s="780">
        <v>3</v>
      </c>
      <c r="D424" s="803" t="s">
        <v>44</v>
      </c>
      <c r="E424" s="804">
        <v>30</v>
      </c>
      <c r="F424" s="803" t="s">
        <v>4617</v>
      </c>
    </row>
    <row r="425" spans="1:6" ht="47.25">
      <c r="A425" s="767" t="s">
        <v>4400</v>
      </c>
      <c r="B425" s="803" t="s">
        <v>1947</v>
      </c>
      <c r="C425" s="780">
        <v>200</v>
      </c>
      <c r="D425" s="803" t="s">
        <v>44</v>
      </c>
      <c r="E425" s="804">
        <v>30</v>
      </c>
      <c r="F425" s="803" t="s">
        <v>4617</v>
      </c>
    </row>
    <row r="426" spans="1:6" ht="47.25">
      <c r="A426" s="767" t="s">
        <v>4400</v>
      </c>
      <c r="B426" s="803" t="s">
        <v>1948</v>
      </c>
      <c r="C426" s="780">
        <v>125</v>
      </c>
      <c r="D426" s="803" t="s">
        <v>44</v>
      </c>
      <c r="E426" s="804">
        <v>30</v>
      </c>
      <c r="F426" s="803" t="s">
        <v>4619</v>
      </c>
    </row>
    <row r="427" spans="1:6" ht="47.25">
      <c r="A427" s="767" t="s">
        <v>4400</v>
      </c>
      <c r="B427" s="803" t="s">
        <v>1867</v>
      </c>
      <c r="C427" s="780">
        <v>25</v>
      </c>
      <c r="D427" s="803" t="s">
        <v>44</v>
      </c>
      <c r="E427" s="804">
        <v>30</v>
      </c>
      <c r="F427" s="803" t="s">
        <v>4619</v>
      </c>
    </row>
    <row r="428" spans="1:6" ht="47.25">
      <c r="A428" s="767" t="s">
        <v>4400</v>
      </c>
      <c r="B428" s="803" t="s">
        <v>1942</v>
      </c>
      <c r="C428" s="780">
        <v>50</v>
      </c>
      <c r="D428" s="803" t="s">
        <v>44</v>
      </c>
      <c r="E428" s="804">
        <v>30</v>
      </c>
      <c r="F428" s="803" t="s">
        <v>4619</v>
      </c>
    </row>
    <row r="429" spans="1:6" ht="47.25">
      <c r="A429" s="767" t="s">
        <v>4400</v>
      </c>
      <c r="B429" s="803" t="s">
        <v>182</v>
      </c>
      <c r="C429" s="780">
        <v>5</v>
      </c>
      <c r="D429" s="803" t="s">
        <v>44</v>
      </c>
      <c r="E429" s="804">
        <v>30</v>
      </c>
      <c r="F429" s="803" t="s">
        <v>4619</v>
      </c>
    </row>
    <row r="430" spans="1:6" ht="47.25">
      <c r="A430" s="767" t="s">
        <v>4400</v>
      </c>
      <c r="B430" s="803" t="s">
        <v>1949</v>
      </c>
      <c r="C430" s="780">
        <v>160</v>
      </c>
      <c r="D430" s="803" t="s">
        <v>44</v>
      </c>
      <c r="E430" s="804">
        <v>29</v>
      </c>
      <c r="F430" s="803" t="s">
        <v>157</v>
      </c>
    </row>
    <row r="431" spans="1:6" ht="47.25">
      <c r="A431" s="767" t="s">
        <v>4400</v>
      </c>
      <c r="B431" s="803" t="s">
        <v>1950</v>
      </c>
      <c r="C431" s="780">
        <v>250</v>
      </c>
      <c r="D431" s="803" t="s">
        <v>44</v>
      </c>
      <c r="E431" s="804">
        <v>29</v>
      </c>
      <c r="F431" s="803" t="s">
        <v>157</v>
      </c>
    </row>
    <row r="432" spans="1:6" ht="47.25">
      <c r="A432" s="767" t="s">
        <v>4400</v>
      </c>
      <c r="B432" s="803" t="s">
        <v>2783</v>
      </c>
      <c r="C432" s="780">
        <v>140</v>
      </c>
      <c r="D432" s="803" t="s">
        <v>44</v>
      </c>
      <c r="E432" s="804">
        <v>29</v>
      </c>
      <c r="F432" s="803" t="s">
        <v>157</v>
      </c>
    </row>
    <row r="433" spans="1:6" ht="47.25">
      <c r="A433" s="767" t="s">
        <v>4400</v>
      </c>
      <c r="B433" s="803" t="s">
        <v>1926</v>
      </c>
      <c r="C433" s="780">
        <v>15</v>
      </c>
      <c r="D433" s="803" t="s">
        <v>44</v>
      </c>
      <c r="E433" s="804">
        <v>29</v>
      </c>
      <c r="F433" s="803" t="s">
        <v>157</v>
      </c>
    </row>
    <row r="434" spans="1:6" ht="47.25">
      <c r="A434" s="767" t="s">
        <v>4400</v>
      </c>
      <c r="B434" s="803" t="s">
        <v>1867</v>
      </c>
      <c r="C434" s="780">
        <v>40</v>
      </c>
      <c r="D434" s="803" t="s">
        <v>44</v>
      </c>
      <c r="E434" s="804">
        <v>29</v>
      </c>
      <c r="F434" s="803" t="s">
        <v>157</v>
      </c>
    </row>
    <row r="435" spans="1:6" ht="47.25">
      <c r="A435" s="767" t="s">
        <v>4400</v>
      </c>
      <c r="B435" s="803" t="s">
        <v>1925</v>
      </c>
      <c r="C435" s="780">
        <v>75</v>
      </c>
      <c r="D435" s="803" t="s">
        <v>44</v>
      </c>
      <c r="E435" s="804">
        <v>9</v>
      </c>
      <c r="F435" s="803" t="s">
        <v>4620</v>
      </c>
    </row>
    <row r="436" spans="1:6" ht="47.25">
      <c r="A436" s="767" t="s">
        <v>4400</v>
      </c>
      <c r="B436" s="803" t="s">
        <v>163</v>
      </c>
      <c r="C436" s="780">
        <v>10</v>
      </c>
      <c r="D436" s="803" t="s">
        <v>44</v>
      </c>
      <c r="E436" s="804">
        <v>9</v>
      </c>
      <c r="F436" s="803" t="s">
        <v>4620</v>
      </c>
    </row>
    <row r="437" spans="1:6" ht="47.25">
      <c r="A437" s="767" t="s">
        <v>4400</v>
      </c>
      <c r="B437" s="803" t="s">
        <v>2784</v>
      </c>
      <c r="C437" s="780">
        <v>160</v>
      </c>
      <c r="D437" s="803" t="s">
        <v>44</v>
      </c>
      <c r="E437" s="804">
        <v>31</v>
      </c>
      <c r="F437" s="803" t="s">
        <v>4621</v>
      </c>
    </row>
    <row r="438" spans="1:6" ht="47.25">
      <c r="A438" s="767" t="s">
        <v>4400</v>
      </c>
      <c r="B438" s="803" t="s">
        <v>1951</v>
      </c>
      <c r="C438" s="780">
        <v>100</v>
      </c>
      <c r="D438" s="803" t="s">
        <v>44</v>
      </c>
      <c r="E438" s="804">
        <v>31</v>
      </c>
      <c r="F438" s="803" t="s">
        <v>4622</v>
      </c>
    </row>
    <row r="439" spans="1:6" ht="47.25">
      <c r="A439" s="767" t="s">
        <v>4400</v>
      </c>
      <c r="B439" s="803" t="s">
        <v>1952</v>
      </c>
      <c r="C439" s="780">
        <v>15</v>
      </c>
      <c r="D439" s="803" t="s">
        <v>44</v>
      </c>
      <c r="E439" s="804">
        <v>31</v>
      </c>
      <c r="F439" s="803" t="s">
        <v>4622</v>
      </c>
    </row>
    <row r="440" spans="1:6" ht="47.25">
      <c r="A440" s="767" t="s">
        <v>4400</v>
      </c>
      <c r="B440" s="803" t="s">
        <v>1953</v>
      </c>
      <c r="C440" s="780">
        <v>20</v>
      </c>
      <c r="D440" s="803" t="s">
        <v>44</v>
      </c>
      <c r="E440" s="804">
        <v>31</v>
      </c>
      <c r="F440" s="803" t="s">
        <v>4622</v>
      </c>
    </row>
    <row r="441" spans="1:6" ht="47.25">
      <c r="A441" s="767" t="s">
        <v>4400</v>
      </c>
      <c r="B441" s="803" t="s">
        <v>2785</v>
      </c>
      <c r="C441" s="780">
        <v>250</v>
      </c>
      <c r="D441" s="803" t="s">
        <v>44</v>
      </c>
      <c r="E441" s="804">
        <v>31</v>
      </c>
      <c r="F441" s="803" t="s">
        <v>4623</v>
      </c>
    </row>
    <row r="442" spans="1:6" ht="47.25">
      <c r="A442" s="767" t="s">
        <v>4400</v>
      </c>
      <c r="B442" s="803" t="s">
        <v>1954</v>
      </c>
      <c r="C442" s="780">
        <v>60</v>
      </c>
      <c r="D442" s="803" t="s">
        <v>44</v>
      </c>
      <c r="E442" s="804">
        <v>31</v>
      </c>
      <c r="F442" s="803" t="s">
        <v>4623</v>
      </c>
    </row>
    <row r="443" spans="1:6" ht="47.25">
      <c r="A443" s="767" t="s">
        <v>4400</v>
      </c>
      <c r="B443" s="803" t="s">
        <v>1867</v>
      </c>
      <c r="C443" s="780">
        <v>30</v>
      </c>
      <c r="D443" s="803" t="s">
        <v>44</v>
      </c>
      <c r="E443" s="804">
        <v>31</v>
      </c>
      <c r="F443" s="803" t="s">
        <v>4623</v>
      </c>
    </row>
    <row r="444" spans="1:6" ht="47.25">
      <c r="A444" s="767" t="s">
        <v>4400</v>
      </c>
      <c r="B444" s="803" t="s">
        <v>1955</v>
      </c>
      <c r="C444" s="780">
        <v>40</v>
      </c>
      <c r="D444" s="803" t="s">
        <v>44</v>
      </c>
      <c r="E444" s="804">
        <v>31</v>
      </c>
      <c r="F444" s="803" t="s">
        <v>4623</v>
      </c>
    </row>
    <row r="445" spans="1:6" ht="47.25">
      <c r="A445" s="767" t="s">
        <v>4400</v>
      </c>
      <c r="B445" s="803" t="s">
        <v>1956</v>
      </c>
      <c r="C445" s="780">
        <v>30</v>
      </c>
      <c r="D445" s="803" t="s">
        <v>44</v>
      </c>
      <c r="E445" s="804">
        <v>31</v>
      </c>
      <c r="F445" s="803" t="s">
        <v>4623</v>
      </c>
    </row>
    <row r="446" spans="1:6" ht="47.25">
      <c r="A446" s="767" t="s">
        <v>4400</v>
      </c>
      <c r="B446" s="803" t="s">
        <v>4624</v>
      </c>
      <c r="C446" s="780">
        <v>40</v>
      </c>
      <c r="D446" s="803" t="s">
        <v>44</v>
      </c>
      <c r="E446" s="804">
        <v>31</v>
      </c>
      <c r="F446" s="803" t="s">
        <v>4623</v>
      </c>
    </row>
    <row r="447" spans="1:6" ht="47.25">
      <c r="A447" s="767" t="s">
        <v>4400</v>
      </c>
      <c r="B447" s="803" t="s">
        <v>1957</v>
      </c>
      <c r="C447" s="780">
        <v>40</v>
      </c>
      <c r="D447" s="803" t="s">
        <v>44</v>
      </c>
      <c r="E447" s="804">
        <v>31</v>
      </c>
      <c r="F447" s="803" t="s">
        <v>4625</v>
      </c>
    </row>
    <row r="448" spans="1:6" ht="47.25">
      <c r="A448" s="767" t="s">
        <v>4400</v>
      </c>
      <c r="B448" s="803" t="s">
        <v>1958</v>
      </c>
      <c r="C448" s="780">
        <v>15</v>
      </c>
      <c r="D448" s="803" t="s">
        <v>44</v>
      </c>
      <c r="E448" s="804">
        <v>31</v>
      </c>
      <c r="F448" s="803" t="s">
        <v>2786</v>
      </c>
    </row>
    <row r="449" spans="1:6" ht="47.25">
      <c r="A449" s="767" t="s">
        <v>4400</v>
      </c>
      <c r="B449" s="803" t="s">
        <v>4626</v>
      </c>
      <c r="C449" s="780">
        <v>10</v>
      </c>
      <c r="D449" s="803" t="s">
        <v>44</v>
      </c>
      <c r="E449" s="804">
        <v>31</v>
      </c>
      <c r="F449" s="803" t="s">
        <v>2786</v>
      </c>
    </row>
    <row r="450" spans="1:6" ht="47.25">
      <c r="A450" s="767" t="s">
        <v>4400</v>
      </c>
      <c r="B450" s="803" t="s">
        <v>1952</v>
      </c>
      <c r="C450" s="780">
        <v>20</v>
      </c>
      <c r="D450" s="803" t="s">
        <v>44</v>
      </c>
      <c r="E450" s="804">
        <v>31</v>
      </c>
      <c r="F450" s="803" t="s">
        <v>2786</v>
      </c>
    </row>
    <row r="451" spans="1:6" ht="47.25">
      <c r="A451" s="767" t="s">
        <v>4400</v>
      </c>
      <c r="B451" s="803" t="s">
        <v>1867</v>
      </c>
      <c r="C451" s="780">
        <v>30</v>
      </c>
      <c r="D451" s="803" t="s">
        <v>44</v>
      </c>
      <c r="E451" s="804">
        <v>31</v>
      </c>
      <c r="F451" s="803" t="s">
        <v>2786</v>
      </c>
    </row>
    <row r="452" spans="1:6" ht="47.25">
      <c r="A452" s="767" t="s">
        <v>4400</v>
      </c>
      <c r="B452" s="803" t="s">
        <v>1959</v>
      </c>
      <c r="C452" s="780">
        <v>15</v>
      </c>
      <c r="D452" s="803" t="s">
        <v>44</v>
      </c>
      <c r="E452" s="804">
        <v>31</v>
      </c>
      <c r="F452" s="803" t="s">
        <v>2786</v>
      </c>
    </row>
    <row r="453" spans="1:6" ht="47.25">
      <c r="A453" s="767" t="s">
        <v>4400</v>
      </c>
      <c r="B453" s="803" t="s">
        <v>2787</v>
      </c>
      <c r="C453" s="780">
        <v>75</v>
      </c>
      <c r="D453" s="803" t="s">
        <v>44</v>
      </c>
      <c r="E453" s="804">
        <v>32</v>
      </c>
      <c r="F453" s="803" t="s">
        <v>4627</v>
      </c>
    </row>
    <row r="454" spans="1:6" ht="47.25">
      <c r="A454" s="767" t="s">
        <v>4400</v>
      </c>
      <c r="B454" s="803" t="s">
        <v>1960</v>
      </c>
      <c r="C454" s="780">
        <v>20</v>
      </c>
      <c r="D454" s="803" t="s">
        <v>44</v>
      </c>
      <c r="E454" s="804">
        <v>29</v>
      </c>
      <c r="F454" s="803" t="s">
        <v>183</v>
      </c>
    </row>
    <row r="455" spans="1:6" ht="47.25">
      <c r="A455" s="767" t="s">
        <v>4400</v>
      </c>
      <c r="B455" s="803" t="s">
        <v>1961</v>
      </c>
      <c r="C455" s="780">
        <v>15</v>
      </c>
      <c r="D455" s="803" t="s">
        <v>44</v>
      </c>
      <c r="E455" s="804">
        <v>29</v>
      </c>
      <c r="F455" s="803" t="s">
        <v>183</v>
      </c>
    </row>
    <row r="456" spans="1:6" ht="47.25">
      <c r="A456" s="767" t="s">
        <v>4400</v>
      </c>
      <c r="B456" s="803" t="s">
        <v>1962</v>
      </c>
      <c r="C456" s="780">
        <v>80</v>
      </c>
      <c r="D456" s="803" t="s">
        <v>44</v>
      </c>
      <c r="E456" s="804">
        <v>29</v>
      </c>
      <c r="F456" s="803" t="s">
        <v>183</v>
      </c>
    </row>
    <row r="457" spans="1:6" ht="47.25">
      <c r="A457" s="767" t="s">
        <v>4400</v>
      </c>
      <c r="B457" s="803" t="s">
        <v>1867</v>
      </c>
      <c r="C457" s="780">
        <v>30</v>
      </c>
      <c r="D457" s="803" t="s">
        <v>44</v>
      </c>
      <c r="E457" s="804">
        <v>29</v>
      </c>
      <c r="F457" s="803" t="s">
        <v>183</v>
      </c>
    </row>
    <row r="458" spans="1:6" ht="47.25">
      <c r="A458" s="767" t="s">
        <v>4400</v>
      </c>
      <c r="B458" s="803" t="s">
        <v>4628</v>
      </c>
      <c r="C458" s="780">
        <v>10</v>
      </c>
      <c r="D458" s="803" t="s">
        <v>44</v>
      </c>
      <c r="E458" s="804">
        <v>29</v>
      </c>
      <c r="F458" s="803" t="s">
        <v>183</v>
      </c>
    </row>
    <row r="459" spans="1:6" ht="47.25">
      <c r="A459" s="767" t="s">
        <v>4400</v>
      </c>
      <c r="B459" s="803" t="s">
        <v>1963</v>
      </c>
      <c r="C459" s="780">
        <v>20</v>
      </c>
      <c r="D459" s="803" t="s">
        <v>44</v>
      </c>
      <c r="E459" s="804">
        <v>29</v>
      </c>
      <c r="F459" s="803" t="s">
        <v>183</v>
      </c>
    </row>
    <row r="460" spans="1:6" ht="47.25">
      <c r="A460" s="767" t="s">
        <v>4400</v>
      </c>
      <c r="B460" s="803" t="s">
        <v>1964</v>
      </c>
      <c r="C460" s="780">
        <v>175</v>
      </c>
      <c r="D460" s="803" t="s">
        <v>44</v>
      </c>
      <c r="E460" s="804">
        <v>31</v>
      </c>
      <c r="F460" s="803" t="s">
        <v>4629</v>
      </c>
    </row>
    <row r="461" spans="1:6" ht="47.25">
      <c r="A461" s="767" t="s">
        <v>4400</v>
      </c>
      <c r="B461" s="803" t="s">
        <v>1965</v>
      </c>
      <c r="C461" s="780">
        <v>220</v>
      </c>
      <c r="D461" s="803" t="s">
        <v>44</v>
      </c>
      <c r="E461" s="804">
        <v>32</v>
      </c>
      <c r="F461" s="803" t="s">
        <v>4629</v>
      </c>
    </row>
    <row r="462" spans="1:6" ht="47.25">
      <c r="A462" s="767" t="s">
        <v>4400</v>
      </c>
      <c r="B462" s="803" t="s">
        <v>184</v>
      </c>
      <c r="C462" s="780">
        <v>60</v>
      </c>
      <c r="D462" s="803" t="s">
        <v>44</v>
      </c>
      <c r="E462" s="804">
        <v>32</v>
      </c>
      <c r="F462" s="803" t="s">
        <v>4629</v>
      </c>
    </row>
    <row r="463" spans="1:6" ht="47.25">
      <c r="A463" s="767" t="s">
        <v>4400</v>
      </c>
      <c r="B463" s="803" t="s">
        <v>185</v>
      </c>
      <c r="C463" s="780">
        <v>35</v>
      </c>
      <c r="D463" s="803" t="s">
        <v>44</v>
      </c>
      <c r="E463" s="804">
        <v>31</v>
      </c>
      <c r="F463" s="803" t="s">
        <v>4630</v>
      </c>
    </row>
    <row r="464" spans="1:6" ht="47.25">
      <c r="A464" s="767" t="s">
        <v>4400</v>
      </c>
      <c r="B464" s="803" t="s">
        <v>1867</v>
      </c>
      <c r="C464" s="780">
        <v>30</v>
      </c>
      <c r="D464" s="803" t="s">
        <v>44</v>
      </c>
      <c r="E464" s="804">
        <v>31</v>
      </c>
      <c r="F464" s="803" t="s">
        <v>4630</v>
      </c>
    </row>
    <row r="465" spans="1:6" ht="47.25">
      <c r="A465" s="767" t="s">
        <v>4400</v>
      </c>
      <c r="B465" s="803" t="s">
        <v>4631</v>
      </c>
      <c r="C465" s="780">
        <v>50</v>
      </c>
      <c r="D465" s="803" t="s">
        <v>44</v>
      </c>
      <c r="E465" s="804">
        <v>31</v>
      </c>
      <c r="F465" s="803" t="s">
        <v>4630</v>
      </c>
    </row>
    <row r="466" spans="1:6" ht="47.25">
      <c r="A466" s="767" t="s">
        <v>4400</v>
      </c>
      <c r="B466" s="803" t="s">
        <v>4632</v>
      </c>
      <c r="C466" s="780">
        <v>150</v>
      </c>
      <c r="D466" s="803" t="s">
        <v>44</v>
      </c>
      <c r="E466" s="804">
        <v>31</v>
      </c>
      <c r="F466" s="803" t="s">
        <v>4630</v>
      </c>
    </row>
    <row r="467" spans="1:6" ht="47.25">
      <c r="A467" s="767" t="s">
        <v>4400</v>
      </c>
      <c r="B467" s="803" t="s">
        <v>1966</v>
      </c>
      <c r="C467" s="780">
        <v>25</v>
      </c>
      <c r="D467" s="803" t="s">
        <v>44</v>
      </c>
      <c r="E467" s="804">
        <v>9</v>
      </c>
      <c r="F467" s="803" t="s">
        <v>4633</v>
      </c>
    </row>
    <row r="468" spans="1:6" ht="47.25">
      <c r="A468" s="767" t="s">
        <v>4400</v>
      </c>
      <c r="B468" s="803" t="s">
        <v>3579</v>
      </c>
      <c r="C468" s="780">
        <v>50</v>
      </c>
      <c r="D468" s="803" t="s">
        <v>44</v>
      </c>
      <c r="E468" s="804">
        <v>9</v>
      </c>
      <c r="F468" s="803" t="s">
        <v>4633</v>
      </c>
    </row>
    <row r="469" spans="1:6" ht="47.25">
      <c r="A469" s="803" t="s">
        <v>4414</v>
      </c>
      <c r="B469" s="803" t="s">
        <v>4634</v>
      </c>
      <c r="C469" s="780">
        <v>10</v>
      </c>
      <c r="D469" s="803" t="s">
        <v>44</v>
      </c>
      <c r="E469" s="804">
        <v>29</v>
      </c>
      <c r="F469" s="803" t="s">
        <v>183</v>
      </c>
    </row>
    <row r="470" spans="1:6" ht="47.25">
      <c r="A470" s="767" t="s">
        <v>4403</v>
      </c>
      <c r="B470" s="782" t="s">
        <v>2788</v>
      </c>
      <c r="C470" s="780">
        <v>40</v>
      </c>
      <c r="D470" s="806" t="s">
        <v>4405</v>
      </c>
      <c r="E470" s="807">
        <v>7</v>
      </c>
      <c r="F470" s="806" t="s">
        <v>1984</v>
      </c>
    </row>
    <row r="471" spans="1:6" ht="47.25">
      <c r="A471" s="767" t="s">
        <v>4403</v>
      </c>
      <c r="B471" s="782" t="s">
        <v>3633</v>
      </c>
      <c r="C471" s="780">
        <v>20</v>
      </c>
      <c r="D471" s="806" t="s">
        <v>4405</v>
      </c>
      <c r="E471" s="807">
        <v>7</v>
      </c>
      <c r="F471" s="806" t="s">
        <v>1984</v>
      </c>
    </row>
    <row r="472" spans="1:6" ht="47.25">
      <c r="A472" s="767" t="s">
        <v>4403</v>
      </c>
      <c r="B472" s="806" t="s">
        <v>1985</v>
      </c>
      <c r="C472" s="780">
        <v>15</v>
      </c>
      <c r="D472" s="806" t="s">
        <v>4405</v>
      </c>
      <c r="E472" s="807">
        <v>8</v>
      </c>
      <c r="F472" s="806" t="s">
        <v>4635</v>
      </c>
    </row>
    <row r="473" spans="1:6" ht="47.25">
      <c r="A473" s="767" t="s">
        <v>4403</v>
      </c>
      <c r="B473" s="806" t="s">
        <v>1867</v>
      </c>
      <c r="C473" s="780">
        <v>25</v>
      </c>
      <c r="D473" s="806" t="s">
        <v>4405</v>
      </c>
      <c r="E473" s="807">
        <v>8</v>
      </c>
      <c r="F473" s="806" t="s">
        <v>4635</v>
      </c>
    </row>
    <row r="474" spans="1:6" ht="47.25">
      <c r="A474" s="767" t="s">
        <v>4403</v>
      </c>
      <c r="B474" s="806" t="s">
        <v>4636</v>
      </c>
      <c r="C474" s="780">
        <v>25</v>
      </c>
      <c r="D474" s="806" t="s">
        <v>4405</v>
      </c>
      <c r="E474" s="807">
        <v>8</v>
      </c>
      <c r="F474" s="806" t="s">
        <v>4635</v>
      </c>
    </row>
    <row r="475" spans="1:6" ht="47.25">
      <c r="A475" s="767" t="s">
        <v>4403</v>
      </c>
      <c r="B475" s="806" t="s">
        <v>1986</v>
      </c>
      <c r="C475" s="780">
        <v>20</v>
      </c>
      <c r="D475" s="806" t="s">
        <v>4405</v>
      </c>
      <c r="E475" s="807">
        <v>8</v>
      </c>
      <c r="F475" s="806" t="s">
        <v>4637</v>
      </c>
    </row>
    <row r="476" spans="1:6" ht="47.25">
      <c r="A476" s="767" t="s">
        <v>4403</v>
      </c>
      <c r="B476" s="806" t="s">
        <v>4638</v>
      </c>
      <c r="C476" s="780">
        <v>200</v>
      </c>
      <c r="D476" s="806" t="s">
        <v>4405</v>
      </c>
      <c r="E476" s="807">
        <v>8</v>
      </c>
      <c r="F476" s="806" t="s">
        <v>4637</v>
      </c>
    </row>
    <row r="477" spans="1:6" ht="47.25">
      <c r="A477" s="767" t="s">
        <v>4403</v>
      </c>
      <c r="B477" s="806" t="s">
        <v>1987</v>
      </c>
      <c r="C477" s="780">
        <v>10</v>
      </c>
      <c r="D477" s="806" t="s">
        <v>4405</v>
      </c>
      <c r="E477" s="807">
        <v>8</v>
      </c>
      <c r="F477" s="806" t="s">
        <v>4637</v>
      </c>
    </row>
    <row r="478" spans="1:6" ht="47.25">
      <c r="A478" s="767" t="s">
        <v>4403</v>
      </c>
      <c r="B478" s="806" t="s">
        <v>2789</v>
      </c>
      <c r="C478" s="780">
        <v>100</v>
      </c>
      <c r="D478" s="806" t="s">
        <v>4405</v>
      </c>
      <c r="E478" s="807">
        <v>10</v>
      </c>
      <c r="F478" s="806" t="s">
        <v>4639</v>
      </c>
    </row>
    <row r="479" spans="1:6" ht="47.25">
      <c r="A479" s="767" t="s">
        <v>4403</v>
      </c>
      <c r="B479" s="806" t="s">
        <v>3634</v>
      </c>
      <c r="C479" s="780">
        <v>25</v>
      </c>
      <c r="D479" s="806" t="s">
        <v>4405</v>
      </c>
      <c r="E479" s="807">
        <v>10</v>
      </c>
      <c r="F479" s="806" t="s">
        <v>4639</v>
      </c>
    </row>
    <row r="480" spans="1:6" ht="47.25">
      <c r="A480" s="767" t="s">
        <v>4403</v>
      </c>
      <c r="B480" s="806" t="s">
        <v>2790</v>
      </c>
      <c r="C480" s="780">
        <v>20</v>
      </c>
      <c r="D480" s="806" t="s">
        <v>4405</v>
      </c>
      <c r="E480" s="807">
        <v>10</v>
      </c>
      <c r="F480" s="806" t="s">
        <v>4639</v>
      </c>
    </row>
    <row r="481" spans="1:6" ht="47.25">
      <c r="A481" s="767" t="s">
        <v>4403</v>
      </c>
      <c r="B481" s="806" t="s">
        <v>3634</v>
      </c>
      <c r="C481" s="780">
        <v>25</v>
      </c>
      <c r="D481" s="806" t="s">
        <v>4405</v>
      </c>
      <c r="E481" s="807">
        <v>10</v>
      </c>
      <c r="F481" s="806" t="s">
        <v>4640</v>
      </c>
    </row>
    <row r="482" spans="1:6" ht="47.25">
      <c r="A482" s="767" t="s">
        <v>4403</v>
      </c>
      <c r="B482" s="806" t="s">
        <v>1988</v>
      </c>
      <c r="C482" s="780">
        <v>150</v>
      </c>
      <c r="D482" s="806" t="s">
        <v>4405</v>
      </c>
      <c r="E482" s="807">
        <v>10</v>
      </c>
      <c r="F482" s="806" t="s">
        <v>4641</v>
      </c>
    </row>
    <row r="483" spans="1:6" ht="47.25">
      <c r="A483" s="767" t="s">
        <v>4403</v>
      </c>
      <c r="B483" s="806" t="s">
        <v>1989</v>
      </c>
      <c r="C483" s="780">
        <v>15</v>
      </c>
      <c r="D483" s="806" t="s">
        <v>4405</v>
      </c>
      <c r="E483" s="807">
        <v>10</v>
      </c>
      <c r="F483" s="806" t="s">
        <v>4641</v>
      </c>
    </row>
    <row r="484" spans="1:6" ht="47.25">
      <c r="A484" s="767" t="s">
        <v>4403</v>
      </c>
      <c r="B484" s="806" t="s">
        <v>4642</v>
      </c>
      <c r="C484" s="780">
        <v>250</v>
      </c>
      <c r="D484" s="806" t="s">
        <v>4405</v>
      </c>
      <c r="E484" s="807">
        <v>10</v>
      </c>
      <c r="F484" s="806" t="s">
        <v>4641</v>
      </c>
    </row>
    <row r="485" spans="1:6" ht="47.25">
      <c r="A485" s="767" t="s">
        <v>4403</v>
      </c>
      <c r="B485" s="806" t="s">
        <v>4643</v>
      </c>
      <c r="C485" s="780">
        <v>5</v>
      </c>
      <c r="D485" s="806" t="s">
        <v>4405</v>
      </c>
      <c r="E485" s="807">
        <v>10</v>
      </c>
      <c r="F485" s="806" t="s">
        <v>4644</v>
      </c>
    </row>
    <row r="486" spans="1:6" ht="47.25">
      <c r="A486" s="767" t="s">
        <v>4403</v>
      </c>
      <c r="B486" s="806" t="s">
        <v>1994</v>
      </c>
      <c r="C486" s="780">
        <v>8</v>
      </c>
      <c r="D486" s="806" t="s">
        <v>4405</v>
      </c>
      <c r="E486" s="807">
        <v>10</v>
      </c>
      <c r="F486" s="806" t="s">
        <v>4645</v>
      </c>
    </row>
    <row r="487" spans="1:6" ht="47.25">
      <c r="A487" s="767" t="s">
        <v>4403</v>
      </c>
      <c r="B487" s="806" t="s">
        <v>1990</v>
      </c>
      <c r="C487" s="780">
        <v>20</v>
      </c>
      <c r="D487" s="806" t="s">
        <v>4405</v>
      </c>
      <c r="E487" s="807">
        <v>10</v>
      </c>
      <c r="F487" s="806" t="s">
        <v>4646</v>
      </c>
    </row>
    <row r="488" spans="1:6" ht="47.25">
      <c r="A488" s="767" t="s">
        <v>4403</v>
      </c>
      <c r="B488" s="806" t="s">
        <v>1991</v>
      </c>
      <c r="C488" s="780">
        <v>75</v>
      </c>
      <c r="D488" s="806" t="s">
        <v>4405</v>
      </c>
      <c r="E488" s="807">
        <v>10</v>
      </c>
      <c r="F488" s="806" t="s">
        <v>4646</v>
      </c>
    </row>
    <row r="489" spans="1:6" ht="47.25">
      <c r="A489" s="767" t="s">
        <v>4403</v>
      </c>
      <c r="B489" s="806" t="s">
        <v>1992</v>
      </c>
      <c r="C489" s="780">
        <v>25</v>
      </c>
      <c r="D489" s="806" t="s">
        <v>4405</v>
      </c>
      <c r="E489" s="807">
        <v>10</v>
      </c>
      <c r="F489" s="806" t="s">
        <v>4646</v>
      </c>
    </row>
    <row r="490" spans="1:6" ht="47.25">
      <c r="A490" s="767" t="s">
        <v>4403</v>
      </c>
      <c r="B490" s="806" t="s">
        <v>1993</v>
      </c>
      <c r="C490" s="780">
        <v>200</v>
      </c>
      <c r="D490" s="806" t="s">
        <v>4405</v>
      </c>
      <c r="E490" s="807">
        <v>10</v>
      </c>
      <c r="F490" s="806" t="s">
        <v>4646</v>
      </c>
    </row>
    <row r="491" spans="1:6" ht="47.25">
      <c r="A491" s="767" t="s">
        <v>4403</v>
      </c>
      <c r="B491" s="806" t="s">
        <v>3635</v>
      </c>
      <c r="C491" s="780">
        <v>30</v>
      </c>
      <c r="D491" s="806" t="s">
        <v>4405</v>
      </c>
      <c r="E491" s="807">
        <v>10</v>
      </c>
      <c r="F491" s="806" t="s">
        <v>4646</v>
      </c>
    </row>
    <row r="492" spans="1:6" ht="47.25">
      <c r="A492" s="767" t="s">
        <v>4403</v>
      </c>
      <c r="B492" s="806" t="s">
        <v>3636</v>
      </c>
      <c r="C492" s="780">
        <v>40</v>
      </c>
      <c r="D492" s="806" t="s">
        <v>4405</v>
      </c>
      <c r="E492" s="807">
        <v>10</v>
      </c>
      <c r="F492" s="806" t="s">
        <v>4646</v>
      </c>
    </row>
    <row r="493" spans="1:6" ht="47.25">
      <c r="A493" s="767" t="s">
        <v>4403</v>
      </c>
      <c r="B493" s="806" t="s">
        <v>1995</v>
      </c>
      <c r="C493" s="780">
        <v>60</v>
      </c>
      <c r="D493" s="806" t="s">
        <v>4405</v>
      </c>
      <c r="E493" s="807">
        <v>10</v>
      </c>
      <c r="F493" s="806" t="s">
        <v>4647</v>
      </c>
    </row>
    <row r="494" spans="1:6" ht="47.25">
      <c r="A494" s="767" t="s">
        <v>4403</v>
      </c>
      <c r="B494" s="806" t="s">
        <v>4648</v>
      </c>
      <c r="C494" s="780">
        <v>50</v>
      </c>
      <c r="D494" s="806" t="s">
        <v>4405</v>
      </c>
      <c r="E494" s="807">
        <v>10</v>
      </c>
      <c r="F494" s="806" t="s">
        <v>4647</v>
      </c>
    </row>
    <row r="495" spans="1:6" ht="47.25">
      <c r="A495" s="767" t="s">
        <v>4403</v>
      </c>
      <c r="B495" s="806" t="s">
        <v>4649</v>
      </c>
      <c r="C495" s="780">
        <v>100</v>
      </c>
      <c r="D495" s="806" t="s">
        <v>4405</v>
      </c>
      <c r="E495" s="807">
        <v>10</v>
      </c>
      <c r="F495" s="806" t="s">
        <v>4647</v>
      </c>
    </row>
    <row r="496" spans="1:6" ht="47.25">
      <c r="A496" s="767" t="s">
        <v>4403</v>
      </c>
      <c r="B496" s="806" t="s">
        <v>1996</v>
      </c>
      <c r="C496" s="780">
        <v>50</v>
      </c>
      <c r="D496" s="806" t="s">
        <v>4405</v>
      </c>
      <c r="E496" s="807">
        <v>10</v>
      </c>
      <c r="F496" s="806" t="s">
        <v>4647</v>
      </c>
    </row>
    <row r="497" spans="1:6" ht="47.25">
      <c r="A497" s="767" t="s">
        <v>4403</v>
      </c>
      <c r="B497" s="806" t="s">
        <v>1959</v>
      </c>
      <c r="C497" s="780">
        <v>50</v>
      </c>
      <c r="D497" s="806" t="s">
        <v>4405</v>
      </c>
      <c r="E497" s="807">
        <v>10</v>
      </c>
      <c r="F497" s="806" t="s">
        <v>4650</v>
      </c>
    </row>
    <row r="498" spans="1:6" ht="47.25">
      <c r="A498" s="767" t="s">
        <v>4403</v>
      </c>
      <c r="B498" s="806" t="s">
        <v>1995</v>
      </c>
      <c r="C498" s="780">
        <v>50</v>
      </c>
      <c r="D498" s="806" t="s">
        <v>4405</v>
      </c>
      <c r="E498" s="807">
        <v>10</v>
      </c>
      <c r="F498" s="806" t="s">
        <v>4650</v>
      </c>
    </row>
    <row r="499" spans="1:6" ht="47.25">
      <c r="A499" s="767" t="s">
        <v>4403</v>
      </c>
      <c r="B499" s="806" t="s">
        <v>1867</v>
      </c>
      <c r="C499" s="780">
        <v>35</v>
      </c>
      <c r="D499" s="806" t="s">
        <v>4405</v>
      </c>
      <c r="E499" s="807">
        <v>10</v>
      </c>
      <c r="F499" s="806" t="s">
        <v>4650</v>
      </c>
    </row>
    <row r="500" spans="1:6" ht="47.25">
      <c r="A500" s="767" t="s">
        <v>4403</v>
      </c>
      <c r="B500" s="806" t="s">
        <v>4651</v>
      </c>
      <c r="C500" s="780">
        <v>20</v>
      </c>
      <c r="D500" s="806" t="s">
        <v>4405</v>
      </c>
      <c r="E500" s="807">
        <v>10</v>
      </c>
      <c r="F500" s="806" t="s">
        <v>4652</v>
      </c>
    </row>
    <row r="501" spans="1:6" ht="47.25">
      <c r="A501" s="767" t="s">
        <v>4403</v>
      </c>
      <c r="B501" s="806" t="s">
        <v>4653</v>
      </c>
      <c r="C501" s="780">
        <v>50</v>
      </c>
      <c r="D501" s="806" t="s">
        <v>4405</v>
      </c>
      <c r="E501" s="807">
        <v>10</v>
      </c>
      <c r="F501" s="806" t="s">
        <v>4652</v>
      </c>
    </row>
    <row r="502" spans="1:6" ht="47.25">
      <c r="A502" s="767" t="s">
        <v>4403</v>
      </c>
      <c r="B502" s="806" t="s">
        <v>1997</v>
      </c>
      <c r="C502" s="780">
        <v>55</v>
      </c>
      <c r="D502" s="806" t="s">
        <v>4405</v>
      </c>
      <c r="E502" s="807">
        <v>10</v>
      </c>
      <c r="F502" s="806" t="s">
        <v>4652</v>
      </c>
    </row>
    <row r="503" spans="1:6" ht="47.25">
      <c r="A503" s="767" t="s">
        <v>4403</v>
      </c>
      <c r="B503" s="806" t="s">
        <v>1998</v>
      </c>
      <c r="C503" s="780">
        <v>20</v>
      </c>
      <c r="D503" s="806" t="s">
        <v>4405</v>
      </c>
      <c r="E503" s="807">
        <v>10</v>
      </c>
      <c r="F503" s="806" t="s">
        <v>4652</v>
      </c>
    </row>
    <row r="504" spans="1:6" ht="47.25">
      <c r="A504" s="767" t="s">
        <v>4403</v>
      </c>
      <c r="B504" s="806" t="s">
        <v>3637</v>
      </c>
      <c r="C504" s="780">
        <v>25</v>
      </c>
      <c r="D504" s="806" t="s">
        <v>4405</v>
      </c>
      <c r="E504" s="807">
        <v>10</v>
      </c>
      <c r="F504" s="806" t="s">
        <v>4652</v>
      </c>
    </row>
    <row r="505" spans="1:6" ht="47.25">
      <c r="A505" s="767" t="s">
        <v>4403</v>
      </c>
      <c r="B505" s="806" t="s">
        <v>1883</v>
      </c>
      <c r="C505" s="780">
        <v>60</v>
      </c>
      <c r="D505" s="806" t="s">
        <v>4405</v>
      </c>
      <c r="E505" s="807">
        <v>10</v>
      </c>
      <c r="F505" s="806" t="s">
        <v>4654</v>
      </c>
    </row>
    <row r="506" spans="1:6" ht="47.25">
      <c r="A506" s="767" t="s">
        <v>4403</v>
      </c>
      <c r="B506" s="806" t="s">
        <v>1999</v>
      </c>
      <c r="C506" s="780">
        <v>5</v>
      </c>
      <c r="D506" s="806" t="s">
        <v>4405</v>
      </c>
      <c r="E506" s="807">
        <v>10</v>
      </c>
      <c r="F506" s="806" t="s">
        <v>4654</v>
      </c>
    </row>
    <row r="507" spans="1:6" ht="47.25">
      <c r="A507" s="767" t="s">
        <v>4403</v>
      </c>
      <c r="B507" s="806" t="s">
        <v>1867</v>
      </c>
      <c r="C507" s="780">
        <v>35</v>
      </c>
      <c r="D507" s="806" t="s">
        <v>4405</v>
      </c>
      <c r="E507" s="807">
        <v>10</v>
      </c>
      <c r="F507" s="806" t="s">
        <v>4654</v>
      </c>
    </row>
    <row r="508" spans="1:6" ht="47.25">
      <c r="A508" s="767" t="s">
        <v>4403</v>
      </c>
      <c r="B508" s="806" t="s">
        <v>4655</v>
      </c>
      <c r="C508" s="780">
        <v>100</v>
      </c>
      <c r="D508" s="806" t="s">
        <v>4405</v>
      </c>
      <c r="E508" s="807">
        <v>10</v>
      </c>
      <c r="F508" s="806" t="s">
        <v>4656</v>
      </c>
    </row>
    <row r="509" spans="1:6" ht="47.25">
      <c r="A509" s="767" t="s">
        <v>4403</v>
      </c>
      <c r="B509" s="806" t="s">
        <v>4657</v>
      </c>
      <c r="C509" s="780">
        <v>240</v>
      </c>
      <c r="D509" s="806" t="s">
        <v>4405</v>
      </c>
      <c r="E509" s="807">
        <v>10</v>
      </c>
      <c r="F509" s="806" t="s">
        <v>4656</v>
      </c>
    </row>
    <row r="510" spans="1:6" ht="47.25">
      <c r="A510" s="767" t="s">
        <v>4403</v>
      </c>
      <c r="B510" s="806" t="s">
        <v>161</v>
      </c>
      <c r="C510" s="780">
        <v>20</v>
      </c>
      <c r="D510" s="806" t="s">
        <v>4405</v>
      </c>
      <c r="E510" s="807">
        <v>10</v>
      </c>
      <c r="F510" s="806" t="s">
        <v>4656</v>
      </c>
    </row>
    <row r="511" spans="1:6" ht="47.25">
      <c r="A511" s="767" t="s">
        <v>4403</v>
      </c>
      <c r="B511" s="806" t="s">
        <v>4658</v>
      </c>
      <c r="C511" s="780">
        <v>25</v>
      </c>
      <c r="D511" s="806" t="s">
        <v>4405</v>
      </c>
      <c r="E511" s="807">
        <v>10</v>
      </c>
      <c r="F511" s="806" t="s">
        <v>4656</v>
      </c>
    </row>
    <row r="512" spans="1:6" ht="47.25">
      <c r="A512" s="767" t="s">
        <v>4403</v>
      </c>
      <c r="B512" s="806" t="s">
        <v>4659</v>
      </c>
      <c r="C512" s="780">
        <v>25</v>
      </c>
      <c r="D512" s="806" t="s">
        <v>4405</v>
      </c>
      <c r="E512" s="807">
        <v>10</v>
      </c>
      <c r="F512" s="806" t="s">
        <v>4656</v>
      </c>
    </row>
    <row r="513" spans="1:6" ht="47.25">
      <c r="A513" s="767" t="s">
        <v>4403</v>
      </c>
      <c r="B513" s="806" t="s">
        <v>3638</v>
      </c>
      <c r="C513" s="780">
        <v>30</v>
      </c>
      <c r="D513" s="806" t="s">
        <v>4405</v>
      </c>
      <c r="E513" s="807">
        <v>10</v>
      </c>
      <c r="F513" s="806" t="s">
        <v>4656</v>
      </c>
    </row>
    <row r="514" spans="1:6" ht="47.25">
      <c r="A514" s="767" t="s">
        <v>4403</v>
      </c>
      <c r="B514" s="806" t="s">
        <v>2000</v>
      </c>
      <c r="C514" s="780">
        <v>50</v>
      </c>
      <c r="D514" s="806" t="s">
        <v>4405</v>
      </c>
      <c r="E514" s="807">
        <v>10</v>
      </c>
      <c r="F514" s="806" t="s">
        <v>4660</v>
      </c>
    </row>
    <row r="515" spans="1:6" ht="47.25">
      <c r="A515" s="767" t="s">
        <v>4403</v>
      </c>
      <c r="B515" s="806" t="s">
        <v>4661</v>
      </c>
      <c r="C515" s="780">
        <v>300</v>
      </c>
      <c r="D515" s="806" t="s">
        <v>4405</v>
      </c>
      <c r="E515" s="807">
        <v>10</v>
      </c>
      <c r="F515" s="806" t="s">
        <v>4660</v>
      </c>
    </row>
    <row r="516" spans="1:6" ht="47.25">
      <c r="A516" s="767" t="s">
        <v>4403</v>
      </c>
      <c r="B516" s="806" t="s">
        <v>2001</v>
      </c>
      <c r="C516" s="780">
        <v>300</v>
      </c>
      <c r="D516" s="806" t="s">
        <v>4405</v>
      </c>
      <c r="E516" s="807">
        <v>9</v>
      </c>
      <c r="F516" s="806" t="s">
        <v>187</v>
      </c>
    </row>
    <row r="517" spans="1:6" ht="47.25">
      <c r="A517" s="767" t="s">
        <v>4403</v>
      </c>
      <c r="B517" s="806" t="s">
        <v>2002</v>
      </c>
      <c r="C517" s="780">
        <v>15</v>
      </c>
      <c r="D517" s="806" t="s">
        <v>4405</v>
      </c>
      <c r="E517" s="807">
        <v>9</v>
      </c>
      <c r="F517" s="806" t="s">
        <v>187</v>
      </c>
    </row>
    <row r="518" spans="1:6" ht="47.25">
      <c r="A518" s="767" t="s">
        <v>4403</v>
      </c>
      <c r="B518" s="806" t="s">
        <v>2791</v>
      </c>
      <c r="C518" s="780">
        <v>20</v>
      </c>
      <c r="D518" s="806" t="s">
        <v>4405</v>
      </c>
      <c r="E518" s="807">
        <v>9</v>
      </c>
      <c r="F518" s="806" t="s">
        <v>187</v>
      </c>
    </row>
    <row r="519" spans="1:6" ht="47.25">
      <c r="A519" s="767" t="s">
        <v>4403</v>
      </c>
      <c r="B519" s="806" t="s">
        <v>2792</v>
      </c>
      <c r="C519" s="780">
        <v>50</v>
      </c>
      <c r="D519" s="806" t="s">
        <v>4405</v>
      </c>
      <c r="E519" s="807">
        <v>9</v>
      </c>
      <c r="F519" s="806" t="s">
        <v>187</v>
      </c>
    </row>
    <row r="520" spans="1:6" ht="47.25">
      <c r="A520" s="767" t="s">
        <v>4403</v>
      </c>
      <c r="B520" s="806" t="s">
        <v>4662</v>
      </c>
      <c r="C520" s="780">
        <v>50</v>
      </c>
      <c r="D520" s="806" t="s">
        <v>4405</v>
      </c>
      <c r="E520" s="772">
        <v>7</v>
      </c>
      <c r="F520" s="806" t="s">
        <v>158</v>
      </c>
    </row>
    <row r="521" spans="1:6" ht="47.25">
      <c r="A521" s="767" t="s">
        <v>4403</v>
      </c>
      <c r="B521" s="806" t="s">
        <v>2793</v>
      </c>
      <c r="C521" s="780">
        <v>45</v>
      </c>
      <c r="D521" s="806" t="s">
        <v>4405</v>
      </c>
      <c r="E521" s="772">
        <v>7</v>
      </c>
      <c r="F521" s="806" t="s">
        <v>158</v>
      </c>
    </row>
    <row r="522" spans="1:6" ht="47.25">
      <c r="A522" s="767" t="s">
        <v>4403</v>
      </c>
      <c r="B522" s="806" t="s">
        <v>2003</v>
      </c>
      <c r="C522" s="780">
        <v>20</v>
      </c>
      <c r="D522" s="806" t="s">
        <v>4405</v>
      </c>
      <c r="E522" s="772">
        <v>7</v>
      </c>
      <c r="F522" s="806" t="s">
        <v>158</v>
      </c>
    </row>
    <row r="523" spans="1:6" ht="47.25">
      <c r="A523" s="767" t="s">
        <v>4403</v>
      </c>
      <c r="B523" s="806" t="s">
        <v>2004</v>
      </c>
      <c r="C523" s="780">
        <v>150</v>
      </c>
      <c r="D523" s="806" t="s">
        <v>4405</v>
      </c>
      <c r="E523" s="772">
        <v>7</v>
      </c>
      <c r="F523" s="806" t="s">
        <v>158</v>
      </c>
    </row>
    <row r="524" spans="1:6" ht="47.25">
      <c r="A524" s="767" t="s">
        <v>4403</v>
      </c>
      <c r="B524" s="806" t="s">
        <v>4663</v>
      </c>
      <c r="C524" s="780">
        <v>75</v>
      </c>
      <c r="D524" s="806" t="s">
        <v>4405</v>
      </c>
      <c r="E524" s="807">
        <v>10</v>
      </c>
      <c r="F524" s="806" t="s">
        <v>4664</v>
      </c>
    </row>
    <row r="525" spans="1:6" ht="47.25">
      <c r="A525" s="767" t="s">
        <v>4403</v>
      </c>
      <c r="B525" s="806" t="s">
        <v>2794</v>
      </c>
      <c r="C525" s="780">
        <v>300</v>
      </c>
      <c r="D525" s="806" t="s">
        <v>4405</v>
      </c>
      <c r="E525" s="807">
        <v>10</v>
      </c>
      <c r="F525" s="806" t="s">
        <v>2005</v>
      </c>
    </row>
    <row r="526" spans="1:6" ht="47.25">
      <c r="A526" s="767" t="s">
        <v>4403</v>
      </c>
      <c r="B526" s="806" t="s">
        <v>3639</v>
      </c>
      <c r="C526" s="780">
        <v>50</v>
      </c>
      <c r="D526" s="806" t="s">
        <v>4405</v>
      </c>
      <c r="E526" s="807">
        <v>10</v>
      </c>
      <c r="F526" s="806" t="s">
        <v>4665</v>
      </c>
    </row>
    <row r="527" spans="1:6" ht="47.25">
      <c r="A527" s="767" t="s">
        <v>4403</v>
      </c>
      <c r="B527" s="806" t="s">
        <v>2795</v>
      </c>
      <c r="C527" s="780">
        <v>150</v>
      </c>
      <c r="D527" s="806" t="s">
        <v>4405</v>
      </c>
      <c r="E527" s="807">
        <v>10</v>
      </c>
      <c r="F527" s="806" t="s">
        <v>4665</v>
      </c>
    </row>
    <row r="528" spans="1:6" ht="47.25">
      <c r="A528" s="767" t="s">
        <v>4403</v>
      </c>
      <c r="B528" s="806" t="s">
        <v>1867</v>
      </c>
      <c r="C528" s="780">
        <v>30</v>
      </c>
      <c r="D528" s="806" t="s">
        <v>4405</v>
      </c>
      <c r="E528" s="807">
        <v>10</v>
      </c>
      <c r="F528" s="806" t="s">
        <v>4665</v>
      </c>
    </row>
    <row r="529" spans="1:6" ht="47.25">
      <c r="A529" s="767" t="s">
        <v>4403</v>
      </c>
      <c r="B529" s="806" t="s">
        <v>3640</v>
      </c>
      <c r="C529" s="780">
        <v>100</v>
      </c>
      <c r="D529" s="806" t="s">
        <v>4405</v>
      </c>
      <c r="E529" s="807">
        <v>10</v>
      </c>
      <c r="F529" s="806" t="s">
        <v>4666</v>
      </c>
    </row>
    <row r="530" spans="1:6" ht="47.25">
      <c r="A530" s="767" t="s">
        <v>4403</v>
      </c>
      <c r="B530" s="806" t="s">
        <v>1867</v>
      </c>
      <c r="C530" s="780">
        <v>5</v>
      </c>
      <c r="D530" s="806" t="s">
        <v>4405</v>
      </c>
      <c r="E530" s="807">
        <v>10</v>
      </c>
      <c r="F530" s="806" t="s">
        <v>4666</v>
      </c>
    </row>
    <row r="531" spans="1:6" ht="47.25">
      <c r="A531" s="767" t="s">
        <v>4403</v>
      </c>
      <c r="B531" s="806" t="s">
        <v>3641</v>
      </c>
      <c r="C531" s="780">
        <v>20</v>
      </c>
      <c r="D531" s="806" t="s">
        <v>4405</v>
      </c>
      <c r="E531" s="807">
        <v>10</v>
      </c>
      <c r="F531" s="806" t="s">
        <v>4666</v>
      </c>
    </row>
    <row r="532" spans="1:6" ht="47.25">
      <c r="A532" s="767" t="s">
        <v>4403</v>
      </c>
      <c r="B532" s="806" t="s">
        <v>3642</v>
      </c>
      <c r="C532" s="780">
        <v>15</v>
      </c>
      <c r="D532" s="806" t="s">
        <v>4405</v>
      </c>
      <c r="E532" s="807">
        <v>10</v>
      </c>
      <c r="F532" s="806" t="s">
        <v>4666</v>
      </c>
    </row>
    <row r="533" spans="1:6" ht="47.25">
      <c r="A533" s="767" t="s">
        <v>4403</v>
      </c>
      <c r="B533" s="806" t="s">
        <v>2796</v>
      </c>
      <c r="C533" s="780">
        <v>25</v>
      </c>
      <c r="D533" s="806" t="s">
        <v>4405</v>
      </c>
      <c r="E533" s="807">
        <v>10</v>
      </c>
      <c r="F533" s="806" t="s">
        <v>2006</v>
      </c>
    </row>
    <row r="534" spans="1:6" ht="47.25">
      <c r="A534" s="767" t="s">
        <v>4403</v>
      </c>
      <c r="B534" s="806" t="s">
        <v>1867</v>
      </c>
      <c r="C534" s="780">
        <v>10</v>
      </c>
      <c r="D534" s="806" t="s">
        <v>4405</v>
      </c>
      <c r="E534" s="807">
        <v>10</v>
      </c>
      <c r="F534" s="806" t="s">
        <v>2006</v>
      </c>
    </row>
    <row r="535" spans="1:6" ht="47.25">
      <c r="A535" s="767" t="s">
        <v>4403</v>
      </c>
      <c r="B535" s="806" t="s">
        <v>1995</v>
      </c>
      <c r="C535" s="780">
        <v>25</v>
      </c>
      <c r="D535" s="806" t="s">
        <v>4405</v>
      </c>
      <c r="E535" s="807">
        <v>10</v>
      </c>
      <c r="F535" s="806" t="s">
        <v>2007</v>
      </c>
    </row>
    <row r="536" spans="1:6" ht="47.25">
      <c r="A536" s="767" t="s">
        <v>4403</v>
      </c>
      <c r="B536" s="806" t="s">
        <v>2797</v>
      </c>
      <c r="C536" s="780">
        <v>200</v>
      </c>
      <c r="D536" s="806" t="s">
        <v>4405</v>
      </c>
      <c r="E536" s="807">
        <v>10</v>
      </c>
      <c r="F536" s="806" t="s">
        <v>2008</v>
      </c>
    </row>
    <row r="537" spans="1:6" ht="47.25">
      <c r="A537" s="767" t="s">
        <v>4403</v>
      </c>
      <c r="B537" s="806" t="s">
        <v>1867</v>
      </c>
      <c r="C537" s="780">
        <v>15</v>
      </c>
      <c r="D537" s="806" t="s">
        <v>4405</v>
      </c>
      <c r="E537" s="807">
        <v>10</v>
      </c>
      <c r="F537" s="806" t="s">
        <v>2008</v>
      </c>
    </row>
    <row r="538" spans="1:6" ht="47.25">
      <c r="A538" s="767" t="s">
        <v>4403</v>
      </c>
      <c r="B538" s="806" t="s">
        <v>4667</v>
      </c>
      <c r="C538" s="780">
        <v>175</v>
      </c>
      <c r="D538" s="806" t="s">
        <v>4405</v>
      </c>
      <c r="E538" s="807">
        <v>10</v>
      </c>
      <c r="F538" s="806" t="s">
        <v>2008</v>
      </c>
    </row>
    <row r="539" spans="1:6" ht="47.25">
      <c r="A539" s="767" t="s">
        <v>4403</v>
      </c>
      <c r="B539" s="806" t="s">
        <v>2009</v>
      </c>
      <c r="C539" s="780">
        <v>25</v>
      </c>
      <c r="D539" s="806" t="s">
        <v>4405</v>
      </c>
      <c r="E539" s="807">
        <v>10</v>
      </c>
      <c r="F539" s="806" t="s">
        <v>2008</v>
      </c>
    </row>
    <row r="540" spans="1:6" ht="47.25">
      <c r="A540" s="767" t="s">
        <v>4403</v>
      </c>
      <c r="B540" s="806" t="s">
        <v>4487</v>
      </c>
      <c r="C540" s="780">
        <v>50</v>
      </c>
      <c r="D540" s="806" t="s">
        <v>4405</v>
      </c>
      <c r="E540" s="807">
        <v>10</v>
      </c>
      <c r="F540" s="806" t="s">
        <v>2008</v>
      </c>
    </row>
    <row r="541" spans="1:6" ht="47.25">
      <c r="A541" s="767" t="s">
        <v>4403</v>
      </c>
      <c r="B541" s="806" t="s">
        <v>2010</v>
      </c>
      <c r="C541" s="780">
        <v>15</v>
      </c>
      <c r="D541" s="806" t="s">
        <v>4405</v>
      </c>
      <c r="E541" s="807">
        <v>10</v>
      </c>
      <c r="F541" s="806" t="s">
        <v>4668</v>
      </c>
    </row>
    <row r="542" spans="1:6" ht="47.25">
      <c r="A542" s="767" t="s">
        <v>4403</v>
      </c>
      <c r="B542" s="806" t="s">
        <v>4669</v>
      </c>
      <c r="C542" s="780">
        <v>200</v>
      </c>
      <c r="D542" s="806" t="s">
        <v>4405</v>
      </c>
      <c r="E542" s="807">
        <v>10</v>
      </c>
      <c r="F542" s="806" t="s">
        <v>4668</v>
      </c>
    </row>
    <row r="543" spans="1:6" ht="47.25">
      <c r="A543" s="767" t="s">
        <v>4403</v>
      </c>
      <c r="B543" s="806" t="s">
        <v>2798</v>
      </c>
      <c r="C543" s="780">
        <v>125</v>
      </c>
      <c r="D543" s="806" t="s">
        <v>4405</v>
      </c>
      <c r="E543" s="807">
        <v>10</v>
      </c>
      <c r="F543" s="806" t="s">
        <v>4670</v>
      </c>
    </row>
    <row r="544" spans="1:6" ht="47.25">
      <c r="A544" s="767" t="s">
        <v>4403</v>
      </c>
      <c r="B544" s="806" t="s">
        <v>2011</v>
      </c>
      <c r="C544" s="780">
        <v>350</v>
      </c>
      <c r="D544" s="806" t="s">
        <v>4405</v>
      </c>
      <c r="E544" s="807">
        <v>10</v>
      </c>
      <c r="F544" s="806" t="s">
        <v>4670</v>
      </c>
    </row>
    <row r="545" spans="1:6" ht="47.25">
      <c r="A545" s="767" t="s">
        <v>4403</v>
      </c>
      <c r="B545" s="806" t="s">
        <v>4671</v>
      </c>
      <c r="C545" s="780">
        <v>200</v>
      </c>
      <c r="D545" s="806" t="s">
        <v>4405</v>
      </c>
      <c r="E545" s="807">
        <v>10</v>
      </c>
      <c r="F545" s="806" t="s">
        <v>4670</v>
      </c>
    </row>
    <row r="546" spans="1:6" ht="47.25">
      <c r="A546" s="767" t="s">
        <v>4403</v>
      </c>
      <c r="B546" s="806" t="s">
        <v>4672</v>
      </c>
      <c r="C546" s="780">
        <v>60</v>
      </c>
      <c r="D546" s="806" t="s">
        <v>4405</v>
      </c>
      <c r="E546" s="807">
        <v>10</v>
      </c>
      <c r="F546" s="806" t="s">
        <v>4670</v>
      </c>
    </row>
    <row r="547" spans="1:6" ht="47.25">
      <c r="A547" s="767" t="s">
        <v>4403</v>
      </c>
      <c r="B547" s="806" t="s">
        <v>4673</v>
      </c>
      <c r="C547" s="780">
        <v>60</v>
      </c>
      <c r="D547" s="806" t="s">
        <v>4405</v>
      </c>
      <c r="E547" s="807">
        <v>10</v>
      </c>
      <c r="F547" s="806" t="s">
        <v>4670</v>
      </c>
    </row>
    <row r="548" spans="1:6" ht="47.25">
      <c r="A548" s="767" t="s">
        <v>4403</v>
      </c>
      <c r="B548" s="806" t="s">
        <v>4674</v>
      </c>
      <c r="C548" s="780">
        <v>25</v>
      </c>
      <c r="D548" s="806" t="s">
        <v>4405</v>
      </c>
      <c r="E548" s="807">
        <v>10</v>
      </c>
      <c r="F548" s="806" t="s">
        <v>4670</v>
      </c>
    </row>
    <row r="549" spans="1:6" ht="47.25">
      <c r="A549" s="767" t="s">
        <v>4403</v>
      </c>
      <c r="B549" s="806" t="s">
        <v>2799</v>
      </c>
      <c r="C549" s="780">
        <v>60</v>
      </c>
      <c r="D549" s="806" t="s">
        <v>4405</v>
      </c>
      <c r="E549" s="807">
        <v>10</v>
      </c>
      <c r="F549" s="806" t="s">
        <v>4670</v>
      </c>
    </row>
    <row r="550" spans="1:6" ht="47.25">
      <c r="A550" s="767" t="s">
        <v>4403</v>
      </c>
      <c r="B550" s="806" t="s">
        <v>4675</v>
      </c>
      <c r="C550" s="780">
        <v>300</v>
      </c>
      <c r="D550" s="806" t="s">
        <v>4405</v>
      </c>
      <c r="E550" s="807">
        <v>10</v>
      </c>
      <c r="F550" s="806" t="s">
        <v>4670</v>
      </c>
    </row>
    <row r="551" spans="1:6" ht="47.25">
      <c r="A551" s="767" t="s">
        <v>4403</v>
      </c>
      <c r="B551" s="806" t="s">
        <v>3643</v>
      </c>
      <c r="C551" s="780">
        <v>750</v>
      </c>
      <c r="D551" s="806" t="s">
        <v>4405</v>
      </c>
      <c r="E551" s="807">
        <v>10</v>
      </c>
      <c r="F551" s="806" t="s">
        <v>4670</v>
      </c>
    </row>
    <row r="552" spans="1:6" ht="47.25">
      <c r="A552" s="767" t="s">
        <v>4403</v>
      </c>
      <c r="B552" s="806" t="s">
        <v>4676</v>
      </c>
      <c r="C552" s="780">
        <v>750</v>
      </c>
      <c r="D552" s="806" t="s">
        <v>4405</v>
      </c>
      <c r="E552" s="807">
        <v>10</v>
      </c>
      <c r="F552" s="806" t="s">
        <v>4670</v>
      </c>
    </row>
    <row r="553" spans="1:6" ht="47.25">
      <c r="A553" s="767" t="s">
        <v>4403</v>
      </c>
      <c r="B553" s="806" t="s">
        <v>4677</v>
      </c>
      <c r="C553" s="780">
        <v>350</v>
      </c>
      <c r="D553" s="806" t="s">
        <v>4405</v>
      </c>
      <c r="E553" s="807">
        <v>10</v>
      </c>
      <c r="F553" s="806" t="s">
        <v>4670</v>
      </c>
    </row>
    <row r="554" spans="1:6" ht="47.25">
      <c r="A554" s="767" t="s">
        <v>4403</v>
      </c>
      <c r="B554" s="806" t="s">
        <v>2012</v>
      </c>
      <c r="C554" s="780">
        <v>60</v>
      </c>
      <c r="D554" s="806" t="s">
        <v>4405</v>
      </c>
      <c r="E554" s="807">
        <v>10</v>
      </c>
      <c r="F554" s="806" t="s">
        <v>4670</v>
      </c>
    </row>
    <row r="555" spans="1:6" ht="47.25">
      <c r="A555" s="767" t="s">
        <v>4403</v>
      </c>
      <c r="B555" s="806" t="s">
        <v>4678</v>
      </c>
      <c r="C555" s="780">
        <v>75</v>
      </c>
      <c r="D555" s="806" t="s">
        <v>4405</v>
      </c>
      <c r="E555" s="807">
        <v>10</v>
      </c>
      <c r="F555" s="806" t="s">
        <v>4670</v>
      </c>
    </row>
    <row r="556" spans="1:6" ht="47.25">
      <c r="A556" s="767" t="s">
        <v>4403</v>
      </c>
      <c r="B556" s="806" t="s">
        <v>1940</v>
      </c>
      <c r="C556" s="780">
        <v>75</v>
      </c>
      <c r="D556" s="806" t="s">
        <v>4405</v>
      </c>
      <c r="E556" s="807">
        <v>10</v>
      </c>
      <c r="F556" s="806" t="s">
        <v>4670</v>
      </c>
    </row>
    <row r="557" spans="1:6" ht="47.25">
      <c r="A557" s="767" t="s">
        <v>4403</v>
      </c>
      <c r="B557" s="806" t="s">
        <v>4679</v>
      </c>
      <c r="C557" s="780">
        <v>150</v>
      </c>
      <c r="D557" s="806" t="s">
        <v>4405</v>
      </c>
      <c r="E557" s="807">
        <v>10</v>
      </c>
      <c r="F557" s="806" t="s">
        <v>4670</v>
      </c>
    </row>
    <row r="558" spans="1:6" ht="47.25">
      <c r="A558" s="767" t="s">
        <v>4403</v>
      </c>
      <c r="B558" s="806" t="s">
        <v>4680</v>
      </c>
      <c r="C558" s="780">
        <v>25</v>
      </c>
      <c r="D558" s="806" t="s">
        <v>4405</v>
      </c>
      <c r="E558" s="807">
        <v>10</v>
      </c>
      <c r="F558" s="806" t="s">
        <v>4670</v>
      </c>
    </row>
    <row r="559" spans="1:6" ht="47.25">
      <c r="A559" s="767" t="s">
        <v>4403</v>
      </c>
      <c r="B559" s="806" t="s">
        <v>4681</v>
      </c>
      <c r="C559" s="780">
        <v>2200</v>
      </c>
      <c r="D559" s="806" t="s">
        <v>4405</v>
      </c>
      <c r="E559" s="807">
        <v>10</v>
      </c>
      <c r="F559" s="806" t="s">
        <v>4670</v>
      </c>
    </row>
    <row r="560" spans="1:6" ht="47.25">
      <c r="A560" s="767" t="s">
        <v>4403</v>
      </c>
      <c r="B560" s="806" t="s">
        <v>3644</v>
      </c>
      <c r="C560" s="780">
        <v>100</v>
      </c>
      <c r="D560" s="806" t="s">
        <v>4405</v>
      </c>
      <c r="E560" s="807">
        <v>11</v>
      </c>
      <c r="F560" s="806" t="s">
        <v>4682</v>
      </c>
    </row>
    <row r="561" spans="1:6" ht="47.25">
      <c r="A561" s="767" t="s">
        <v>4403</v>
      </c>
      <c r="B561" s="806" t="s">
        <v>4683</v>
      </c>
      <c r="C561" s="780">
        <v>25</v>
      </c>
      <c r="D561" s="806" t="s">
        <v>4405</v>
      </c>
      <c r="E561" s="807">
        <v>11</v>
      </c>
      <c r="F561" s="806" t="s">
        <v>4682</v>
      </c>
    </row>
    <row r="562" spans="1:6" ht="47.25">
      <c r="A562" s="767" t="s">
        <v>4403</v>
      </c>
      <c r="B562" s="806" t="s">
        <v>2013</v>
      </c>
      <c r="C562" s="780">
        <v>35</v>
      </c>
      <c r="D562" s="806" t="s">
        <v>4405</v>
      </c>
      <c r="E562" s="807">
        <v>11</v>
      </c>
      <c r="F562" s="806" t="s">
        <v>4682</v>
      </c>
    </row>
    <row r="563" spans="1:6" ht="47.25">
      <c r="A563" s="767" t="s">
        <v>4403</v>
      </c>
      <c r="B563" s="806" t="s">
        <v>1867</v>
      </c>
      <c r="C563" s="780">
        <v>30</v>
      </c>
      <c r="D563" s="806" t="s">
        <v>4405</v>
      </c>
      <c r="E563" s="807">
        <v>11</v>
      </c>
      <c r="F563" s="806" t="s">
        <v>4682</v>
      </c>
    </row>
    <row r="564" spans="1:6" ht="47.25">
      <c r="A564" s="767" t="s">
        <v>4403</v>
      </c>
      <c r="B564" s="806" t="s">
        <v>163</v>
      </c>
      <c r="C564" s="780">
        <v>15</v>
      </c>
      <c r="D564" s="806" t="s">
        <v>4405</v>
      </c>
      <c r="E564" s="807">
        <v>11</v>
      </c>
      <c r="F564" s="806" t="s">
        <v>4682</v>
      </c>
    </row>
    <row r="565" spans="1:6" ht="47.25">
      <c r="A565" s="767" t="s">
        <v>4403</v>
      </c>
      <c r="B565" s="806" t="s">
        <v>188</v>
      </c>
      <c r="C565" s="780">
        <v>50</v>
      </c>
      <c r="D565" s="806" t="s">
        <v>4405</v>
      </c>
      <c r="E565" s="807">
        <v>11</v>
      </c>
      <c r="F565" s="806" t="s">
        <v>4682</v>
      </c>
    </row>
    <row r="566" spans="1:6" ht="47.25">
      <c r="A566" s="767" t="s">
        <v>4403</v>
      </c>
      <c r="B566" s="806" t="s">
        <v>2014</v>
      </c>
      <c r="C566" s="780">
        <v>160</v>
      </c>
      <c r="D566" s="806" t="s">
        <v>4405</v>
      </c>
      <c r="E566" s="807">
        <v>11</v>
      </c>
      <c r="F566" s="806" t="s">
        <v>4682</v>
      </c>
    </row>
    <row r="567" spans="1:6" ht="47.25">
      <c r="A567" s="767" t="s">
        <v>4403</v>
      </c>
      <c r="B567" s="806" t="s">
        <v>2015</v>
      </c>
      <c r="C567" s="780">
        <v>350</v>
      </c>
      <c r="D567" s="806" t="s">
        <v>4405</v>
      </c>
      <c r="E567" s="807">
        <v>9</v>
      </c>
      <c r="F567" s="806" t="s">
        <v>189</v>
      </c>
    </row>
    <row r="568" spans="1:6" ht="47.25">
      <c r="A568" s="767" t="s">
        <v>4403</v>
      </c>
      <c r="B568" s="806" t="s">
        <v>2016</v>
      </c>
      <c r="C568" s="780">
        <v>50</v>
      </c>
      <c r="D568" s="806" t="s">
        <v>4405</v>
      </c>
      <c r="E568" s="807">
        <v>9</v>
      </c>
      <c r="F568" s="806" t="s">
        <v>189</v>
      </c>
    </row>
    <row r="569" spans="1:6" ht="47.25">
      <c r="A569" s="767" t="s">
        <v>4403</v>
      </c>
      <c r="B569" s="806" t="s">
        <v>4684</v>
      </c>
      <c r="C569" s="780">
        <v>15</v>
      </c>
      <c r="D569" s="806" t="s">
        <v>4405</v>
      </c>
      <c r="E569" s="807">
        <v>9</v>
      </c>
      <c r="F569" s="806" t="s">
        <v>189</v>
      </c>
    </row>
    <row r="570" spans="1:6" ht="47.25">
      <c r="A570" s="767" t="s">
        <v>4403</v>
      </c>
      <c r="B570" s="806" t="s">
        <v>4685</v>
      </c>
      <c r="C570" s="780">
        <v>100</v>
      </c>
      <c r="D570" s="806" t="s">
        <v>4405</v>
      </c>
      <c r="E570" s="807">
        <v>9</v>
      </c>
      <c r="F570" s="806" t="s">
        <v>189</v>
      </c>
    </row>
    <row r="571" spans="1:6" ht="47.25">
      <c r="A571" s="767" t="s">
        <v>4403</v>
      </c>
      <c r="B571" s="806" t="s">
        <v>1867</v>
      </c>
      <c r="C571" s="780">
        <v>30</v>
      </c>
      <c r="D571" s="806" t="s">
        <v>4405</v>
      </c>
      <c r="E571" s="807">
        <v>9</v>
      </c>
      <c r="F571" s="806" t="s">
        <v>189</v>
      </c>
    </row>
    <row r="572" spans="1:6" ht="47.25">
      <c r="A572" s="767" t="s">
        <v>4403</v>
      </c>
      <c r="B572" s="806" t="s">
        <v>4686</v>
      </c>
      <c r="C572" s="780">
        <v>60</v>
      </c>
      <c r="D572" s="806" t="s">
        <v>4405</v>
      </c>
      <c r="E572" s="807">
        <v>9</v>
      </c>
      <c r="F572" s="806" t="s">
        <v>190</v>
      </c>
    </row>
    <row r="573" spans="1:6" ht="47.25">
      <c r="A573" s="767" t="s">
        <v>4403</v>
      </c>
      <c r="B573" s="806" t="s">
        <v>1867</v>
      </c>
      <c r="C573" s="780">
        <v>30</v>
      </c>
      <c r="D573" s="806" t="s">
        <v>4405</v>
      </c>
      <c r="E573" s="807">
        <v>9</v>
      </c>
      <c r="F573" s="806" t="s">
        <v>190</v>
      </c>
    </row>
    <row r="574" spans="1:6" ht="47.25">
      <c r="A574" s="767" t="s">
        <v>4403</v>
      </c>
      <c r="B574" s="806" t="s">
        <v>2017</v>
      </c>
      <c r="C574" s="780">
        <v>30</v>
      </c>
      <c r="D574" s="806" t="s">
        <v>4405</v>
      </c>
      <c r="E574" s="807">
        <v>9</v>
      </c>
      <c r="F574" s="806" t="s">
        <v>190</v>
      </c>
    </row>
    <row r="575" spans="1:6" ht="47.25">
      <c r="A575" s="767" t="s">
        <v>4403</v>
      </c>
      <c r="B575" s="806" t="s">
        <v>2800</v>
      </c>
      <c r="C575" s="780">
        <v>250</v>
      </c>
      <c r="D575" s="806" t="s">
        <v>4405</v>
      </c>
      <c r="E575" s="807">
        <v>11</v>
      </c>
      <c r="F575" s="806" t="s">
        <v>4687</v>
      </c>
    </row>
    <row r="576" spans="1:6" ht="47.25">
      <c r="A576" s="767" t="s">
        <v>4403</v>
      </c>
      <c r="B576" s="806" t="s">
        <v>2801</v>
      </c>
      <c r="C576" s="780">
        <v>200</v>
      </c>
      <c r="D576" s="806" t="s">
        <v>4405</v>
      </c>
      <c r="E576" s="807">
        <v>11</v>
      </c>
      <c r="F576" s="806" t="s">
        <v>4687</v>
      </c>
    </row>
    <row r="577" spans="1:6" ht="47.25">
      <c r="A577" s="767" t="s">
        <v>4403</v>
      </c>
      <c r="B577" s="806" t="s">
        <v>4688</v>
      </c>
      <c r="C577" s="780">
        <v>10</v>
      </c>
      <c r="D577" s="806" t="s">
        <v>4405</v>
      </c>
      <c r="E577" s="807">
        <v>11</v>
      </c>
      <c r="F577" s="806" t="s">
        <v>4687</v>
      </c>
    </row>
    <row r="578" spans="1:6" ht="47.25">
      <c r="A578" s="767" t="s">
        <v>4403</v>
      </c>
      <c r="B578" s="806" t="s">
        <v>4689</v>
      </c>
      <c r="C578" s="780">
        <v>30</v>
      </c>
      <c r="D578" s="806" t="s">
        <v>4405</v>
      </c>
      <c r="E578" s="807">
        <v>11</v>
      </c>
      <c r="F578" s="806" t="s">
        <v>4687</v>
      </c>
    </row>
    <row r="579" spans="1:6" ht="47.25">
      <c r="A579" s="767" t="s">
        <v>4403</v>
      </c>
      <c r="B579" s="806" t="s">
        <v>2018</v>
      </c>
      <c r="C579" s="780">
        <v>350</v>
      </c>
      <c r="D579" s="806" t="s">
        <v>4405</v>
      </c>
      <c r="E579" s="807">
        <v>11</v>
      </c>
      <c r="F579" s="806" t="s">
        <v>4690</v>
      </c>
    </row>
    <row r="580" spans="1:6" ht="47.25">
      <c r="A580" s="767" t="s">
        <v>4403</v>
      </c>
      <c r="B580" s="806" t="s">
        <v>2802</v>
      </c>
      <c r="C580" s="780">
        <v>15</v>
      </c>
      <c r="D580" s="806" t="s">
        <v>4405</v>
      </c>
      <c r="E580" s="807">
        <v>11</v>
      </c>
      <c r="F580" s="806" t="s">
        <v>4690</v>
      </c>
    </row>
    <row r="581" spans="1:6" ht="47.25">
      <c r="A581" s="767" t="s">
        <v>4403</v>
      </c>
      <c r="B581" s="806" t="s">
        <v>2019</v>
      </c>
      <c r="C581" s="780">
        <v>100</v>
      </c>
      <c r="D581" s="806" t="s">
        <v>4405</v>
      </c>
      <c r="E581" s="807">
        <v>11</v>
      </c>
      <c r="F581" s="806" t="s">
        <v>4690</v>
      </c>
    </row>
    <row r="582" spans="1:6" ht="47.25">
      <c r="A582" s="767" t="s">
        <v>4403</v>
      </c>
      <c r="B582" s="806" t="s">
        <v>2020</v>
      </c>
      <c r="C582" s="780">
        <v>225</v>
      </c>
      <c r="D582" s="806" t="s">
        <v>4405</v>
      </c>
      <c r="E582" s="807">
        <v>11</v>
      </c>
      <c r="F582" s="806" t="s">
        <v>4690</v>
      </c>
    </row>
    <row r="583" spans="1:6" ht="47.25">
      <c r="A583" s="767" t="s">
        <v>4403</v>
      </c>
      <c r="B583" s="806" t="s">
        <v>1867</v>
      </c>
      <c r="C583" s="780">
        <v>30</v>
      </c>
      <c r="D583" s="806" t="s">
        <v>4405</v>
      </c>
      <c r="E583" s="807">
        <v>11</v>
      </c>
      <c r="F583" s="806" t="s">
        <v>4690</v>
      </c>
    </row>
    <row r="584" spans="1:6" ht="47.25">
      <c r="A584" s="767" t="s">
        <v>4403</v>
      </c>
      <c r="B584" s="806" t="s">
        <v>4691</v>
      </c>
      <c r="C584" s="780">
        <v>15</v>
      </c>
      <c r="D584" s="806" t="s">
        <v>4405</v>
      </c>
      <c r="E584" s="807">
        <v>11</v>
      </c>
      <c r="F584" s="806" t="s">
        <v>4690</v>
      </c>
    </row>
    <row r="585" spans="1:6" ht="47.25">
      <c r="A585" s="767" t="s">
        <v>4403</v>
      </c>
      <c r="B585" s="806" t="s">
        <v>3645</v>
      </c>
      <c r="C585" s="780">
        <v>35</v>
      </c>
      <c r="D585" s="806" t="s">
        <v>4405</v>
      </c>
      <c r="E585" s="807">
        <v>11</v>
      </c>
      <c r="F585" s="806" t="s">
        <v>4690</v>
      </c>
    </row>
    <row r="586" spans="1:6" ht="47.25">
      <c r="A586" s="767" t="s">
        <v>4403</v>
      </c>
      <c r="B586" s="806" t="s">
        <v>2021</v>
      </c>
      <c r="C586" s="780">
        <v>100</v>
      </c>
      <c r="D586" s="806" t="s">
        <v>4405</v>
      </c>
      <c r="E586" s="807">
        <v>10</v>
      </c>
      <c r="F586" s="806" t="s">
        <v>4692</v>
      </c>
    </row>
    <row r="587" spans="1:6" ht="47.25">
      <c r="A587" s="767" t="s">
        <v>4403</v>
      </c>
      <c r="B587" s="806" t="s">
        <v>2022</v>
      </c>
      <c r="C587" s="780">
        <v>30</v>
      </c>
      <c r="D587" s="806" t="s">
        <v>4405</v>
      </c>
      <c r="E587" s="807">
        <v>10</v>
      </c>
      <c r="F587" s="806" t="s">
        <v>4692</v>
      </c>
    </row>
    <row r="588" spans="1:6" ht="47.25">
      <c r="A588" s="767" t="s">
        <v>4403</v>
      </c>
      <c r="B588" s="806" t="s">
        <v>3646</v>
      </c>
      <c r="C588" s="780">
        <v>30</v>
      </c>
      <c r="D588" s="806" t="s">
        <v>4405</v>
      </c>
      <c r="E588" s="807">
        <v>10</v>
      </c>
      <c r="F588" s="806" t="s">
        <v>4692</v>
      </c>
    </row>
    <row r="589" spans="1:6" ht="47.25">
      <c r="A589" s="767" t="s">
        <v>4403</v>
      </c>
      <c r="B589" s="806" t="s">
        <v>1940</v>
      </c>
      <c r="C589" s="780">
        <v>30</v>
      </c>
      <c r="D589" s="806" t="s">
        <v>4405</v>
      </c>
      <c r="E589" s="807">
        <v>10</v>
      </c>
      <c r="F589" s="806" t="s">
        <v>4692</v>
      </c>
    </row>
    <row r="590" spans="1:6" ht="47.25">
      <c r="A590" s="767" t="s">
        <v>4403</v>
      </c>
      <c r="B590" s="806" t="s">
        <v>1873</v>
      </c>
      <c r="C590" s="780">
        <v>15</v>
      </c>
      <c r="D590" s="806" t="s">
        <v>4405</v>
      </c>
      <c r="E590" s="807">
        <v>10</v>
      </c>
      <c r="F590" s="806" t="s">
        <v>4692</v>
      </c>
    </row>
    <row r="591" spans="1:6" ht="47.25">
      <c r="A591" s="767" t="s">
        <v>4403</v>
      </c>
      <c r="B591" s="806" t="s">
        <v>4693</v>
      </c>
      <c r="C591" s="780">
        <v>10</v>
      </c>
      <c r="D591" s="806" t="s">
        <v>4405</v>
      </c>
      <c r="E591" s="807">
        <v>10</v>
      </c>
      <c r="F591" s="806" t="s">
        <v>4694</v>
      </c>
    </row>
    <row r="592" spans="1:6" ht="47.25">
      <c r="A592" s="767" t="s">
        <v>4403</v>
      </c>
      <c r="B592" s="806" t="s">
        <v>4695</v>
      </c>
      <c r="C592" s="780">
        <v>30</v>
      </c>
      <c r="D592" s="806" t="s">
        <v>4405</v>
      </c>
      <c r="E592" s="807">
        <v>10</v>
      </c>
      <c r="F592" s="806" t="s">
        <v>4696</v>
      </c>
    </row>
    <row r="593" spans="1:6" ht="47.25">
      <c r="A593" s="767" t="s">
        <v>4403</v>
      </c>
      <c r="B593" s="806" t="s">
        <v>1925</v>
      </c>
      <c r="C593" s="780">
        <v>150</v>
      </c>
      <c r="D593" s="806" t="s">
        <v>4405</v>
      </c>
      <c r="E593" s="807">
        <v>10</v>
      </c>
      <c r="F593" s="806" t="s">
        <v>4696</v>
      </c>
    </row>
    <row r="594" spans="1:6" ht="47.25">
      <c r="A594" s="767" t="s">
        <v>4403</v>
      </c>
      <c r="B594" s="806" t="s">
        <v>4697</v>
      </c>
      <c r="C594" s="791">
        <v>25</v>
      </c>
      <c r="D594" s="806" t="s">
        <v>4405</v>
      </c>
      <c r="E594" s="807">
        <v>10</v>
      </c>
      <c r="F594" s="806" t="s">
        <v>159</v>
      </c>
    </row>
    <row r="595" spans="1:6" ht="47.25">
      <c r="A595" s="767" t="s">
        <v>4403</v>
      </c>
      <c r="B595" s="806" t="s">
        <v>4698</v>
      </c>
      <c r="C595" s="791">
        <v>65</v>
      </c>
      <c r="D595" s="806" t="s">
        <v>4405</v>
      </c>
      <c r="E595" s="807">
        <v>10</v>
      </c>
      <c r="F595" s="806" t="s">
        <v>159</v>
      </c>
    </row>
    <row r="596" spans="1:6" ht="47.25">
      <c r="A596" s="767" t="s">
        <v>4403</v>
      </c>
      <c r="B596" s="806" t="s">
        <v>4699</v>
      </c>
      <c r="C596" s="780">
        <v>300</v>
      </c>
      <c r="D596" s="806" t="s">
        <v>4405</v>
      </c>
      <c r="E596" s="807">
        <v>10</v>
      </c>
      <c r="F596" s="806" t="s">
        <v>159</v>
      </c>
    </row>
    <row r="597" spans="1:6" ht="47.25">
      <c r="A597" s="767" t="s">
        <v>4403</v>
      </c>
      <c r="B597" s="806" t="s">
        <v>4700</v>
      </c>
      <c r="C597" s="791">
        <v>750</v>
      </c>
      <c r="D597" s="806" t="s">
        <v>4405</v>
      </c>
      <c r="E597" s="807">
        <v>10</v>
      </c>
      <c r="F597" s="806" t="s">
        <v>159</v>
      </c>
    </row>
    <row r="598" spans="1:6" ht="47.25">
      <c r="A598" s="767" t="s">
        <v>4403</v>
      </c>
      <c r="B598" s="806" t="s">
        <v>4701</v>
      </c>
      <c r="C598" s="780">
        <v>25</v>
      </c>
      <c r="D598" s="806" t="s">
        <v>4405</v>
      </c>
      <c r="E598" s="807">
        <v>10</v>
      </c>
      <c r="F598" s="806" t="s">
        <v>159</v>
      </c>
    </row>
    <row r="599" spans="1:6" ht="47.25">
      <c r="A599" s="767" t="s">
        <v>4403</v>
      </c>
      <c r="B599" s="806" t="s">
        <v>4702</v>
      </c>
      <c r="C599" s="780">
        <v>25</v>
      </c>
      <c r="D599" s="806" t="s">
        <v>4405</v>
      </c>
      <c r="E599" s="807">
        <v>10</v>
      </c>
      <c r="F599" s="806" t="s">
        <v>159</v>
      </c>
    </row>
    <row r="600" spans="1:6" ht="47.25">
      <c r="A600" s="767" t="s">
        <v>4403</v>
      </c>
      <c r="B600" s="806" t="s">
        <v>2803</v>
      </c>
      <c r="C600" s="780">
        <v>75</v>
      </c>
      <c r="D600" s="806" t="s">
        <v>4405</v>
      </c>
      <c r="E600" s="807">
        <v>10</v>
      </c>
      <c r="F600" s="806" t="s">
        <v>159</v>
      </c>
    </row>
    <row r="601" spans="1:6" ht="47.25">
      <c r="A601" s="767" t="s">
        <v>4403</v>
      </c>
      <c r="B601" s="806" t="s">
        <v>2023</v>
      </c>
      <c r="C601" s="780">
        <v>20</v>
      </c>
      <c r="D601" s="806" t="s">
        <v>4405</v>
      </c>
      <c r="E601" s="807">
        <v>10</v>
      </c>
      <c r="F601" s="806" t="s">
        <v>159</v>
      </c>
    </row>
    <row r="602" spans="1:6" ht="47.25">
      <c r="A602" s="767" t="s">
        <v>4403</v>
      </c>
      <c r="B602" s="806" t="s">
        <v>3647</v>
      </c>
      <c r="C602" s="780">
        <v>85</v>
      </c>
      <c r="D602" s="806" t="s">
        <v>4405</v>
      </c>
      <c r="E602" s="807">
        <v>10</v>
      </c>
      <c r="F602" s="806" t="s">
        <v>159</v>
      </c>
    </row>
    <row r="603" spans="1:6" ht="47.25">
      <c r="A603" s="767" t="s">
        <v>4403</v>
      </c>
      <c r="B603" s="806" t="s">
        <v>2024</v>
      </c>
      <c r="C603" s="780">
        <v>70</v>
      </c>
      <c r="D603" s="806" t="s">
        <v>4405</v>
      </c>
      <c r="E603" s="807">
        <v>10</v>
      </c>
      <c r="F603" s="806" t="s">
        <v>159</v>
      </c>
    </row>
    <row r="604" spans="1:6" ht="47.25">
      <c r="A604" s="767" t="s">
        <v>4403</v>
      </c>
      <c r="B604" s="806" t="s">
        <v>1867</v>
      </c>
      <c r="C604" s="780">
        <v>30</v>
      </c>
      <c r="D604" s="806" t="s">
        <v>4405</v>
      </c>
      <c r="E604" s="807">
        <v>10</v>
      </c>
      <c r="F604" s="806" t="s">
        <v>159</v>
      </c>
    </row>
    <row r="605" spans="1:6" ht="47.25">
      <c r="A605" s="767" t="s">
        <v>4403</v>
      </c>
      <c r="B605" s="806" t="s">
        <v>2025</v>
      </c>
      <c r="C605" s="780">
        <v>60</v>
      </c>
      <c r="D605" s="806" t="s">
        <v>4405</v>
      </c>
      <c r="E605" s="807">
        <v>10</v>
      </c>
      <c r="F605" s="806" t="s">
        <v>159</v>
      </c>
    </row>
    <row r="606" spans="1:6" ht="47.25">
      <c r="A606" s="767" t="s">
        <v>4403</v>
      </c>
      <c r="B606" s="806" t="s">
        <v>4703</v>
      </c>
      <c r="C606" s="780">
        <v>60</v>
      </c>
      <c r="D606" s="806" t="s">
        <v>4405</v>
      </c>
      <c r="E606" s="807">
        <v>10</v>
      </c>
      <c r="F606" s="806" t="s">
        <v>159</v>
      </c>
    </row>
    <row r="607" spans="1:6" ht="47.25">
      <c r="A607" s="767" t="s">
        <v>4403</v>
      </c>
      <c r="B607" s="806" t="s">
        <v>4704</v>
      </c>
      <c r="C607" s="780">
        <v>60</v>
      </c>
      <c r="D607" s="806" t="s">
        <v>4405</v>
      </c>
      <c r="E607" s="807">
        <v>10</v>
      </c>
      <c r="F607" s="806" t="s">
        <v>159</v>
      </c>
    </row>
    <row r="608" spans="1:6" ht="47.25">
      <c r="A608" s="767" t="s">
        <v>4403</v>
      </c>
      <c r="B608" s="806" t="s">
        <v>4705</v>
      </c>
      <c r="C608" s="780">
        <v>60</v>
      </c>
      <c r="D608" s="806" t="s">
        <v>4405</v>
      </c>
      <c r="E608" s="807">
        <v>10</v>
      </c>
      <c r="F608" s="806" t="s">
        <v>159</v>
      </c>
    </row>
    <row r="609" spans="1:6" ht="47.25">
      <c r="A609" s="767" t="s">
        <v>4403</v>
      </c>
      <c r="B609" s="806" t="s">
        <v>4706</v>
      </c>
      <c r="C609" s="780">
        <v>60</v>
      </c>
      <c r="D609" s="806" t="s">
        <v>4405</v>
      </c>
      <c r="E609" s="807">
        <v>10</v>
      </c>
      <c r="F609" s="806" t="s">
        <v>159</v>
      </c>
    </row>
    <row r="610" spans="1:6" ht="47.25">
      <c r="A610" s="767" t="s">
        <v>4403</v>
      </c>
      <c r="B610" s="806" t="s">
        <v>4707</v>
      </c>
      <c r="C610" s="780">
        <v>15</v>
      </c>
      <c r="D610" s="806" t="s">
        <v>4405</v>
      </c>
      <c r="E610" s="807">
        <v>10</v>
      </c>
      <c r="F610" s="806" t="s">
        <v>159</v>
      </c>
    </row>
    <row r="611" spans="1:6" ht="47.25">
      <c r="A611" s="767" t="s">
        <v>4403</v>
      </c>
      <c r="B611" s="806" t="s">
        <v>4708</v>
      </c>
      <c r="C611" s="780">
        <v>35</v>
      </c>
      <c r="D611" s="806" t="s">
        <v>4405</v>
      </c>
      <c r="E611" s="807">
        <v>10</v>
      </c>
      <c r="F611" s="806" t="s">
        <v>159</v>
      </c>
    </row>
    <row r="612" spans="1:6" ht="47.25">
      <c r="A612" s="767" t="s">
        <v>4403</v>
      </c>
      <c r="B612" s="806" t="s">
        <v>4709</v>
      </c>
      <c r="C612" s="780">
        <v>150</v>
      </c>
      <c r="D612" s="806" t="s">
        <v>4405</v>
      </c>
      <c r="E612" s="807">
        <v>10</v>
      </c>
      <c r="F612" s="806" t="s">
        <v>159</v>
      </c>
    </row>
    <row r="613" spans="1:6" ht="47.25">
      <c r="A613" s="767" t="s">
        <v>4403</v>
      </c>
      <c r="B613" s="806" t="s">
        <v>4710</v>
      </c>
      <c r="C613" s="780">
        <v>35</v>
      </c>
      <c r="D613" s="806" t="s">
        <v>4405</v>
      </c>
      <c r="E613" s="807">
        <v>10</v>
      </c>
      <c r="F613" s="806" t="s">
        <v>159</v>
      </c>
    </row>
    <row r="614" spans="1:6" ht="47.25">
      <c r="A614" s="767" t="s">
        <v>4403</v>
      </c>
      <c r="B614" s="806" t="s">
        <v>4711</v>
      </c>
      <c r="C614" s="780">
        <v>75</v>
      </c>
      <c r="D614" s="806" t="s">
        <v>4405</v>
      </c>
      <c r="E614" s="807">
        <v>10</v>
      </c>
      <c r="F614" s="806" t="s">
        <v>159</v>
      </c>
    </row>
    <row r="615" spans="1:6" ht="47.25">
      <c r="A615" s="767" t="s">
        <v>4403</v>
      </c>
      <c r="B615" s="806" t="s">
        <v>2026</v>
      </c>
      <c r="C615" s="780">
        <v>100</v>
      </c>
      <c r="D615" s="806" t="s">
        <v>4405</v>
      </c>
      <c r="E615" s="807">
        <v>10</v>
      </c>
      <c r="F615" s="806" t="s">
        <v>159</v>
      </c>
    </row>
    <row r="616" spans="1:6" ht="47.25">
      <c r="A616" s="767" t="s">
        <v>4403</v>
      </c>
      <c r="B616" s="806" t="s">
        <v>2027</v>
      </c>
      <c r="C616" s="780">
        <v>250</v>
      </c>
      <c r="D616" s="806" t="s">
        <v>4405</v>
      </c>
      <c r="E616" s="807">
        <v>10</v>
      </c>
      <c r="F616" s="806" t="s">
        <v>159</v>
      </c>
    </row>
    <row r="617" spans="1:6" ht="47.25">
      <c r="A617" s="767" t="s">
        <v>4403</v>
      </c>
      <c r="B617" s="806" t="s">
        <v>2028</v>
      </c>
      <c r="C617" s="780">
        <v>55</v>
      </c>
      <c r="D617" s="806" t="s">
        <v>4405</v>
      </c>
      <c r="E617" s="807">
        <v>10</v>
      </c>
      <c r="F617" s="806" t="s">
        <v>191</v>
      </c>
    </row>
    <row r="618" spans="1:6" ht="47.25">
      <c r="A618" s="767" t="s">
        <v>4403</v>
      </c>
      <c r="B618" s="806" t="s">
        <v>2029</v>
      </c>
      <c r="C618" s="780">
        <v>35</v>
      </c>
      <c r="D618" s="806" t="s">
        <v>4405</v>
      </c>
      <c r="E618" s="807">
        <v>10</v>
      </c>
      <c r="F618" s="806" t="s">
        <v>191</v>
      </c>
    </row>
    <row r="619" spans="1:6" ht="47.25">
      <c r="A619" s="767" t="s">
        <v>4403</v>
      </c>
      <c r="B619" s="806" t="s">
        <v>2030</v>
      </c>
      <c r="C619" s="780">
        <v>200</v>
      </c>
      <c r="D619" s="806" t="s">
        <v>4405</v>
      </c>
      <c r="E619" s="807">
        <v>10</v>
      </c>
      <c r="F619" s="806" t="s">
        <v>191</v>
      </c>
    </row>
    <row r="620" spans="1:6" ht="47.25">
      <c r="A620" s="767" t="s">
        <v>4403</v>
      </c>
      <c r="B620" s="806" t="s">
        <v>1867</v>
      </c>
      <c r="C620" s="780">
        <v>30</v>
      </c>
      <c r="D620" s="806" t="s">
        <v>4405</v>
      </c>
      <c r="E620" s="807">
        <v>10</v>
      </c>
      <c r="F620" s="806" t="s">
        <v>191</v>
      </c>
    </row>
    <row r="621" spans="1:6" ht="47.25">
      <c r="A621" s="767" t="s">
        <v>4403</v>
      </c>
      <c r="B621" s="806" t="s">
        <v>2031</v>
      </c>
      <c r="C621" s="780">
        <v>220</v>
      </c>
      <c r="D621" s="806" t="s">
        <v>4405</v>
      </c>
      <c r="E621" s="807">
        <v>33</v>
      </c>
      <c r="F621" s="806" t="s">
        <v>4712</v>
      </c>
    </row>
    <row r="622" spans="1:6" ht="47.25">
      <c r="A622" s="767" t="s">
        <v>4403</v>
      </c>
      <c r="B622" s="806" t="s">
        <v>2804</v>
      </c>
      <c r="C622" s="780">
        <v>20</v>
      </c>
      <c r="D622" s="806" t="s">
        <v>4405</v>
      </c>
      <c r="E622" s="807">
        <v>33</v>
      </c>
      <c r="F622" s="806" t="s">
        <v>4712</v>
      </c>
    </row>
    <row r="623" spans="1:6" ht="47.25">
      <c r="A623" s="767" t="s">
        <v>4403</v>
      </c>
      <c r="B623" s="806" t="s">
        <v>1867</v>
      </c>
      <c r="C623" s="780">
        <v>30</v>
      </c>
      <c r="D623" s="806" t="s">
        <v>4405</v>
      </c>
      <c r="E623" s="807">
        <v>33</v>
      </c>
      <c r="F623" s="806" t="s">
        <v>4712</v>
      </c>
    </row>
    <row r="624" spans="1:6" ht="47.25">
      <c r="A624" s="767" t="s">
        <v>4403</v>
      </c>
      <c r="B624" s="806" t="s">
        <v>2032</v>
      </c>
      <c r="C624" s="780">
        <v>65</v>
      </c>
      <c r="D624" s="806" t="s">
        <v>4405</v>
      </c>
      <c r="E624" s="807">
        <v>8</v>
      </c>
      <c r="F624" s="806" t="s">
        <v>192</v>
      </c>
    </row>
    <row r="625" spans="1:6" ht="47.25">
      <c r="A625" s="767" t="s">
        <v>4403</v>
      </c>
      <c r="B625" s="806" t="s">
        <v>2805</v>
      </c>
      <c r="C625" s="780">
        <v>10</v>
      </c>
      <c r="D625" s="806" t="s">
        <v>4405</v>
      </c>
      <c r="E625" s="807">
        <v>8</v>
      </c>
      <c r="F625" s="806" t="s">
        <v>192</v>
      </c>
    </row>
    <row r="626" spans="1:6" ht="47.25">
      <c r="A626" s="767" t="s">
        <v>4403</v>
      </c>
      <c r="B626" s="806" t="s">
        <v>1867</v>
      </c>
      <c r="C626" s="780">
        <v>30</v>
      </c>
      <c r="D626" s="806" t="s">
        <v>4405</v>
      </c>
      <c r="E626" s="807">
        <v>8</v>
      </c>
      <c r="F626" s="806" t="s">
        <v>192</v>
      </c>
    </row>
    <row r="627" spans="1:6" ht="47.25">
      <c r="A627" s="767" t="s">
        <v>4403</v>
      </c>
      <c r="B627" s="806" t="s">
        <v>2033</v>
      </c>
      <c r="C627" s="780">
        <v>90</v>
      </c>
      <c r="D627" s="806" t="s">
        <v>4405</v>
      </c>
      <c r="E627" s="807">
        <v>32</v>
      </c>
      <c r="F627" s="806" t="s">
        <v>4713</v>
      </c>
    </row>
    <row r="628" spans="1:6" ht="47.25">
      <c r="A628" s="767" t="s">
        <v>4403</v>
      </c>
      <c r="B628" s="806" t="s">
        <v>1867</v>
      </c>
      <c r="C628" s="780">
        <v>30</v>
      </c>
      <c r="D628" s="806" t="s">
        <v>4405</v>
      </c>
      <c r="E628" s="807">
        <v>32</v>
      </c>
      <c r="F628" s="806" t="s">
        <v>4713</v>
      </c>
    </row>
    <row r="629" spans="1:6" ht="47.25">
      <c r="A629" s="767" t="s">
        <v>4403</v>
      </c>
      <c r="B629" s="806" t="s">
        <v>2806</v>
      </c>
      <c r="C629" s="780">
        <v>50</v>
      </c>
      <c r="D629" s="806" t="s">
        <v>4405</v>
      </c>
      <c r="E629" s="807">
        <v>32</v>
      </c>
      <c r="F629" s="806" t="s">
        <v>4713</v>
      </c>
    </row>
    <row r="630" spans="1:6" ht="47.25">
      <c r="A630" s="767" t="s">
        <v>4403</v>
      </c>
      <c r="B630" s="806" t="s">
        <v>2034</v>
      </c>
      <c r="C630" s="780">
        <v>35</v>
      </c>
      <c r="D630" s="806" t="s">
        <v>4405</v>
      </c>
      <c r="E630" s="807">
        <v>11</v>
      </c>
      <c r="F630" s="806" t="s">
        <v>4714</v>
      </c>
    </row>
    <row r="631" spans="1:6" ht="47.25">
      <c r="A631" s="767" t="s">
        <v>4403</v>
      </c>
      <c r="B631" s="806" t="s">
        <v>4715</v>
      </c>
      <c r="C631" s="780">
        <v>50</v>
      </c>
      <c r="D631" s="806" t="s">
        <v>4405</v>
      </c>
      <c r="E631" s="807">
        <v>11</v>
      </c>
      <c r="F631" s="806" t="s">
        <v>4714</v>
      </c>
    </row>
    <row r="632" spans="1:6" ht="47.25">
      <c r="A632" s="767" t="s">
        <v>4403</v>
      </c>
      <c r="B632" s="806" t="s">
        <v>1867</v>
      </c>
      <c r="C632" s="780">
        <v>5</v>
      </c>
      <c r="D632" s="806" t="s">
        <v>4405</v>
      </c>
      <c r="E632" s="807">
        <v>11</v>
      </c>
      <c r="F632" s="806" t="s">
        <v>4714</v>
      </c>
    </row>
    <row r="633" spans="1:6" ht="47.25">
      <c r="A633" s="767" t="s">
        <v>4403</v>
      </c>
      <c r="B633" s="806" t="s">
        <v>4716</v>
      </c>
      <c r="C633" s="791">
        <v>75</v>
      </c>
      <c r="D633" s="806" t="s">
        <v>4405</v>
      </c>
      <c r="E633" s="807">
        <v>10</v>
      </c>
      <c r="F633" s="806" t="s">
        <v>4717</v>
      </c>
    </row>
    <row r="634" spans="1:6" ht="47.25">
      <c r="A634" s="767" t="s">
        <v>4403</v>
      </c>
      <c r="B634" s="806" t="s">
        <v>4718</v>
      </c>
      <c r="C634" s="791">
        <v>350</v>
      </c>
      <c r="D634" s="806" t="s">
        <v>4405</v>
      </c>
      <c r="E634" s="807">
        <v>10</v>
      </c>
      <c r="F634" s="806" t="s">
        <v>4717</v>
      </c>
    </row>
    <row r="635" spans="1:6" ht="47.25">
      <c r="A635" s="767" t="s">
        <v>4403</v>
      </c>
      <c r="B635" s="782" t="s">
        <v>4719</v>
      </c>
      <c r="C635" s="788">
        <v>250</v>
      </c>
      <c r="D635" s="806" t="s">
        <v>4405</v>
      </c>
      <c r="E635" s="807">
        <v>10</v>
      </c>
      <c r="F635" s="806" t="s">
        <v>4717</v>
      </c>
    </row>
    <row r="636" spans="1:6" ht="47.25">
      <c r="A636" s="767" t="s">
        <v>4403</v>
      </c>
      <c r="B636" s="782" t="s">
        <v>2035</v>
      </c>
      <c r="C636" s="788">
        <v>60</v>
      </c>
      <c r="D636" s="806" t="s">
        <v>4405</v>
      </c>
      <c r="E636" s="807">
        <v>10</v>
      </c>
      <c r="F636" s="806" t="s">
        <v>4717</v>
      </c>
    </row>
    <row r="637" spans="1:6" ht="47.25">
      <c r="A637" s="767" t="s">
        <v>4403</v>
      </c>
      <c r="B637" s="782" t="s">
        <v>1867</v>
      </c>
      <c r="C637" s="788">
        <v>25</v>
      </c>
      <c r="D637" s="806" t="s">
        <v>4405</v>
      </c>
      <c r="E637" s="807">
        <v>10</v>
      </c>
      <c r="F637" s="806" t="s">
        <v>4717</v>
      </c>
    </row>
    <row r="638" spans="1:6" ht="47.25">
      <c r="A638" s="767" t="s">
        <v>4403</v>
      </c>
      <c r="B638" s="782" t="s">
        <v>4720</v>
      </c>
      <c r="C638" s="788">
        <v>10</v>
      </c>
      <c r="D638" s="806" t="s">
        <v>4405</v>
      </c>
      <c r="E638" s="807">
        <v>10</v>
      </c>
      <c r="F638" s="806" t="s">
        <v>4717</v>
      </c>
    </row>
    <row r="639" spans="1:6" ht="47.25">
      <c r="A639" s="808" t="s">
        <v>198</v>
      </c>
      <c r="B639" s="809" t="s">
        <v>199</v>
      </c>
      <c r="C639" s="788">
        <v>8.5</v>
      </c>
      <c r="D639" s="810" t="s">
        <v>200</v>
      </c>
      <c r="E639" s="772">
        <v>14</v>
      </c>
      <c r="F639" s="809" t="s">
        <v>2080</v>
      </c>
    </row>
    <row r="640" spans="1:6" ht="47.25">
      <c r="A640" s="808" t="s">
        <v>198</v>
      </c>
      <c r="B640" s="809" t="s">
        <v>201</v>
      </c>
      <c r="C640" s="788">
        <v>8.5</v>
      </c>
      <c r="D640" s="810" t="s">
        <v>200</v>
      </c>
      <c r="E640" s="772">
        <v>14</v>
      </c>
      <c r="F640" s="809" t="s">
        <v>2080</v>
      </c>
    </row>
    <row r="641" spans="1:6" ht="47.25">
      <c r="A641" s="808" t="s">
        <v>198</v>
      </c>
      <c r="B641" s="809" t="s">
        <v>202</v>
      </c>
      <c r="C641" s="788">
        <v>10</v>
      </c>
      <c r="D641" s="810" t="s">
        <v>200</v>
      </c>
      <c r="E641" s="772">
        <v>14</v>
      </c>
      <c r="F641" s="809" t="s">
        <v>2080</v>
      </c>
    </row>
    <row r="642" spans="1:6" ht="47.25">
      <c r="A642" s="808" t="s">
        <v>198</v>
      </c>
      <c r="B642" s="809" t="s">
        <v>203</v>
      </c>
      <c r="C642" s="788">
        <v>10</v>
      </c>
      <c r="D642" s="810" t="s">
        <v>200</v>
      </c>
      <c r="E642" s="772">
        <v>14</v>
      </c>
      <c r="F642" s="809" t="s">
        <v>2080</v>
      </c>
    </row>
    <row r="643" spans="1:6" ht="47.25">
      <c r="A643" s="808" t="s">
        <v>198</v>
      </c>
      <c r="B643" s="809" t="s">
        <v>204</v>
      </c>
      <c r="C643" s="788">
        <v>6</v>
      </c>
      <c r="D643" s="810" t="s">
        <v>200</v>
      </c>
      <c r="E643" s="772">
        <v>14</v>
      </c>
      <c r="F643" s="809" t="s">
        <v>2080</v>
      </c>
    </row>
    <row r="644" spans="1:6" ht="47.25">
      <c r="A644" s="808" t="s">
        <v>198</v>
      </c>
      <c r="B644" s="809" t="s">
        <v>2081</v>
      </c>
      <c r="C644" s="788">
        <v>90</v>
      </c>
      <c r="D644" s="810" t="s">
        <v>200</v>
      </c>
      <c r="E644" s="772">
        <v>14</v>
      </c>
      <c r="F644" s="809" t="s">
        <v>2080</v>
      </c>
    </row>
    <row r="645" spans="1:6" ht="47.25">
      <c r="A645" s="808" t="s">
        <v>198</v>
      </c>
      <c r="B645" s="809" t="s">
        <v>205</v>
      </c>
      <c r="C645" s="788">
        <v>4</v>
      </c>
      <c r="D645" s="810" t="s">
        <v>200</v>
      </c>
      <c r="E645" s="772">
        <v>14</v>
      </c>
      <c r="F645" s="809" t="s">
        <v>2080</v>
      </c>
    </row>
    <row r="646" spans="1:6" ht="47.25">
      <c r="A646" s="808" t="s">
        <v>198</v>
      </c>
      <c r="B646" s="809" t="s">
        <v>205</v>
      </c>
      <c r="C646" s="788">
        <v>4</v>
      </c>
      <c r="D646" s="810" t="s">
        <v>200</v>
      </c>
      <c r="E646" s="772">
        <v>14</v>
      </c>
      <c r="F646" s="809" t="s">
        <v>2080</v>
      </c>
    </row>
    <row r="647" spans="1:6" ht="47.25">
      <c r="A647" s="808" t="s">
        <v>198</v>
      </c>
      <c r="B647" s="809" t="s">
        <v>206</v>
      </c>
      <c r="C647" s="788">
        <v>7</v>
      </c>
      <c r="D647" s="810" t="s">
        <v>200</v>
      </c>
      <c r="E647" s="772">
        <v>14</v>
      </c>
      <c r="F647" s="809" t="s">
        <v>2080</v>
      </c>
    </row>
    <row r="648" spans="1:6" ht="47.25">
      <c r="A648" s="808" t="s">
        <v>198</v>
      </c>
      <c r="B648" s="809" t="s">
        <v>207</v>
      </c>
      <c r="C648" s="788">
        <v>6</v>
      </c>
      <c r="D648" s="810" t="s">
        <v>200</v>
      </c>
      <c r="E648" s="772">
        <v>14</v>
      </c>
      <c r="F648" s="809" t="s">
        <v>2080</v>
      </c>
    </row>
    <row r="649" spans="1:6" ht="47.25">
      <c r="A649" s="808" t="s">
        <v>198</v>
      </c>
      <c r="B649" s="809" t="s">
        <v>208</v>
      </c>
      <c r="C649" s="788">
        <v>7</v>
      </c>
      <c r="D649" s="810" t="s">
        <v>200</v>
      </c>
      <c r="E649" s="772">
        <v>14</v>
      </c>
      <c r="F649" s="809" t="s">
        <v>2080</v>
      </c>
    </row>
    <row r="650" spans="1:6" ht="47.25">
      <c r="A650" s="808" t="s">
        <v>198</v>
      </c>
      <c r="B650" s="809" t="s">
        <v>208</v>
      </c>
      <c r="C650" s="788">
        <v>7</v>
      </c>
      <c r="D650" s="810" t="s">
        <v>200</v>
      </c>
      <c r="E650" s="772">
        <v>14</v>
      </c>
      <c r="F650" s="809" t="s">
        <v>2080</v>
      </c>
    </row>
    <row r="651" spans="1:6" ht="47.25">
      <c r="A651" s="808" t="s">
        <v>198</v>
      </c>
      <c r="B651" s="809" t="s">
        <v>209</v>
      </c>
      <c r="C651" s="788">
        <v>175</v>
      </c>
      <c r="D651" s="810" t="s">
        <v>44</v>
      </c>
      <c r="E651" s="772">
        <v>30</v>
      </c>
      <c r="F651" s="809" t="s">
        <v>2080</v>
      </c>
    </row>
    <row r="652" spans="1:6" ht="47.25">
      <c r="A652" s="808" t="s">
        <v>198</v>
      </c>
      <c r="B652" s="809" t="s">
        <v>210</v>
      </c>
      <c r="C652" s="788">
        <v>175</v>
      </c>
      <c r="D652" s="810" t="s">
        <v>44</v>
      </c>
      <c r="E652" s="772">
        <v>30</v>
      </c>
      <c r="F652" s="809" t="s">
        <v>2080</v>
      </c>
    </row>
    <row r="653" spans="1:6" ht="47.25">
      <c r="A653" s="808" t="s">
        <v>198</v>
      </c>
      <c r="B653" s="809" t="s">
        <v>211</v>
      </c>
      <c r="C653" s="788">
        <v>25</v>
      </c>
      <c r="D653" s="810" t="s">
        <v>44</v>
      </c>
      <c r="E653" s="772">
        <v>30</v>
      </c>
      <c r="F653" s="809" t="s">
        <v>2080</v>
      </c>
    </row>
    <row r="654" spans="1:6" ht="47.25">
      <c r="A654" s="808" t="s">
        <v>198</v>
      </c>
      <c r="B654" s="809" t="s">
        <v>212</v>
      </c>
      <c r="C654" s="788">
        <v>175</v>
      </c>
      <c r="D654" s="810" t="s">
        <v>48</v>
      </c>
      <c r="E654" s="772">
        <v>32</v>
      </c>
      <c r="F654" s="809" t="s">
        <v>2080</v>
      </c>
    </row>
    <row r="655" spans="1:6" ht="47.25">
      <c r="A655" s="808" t="s">
        <v>198</v>
      </c>
      <c r="B655" s="809" t="s">
        <v>2082</v>
      </c>
      <c r="C655" s="788">
        <v>35</v>
      </c>
      <c r="D655" s="810" t="s">
        <v>48</v>
      </c>
      <c r="E655" s="772">
        <v>32</v>
      </c>
      <c r="F655" s="809" t="s">
        <v>2080</v>
      </c>
    </row>
    <row r="656" spans="1:6" ht="47.25">
      <c r="A656" s="808" t="s">
        <v>198</v>
      </c>
      <c r="B656" s="809" t="s">
        <v>213</v>
      </c>
      <c r="C656" s="788">
        <v>5</v>
      </c>
      <c r="D656" s="810" t="s">
        <v>48</v>
      </c>
      <c r="E656" s="772">
        <v>32</v>
      </c>
      <c r="F656" s="809" t="s">
        <v>2080</v>
      </c>
    </row>
    <row r="657" spans="1:6" ht="47.25">
      <c r="A657" s="808" t="s">
        <v>198</v>
      </c>
      <c r="B657" s="809" t="s">
        <v>214</v>
      </c>
      <c r="C657" s="788">
        <v>35</v>
      </c>
      <c r="D657" s="810" t="s">
        <v>48</v>
      </c>
      <c r="E657" s="772">
        <v>32</v>
      </c>
      <c r="F657" s="809" t="s">
        <v>2080</v>
      </c>
    </row>
    <row r="658" spans="1:6" ht="47.25">
      <c r="A658" s="808" t="s">
        <v>198</v>
      </c>
      <c r="B658" s="809" t="s">
        <v>215</v>
      </c>
      <c r="C658" s="788">
        <v>46</v>
      </c>
      <c r="D658" s="806" t="s">
        <v>4405</v>
      </c>
      <c r="E658" s="772">
        <v>7</v>
      </c>
      <c r="F658" s="809" t="s">
        <v>2080</v>
      </c>
    </row>
    <row r="659" spans="1:6" ht="47.25">
      <c r="A659" s="808" t="s">
        <v>198</v>
      </c>
      <c r="B659" s="809" t="s">
        <v>216</v>
      </c>
      <c r="C659" s="788">
        <v>5</v>
      </c>
      <c r="D659" s="806" t="s">
        <v>4405</v>
      </c>
      <c r="E659" s="772">
        <v>7</v>
      </c>
      <c r="F659" s="809" t="s">
        <v>2080</v>
      </c>
    </row>
    <row r="660" spans="1:6" ht="47.25">
      <c r="A660" s="808" t="s">
        <v>198</v>
      </c>
      <c r="B660" s="809" t="s">
        <v>217</v>
      </c>
      <c r="C660" s="788">
        <v>6</v>
      </c>
      <c r="D660" s="806" t="s">
        <v>4405</v>
      </c>
      <c r="E660" s="772">
        <v>7</v>
      </c>
      <c r="F660" s="809" t="s">
        <v>2080</v>
      </c>
    </row>
    <row r="661" spans="1:6" ht="47.25">
      <c r="A661" s="808" t="s">
        <v>198</v>
      </c>
      <c r="B661" s="809" t="s">
        <v>218</v>
      </c>
      <c r="C661" s="788">
        <v>11</v>
      </c>
      <c r="D661" s="806" t="s">
        <v>4405</v>
      </c>
      <c r="E661" s="772">
        <v>7</v>
      </c>
      <c r="F661" s="809" t="s">
        <v>2080</v>
      </c>
    </row>
    <row r="662" spans="1:6" ht="47.25">
      <c r="A662" s="808" t="s">
        <v>198</v>
      </c>
      <c r="B662" s="809" t="s">
        <v>219</v>
      </c>
      <c r="C662" s="788">
        <v>10</v>
      </c>
      <c r="D662" s="806" t="s">
        <v>4405</v>
      </c>
      <c r="E662" s="772">
        <v>7</v>
      </c>
      <c r="F662" s="809" t="s">
        <v>2080</v>
      </c>
    </row>
    <row r="663" spans="1:6" ht="47.25">
      <c r="A663" s="808" t="s">
        <v>198</v>
      </c>
      <c r="B663" s="809" t="s">
        <v>219</v>
      </c>
      <c r="C663" s="788">
        <v>10</v>
      </c>
      <c r="D663" s="806" t="s">
        <v>4405</v>
      </c>
      <c r="E663" s="772">
        <v>7</v>
      </c>
      <c r="F663" s="809" t="s">
        <v>2080</v>
      </c>
    </row>
    <row r="664" spans="1:6" ht="47.25">
      <c r="A664" s="808" t="s">
        <v>198</v>
      </c>
      <c r="B664" s="809" t="s">
        <v>220</v>
      </c>
      <c r="C664" s="788">
        <v>13</v>
      </c>
      <c r="D664" s="806" t="s">
        <v>4405</v>
      </c>
      <c r="E664" s="772">
        <v>7</v>
      </c>
      <c r="F664" s="809" t="s">
        <v>2080</v>
      </c>
    </row>
    <row r="665" spans="1:6" ht="47.25">
      <c r="A665" s="808" t="s">
        <v>198</v>
      </c>
      <c r="B665" s="809" t="s">
        <v>220</v>
      </c>
      <c r="C665" s="788">
        <v>13</v>
      </c>
      <c r="D665" s="806" t="s">
        <v>4405</v>
      </c>
      <c r="E665" s="772">
        <v>7</v>
      </c>
      <c r="F665" s="809" t="s">
        <v>2080</v>
      </c>
    </row>
    <row r="666" spans="1:6" ht="47.25">
      <c r="A666" s="808" t="s">
        <v>198</v>
      </c>
      <c r="B666" s="809" t="s">
        <v>221</v>
      </c>
      <c r="C666" s="788">
        <v>11</v>
      </c>
      <c r="D666" s="806" t="s">
        <v>4405</v>
      </c>
      <c r="E666" s="772">
        <v>7</v>
      </c>
      <c r="F666" s="809" t="s">
        <v>2080</v>
      </c>
    </row>
    <row r="667" spans="1:6" ht="47.25">
      <c r="A667" s="808" t="s">
        <v>198</v>
      </c>
      <c r="B667" s="809" t="s">
        <v>4721</v>
      </c>
      <c r="C667" s="788">
        <v>8.5</v>
      </c>
      <c r="D667" s="806" t="s">
        <v>4405</v>
      </c>
      <c r="E667" s="772">
        <v>7</v>
      </c>
      <c r="F667" s="809" t="s">
        <v>2080</v>
      </c>
    </row>
    <row r="668" spans="1:6" ht="47.25">
      <c r="A668" s="808" t="s">
        <v>198</v>
      </c>
      <c r="B668" s="809" t="s">
        <v>222</v>
      </c>
      <c r="C668" s="788">
        <v>7.5</v>
      </c>
      <c r="D668" s="810" t="s">
        <v>160</v>
      </c>
      <c r="E668" s="772">
        <v>40</v>
      </c>
      <c r="F668" s="809" t="s">
        <v>2080</v>
      </c>
    </row>
    <row r="669" spans="1:6" ht="47.25">
      <c r="A669" s="808" t="s">
        <v>198</v>
      </c>
      <c r="B669" s="809" t="s">
        <v>223</v>
      </c>
      <c r="C669" s="788">
        <v>7.5</v>
      </c>
      <c r="D669" s="810" t="s">
        <v>160</v>
      </c>
      <c r="E669" s="772">
        <v>40</v>
      </c>
      <c r="F669" s="809" t="s">
        <v>2080</v>
      </c>
    </row>
    <row r="670" spans="1:6" ht="47.25">
      <c r="A670" s="808" t="s">
        <v>198</v>
      </c>
      <c r="B670" s="809" t="s">
        <v>224</v>
      </c>
      <c r="C670" s="788">
        <v>7.5</v>
      </c>
      <c r="D670" s="810" t="s">
        <v>160</v>
      </c>
      <c r="E670" s="772">
        <v>40</v>
      </c>
      <c r="F670" s="809" t="s">
        <v>2080</v>
      </c>
    </row>
    <row r="671" spans="1:6" ht="47.25">
      <c r="A671" s="808" t="s">
        <v>198</v>
      </c>
      <c r="B671" s="809" t="s">
        <v>225</v>
      </c>
      <c r="C671" s="788">
        <v>10</v>
      </c>
      <c r="D671" s="810" t="s">
        <v>160</v>
      </c>
      <c r="E671" s="772">
        <v>40</v>
      </c>
      <c r="F671" s="809" t="s">
        <v>2080</v>
      </c>
    </row>
    <row r="672" spans="1:6" ht="47.25">
      <c r="A672" s="808" t="s">
        <v>198</v>
      </c>
      <c r="B672" s="809" t="s">
        <v>226</v>
      </c>
      <c r="C672" s="788">
        <v>10</v>
      </c>
      <c r="D672" s="810" t="s">
        <v>160</v>
      </c>
      <c r="E672" s="772">
        <v>40</v>
      </c>
      <c r="F672" s="809" t="s">
        <v>2080</v>
      </c>
    </row>
    <row r="673" spans="1:6" ht="47.25">
      <c r="A673" s="808" t="s">
        <v>198</v>
      </c>
      <c r="B673" s="809" t="s">
        <v>227</v>
      </c>
      <c r="C673" s="788">
        <v>60</v>
      </c>
      <c r="D673" s="810" t="s">
        <v>228</v>
      </c>
      <c r="E673" s="772">
        <v>40</v>
      </c>
      <c r="F673" s="809" t="s">
        <v>2080</v>
      </c>
    </row>
    <row r="674" spans="1:6" ht="47.25">
      <c r="A674" s="808" t="s">
        <v>198</v>
      </c>
      <c r="B674" s="809" t="s">
        <v>229</v>
      </c>
      <c r="C674" s="788">
        <v>5.5</v>
      </c>
      <c r="D674" s="810" t="s">
        <v>160</v>
      </c>
      <c r="E674" s="772">
        <v>40</v>
      </c>
      <c r="F674" s="809" t="s">
        <v>2080</v>
      </c>
    </row>
    <row r="675" spans="1:6" ht="47.25">
      <c r="A675" s="808" t="s">
        <v>198</v>
      </c>
      <c r="B675" s="809" t="s">
        <v>230</v>
      </c>
      <c r="C675" s="788">
        <v>23</v>
      </c>
      <c r="D675" s="810" t="s">
        <v>160</v>
      </c>
      <c r="E675" s="772">
        <v>40</v>
      </c>
      <c r="F675" s="809" t="s">
        <v>2080</v>
      </c>
    </row>
    <row r="676" spans="1:6" ht="47.25">
      <c r="A676" s="808" t="s">
        <v>198</v>
      </c>
      <c r="B676" s="809" t="s">
        <v>231</v>
      </c>
      <c r="C676" s="788">
        <v>20</v>
      </c>
      <c r="D676" s="810" t="s">
        <v>160</v>
      </c>
      <c r="E676" s="772">
        <v>40</v>
      </c>
      <c r="F676" s="809" t="s">
        <v>2080</v>
      </c>
    </row>
    <row r="677" spans="1:6" ht="47.25">
      <c r="A677" s="808" t="s">
        <v>198</v>
      </c>
      <c r="B677" s="809" t="s">
        <v>232</v>
      </c>
      <c r="C677" s="788">
        <v>20</v>
      </c>
      <c r="D677" s="810" t="s">
        <v>160</v>
      </c>
      <c r="E677" s="772">
        <v>40</v>
      </c>
      <c r="F677" s="809" t="s">
        <v>2080</v>
      </c>
    </row>
    <row r="678" spans="1:6" ht="47.25">
      <c r="A678" s="808" t="s">
        <v>198</v>
      </c>
      <c r="B678" s="809" t="s">
        <v>233</v>
      </c>
      <c r="C678" s="788">
        <v>35</v>
      </c>
      <c r="D678" s="810" t="s">
        <v>162</v>
      </c>
      <c r="E678" s="772">
        <v>35</v>
      </c>
      <c r="F678" s="809" t="s">
        <v>2080</v>
      </c>
    </row>
    <row r="679" spans="1:6" ht="47.25">
      <c r="A679" s="808" t="s">
        <v>198</v>
      </c>
      <c r="B679" s="809" t="s">
        <v>234</v>
      </c>
      <c r="C679" s="788">
        <v>38</v>
      </c>
      <c r="D679" s="810" t="s">
        <v>162</v>
      </c>
      <c r="E679" s="772">
        <v>35</v>
      </c>
      <c r="F679" s="809" t="s">
        <v>2080</v>
      </c>
    </row>
    <row r="680" spans="1:6" ht="47.25">
      <c r="A680" s="808" t="s">
        <v>198</v>
      </c>
      <c r="B680" s="809" t="s">
        <v>235</v>
      </c>
      <c r="C680" s="788">
        <v>8</v>
      </c>
      <c r="D680" s="810" t="s">
        <v>162</v>
      </c>
      <c r="E680" s="772">
        <v>35</v>
      </c>
      <c r="F680" s="809" t="s">
        <v>2080</v>
      </c>
    </row>
    <row r="681" spans="1:6" ht="47.25">
      <c r="A681" s="808" t="s">
        <v>198</v>
      </c>
      <c r="B681" s="809" t="s">
        <v>236</v>
      </c>
      <c r="C681" s="788">
        <v>35</v>
      </c>
      <c r="D681" s="810" t="s">
        <v>162</v>
      </c>
      <c r="E681" s="772">
        <v>35</v>
      </c>
      <c r="F681" s="809" t="s">
        <v>2080</v>
      </c>
    </row>
    <row r="682" spans="1:6" ht="47.25">
      <c r="A682" s="808" t="s">
        <v>198</v>
      </c>
      <c r="B682" s="809" t="s">
        <v>237</v>
      </c>
      <c r="C682" s="788">
        <v>20</v>
      </c>
      <c r="D682" s="810" t="s">
        <v>162</v>
      </c>
      <c r="E682" s="772">
        <v>35</v>
      </c>
      <c r="F682" s="809" t="s">
        <v>2080</v>
      </c>
    </row>
    <row r="683" spans="1:6" ht="47.25">
      <c r="A683" s="808" t="s">
        <v>198</v>
      </c>
      <c r="B683" s="809" t="s">
        <v>236</v>
      </c>
      <c r="C683" s="788">
        <v>35</v>
      </c>
      <c r="D683" s="810" t="s">
        <v>162</v>
      </c>
      <c r="E683" s="772">
        <v>35</v>
      </c>
      <c r="F683" s="809" t="s">
        <v>2080</v>
      </c>
    </row>
    <row r="684" spans="1:6" ht="47.25">
      <c r="A684" s="808" t="s">
        <v>198</v>
      </c>
      <c r="B684" s="809" t="s">
        <v>237</v>
      </c>
      <c r="C684" s="788">
        <v>20</v>
      </c>
      <c r="D684" s="810" t="s">
        <v>162</v>
      </c>
      <c r="E684" s="772">
        <v>35</v>
      </c>
      <c r="F684" s="809" t="s">
        <v>2080</v>
      </c>
    </row>
    <row r="685" spans="1:6" s="813" customFormat="1" ht="47.25">
      <c r="A685" s="811" t="s">
        <v>133</v>
      </c>
      <c r="B685" s="812" t="s">
        <v>3649</v>
      </c>
      <c r="C685" s="780">
        <v>25</v>
      </c>
      <c r="D685" s="809" t="s">
        <v>46</v>
      </c>
      <c r="E685" s="772">
        <v>11</v>
      </c>
      <c r="F685" s="812" t="s">
        <v>3648</v>
      </c>
    </row>
    <row r="686" spans="1:6" ht="47.25">
      <c r="A686" s="811" t="s">
        <v>133</v>
      </c>
      <c r="B686" s="814" t="s">
        <v>1818</v>
      </c>
      <c r="C686" s="780">
        <v>275</v>
      </c>
      <c r="D686" s="815" t="s">
        <v>46</v>
      </c>
      <c r="E686" s="816">
        <v>8</v>
      </c>
      <c r="F686" s="814" t="s">
        <v>136</v>
      </c>
    </row>
    <row r="687" spans="1:6" ht="47.25">
      <c r="A687" s="811" t="s">
        <v>133</v>
      </c>
      <c r="B687" s="815" t="s">
        <v>1820</v>
      </c>
      <c r="C687" s="780">
        <v>75</v>
      </c>
      <c r="D687" s="809" t="s">
        <v>138</v>
      </c>
      <c r="E687" s="768">
        <v>39</v>
      </c>
      <c r="F687" s="815" t="s">
        <v>1819</v>
      </c>
    </row>
    <row r="688" spans="1:6" ht="47.25">
      <c r="A688" s="811" t="s">
        <v>133</v>
      </c>
      <c r="B688" s="815" t="s">
        <v>1822</v>
      </c>
      <c r="C688" s="780">
        <v>55</v>
      </c>
      <c r="D688" s="817" t="s">
        <v>139</v>
      </c>
      <c r="E688" s="816">
        <v>34</v>
      </c>
      <c r="F688" s="815" t="s">
        <v>1821</v>
      </c>
    </row>
    <row r="689" spans="1:6" ht="47.25">
      <c r="A689" s="811" t="s">
        <v>133</v>
      </c>
      <c r="B689" s="818" t="s">
        <v>1824</v>
      </c>
      <c r="C689" s="788">
        <v>257</v>
      </c>
      <c r="D689" s="808" t="s">
        <v>134</v>
      </c>
      <c r="E689" s="778">
        <v>6</v>
      </c>
      <c r="F689" s="809" t="s">
        <v>1823</v>
      </c>
    </row>
    <row r="690" spans="1:6" ht="47.25">
      <c r="A690" s="811" t="s">
        <v>133</v>
      </c>
      <c r="B690" s="815" t="s">
        <v>1826</v>
      </c>
      <c r="C690" s="780">
        <v>75</v>
      </c>
      <c r="D690" s="808" t="s">
        <v>134</v>
      </c>
      <c r="E690" s="778">
        <v>6</v>
      </c>
      <c r="F690" s="809" t="s">
        <v>1825</v>
      </c>
    </row>
    <row r="691" spans="1:6" ht="47.25">
      <c r="A691" s="811" t="s">
        <v>133</v>
      </c>
      <c r="B691" s="815" t="s">
        <v>1827</v>
      </c>
      <c r="C691" s="788">
        <v>55</v>
      </c>
      <c r="D691" s="814" t="s">
        <v>135</v>
      </c>
      <c r="E691" s="778">
        <v>6</v>
      </c>
      <c r="F691" s="815" t="s">
        <v>141</v>
      </c>
    </row>
    <row r="692" spans="1:6" ht="47.25">
      <c r="A692" s="811" t="s">
        <v>133</v>
      </c>
      <c r="B692" s="815" t="s">
        <v>1829</v>
      </c>
      <c r="C692" s="780">
        <v>300</v>
      </c>
      <c r="D692" s="819" t="s">
        <v>142</v>
      </c>
      <c r="E692" s="768">
        <v>29</v>
      </c>
      <c r="F692" s="815" t="s">
        <v>1828</v>
      </c>
    </row>
    <row r="693" spans="1:6" ht="47.25">
      <c r="A693" s="811" t="s">
        <v>133</v>
      </c>
      <c r="B693" s="818" t="s">
        <v>144</v>
      </c>
      <c r="C693" s="780">
        <v>325</v>
      </c>
      <c r="D693" s="819" t="s">
        <v>142</v>
      </c>
      <c r="E693" s="768">
        <v>29</v>
      </c>
      <c r="F693" s="809" t="s">
        <v>143</v>
      </c>
    </row>
    <row r="694" spans="1:6" ht="47.25">
      <c r="A694" s="811" t="s">
        <v>133</v>
      </c>
      <c r="B694" s="815" t="s">
        <v>1831</v>
      </c>
      <c r="C694" s="780">
        <v>25</v>
      </c>
      <c r="D694" s="809" t="s">
        <v>135</v>
      </c>
      <c r="E694" s="768">
        <v>6</v>
      </c>
      <c r="F694" s="815" t="s">
        <v>1830</v>
      </c>
    </row>
    <row r="695" spans="1:6" ht="47.25">
      <c r="A695" s="811" t="s">
        <v>133</v>
      </c>
      <c r="B695" s="815" t="s">
        <v>1833</v>
      </c>
      <c r="C695" s="780">
        <v>40</v>
      </c>
      <c r="D695" s="809" t="s">
        <v>138</v>
      </c>
      <c r="E695" s="768">
        <v>39</v>
      </c>
      <c r="F695" s="815" t="s">
        <v>1832</v>
      </c>
    </row>
    <row r="696" spans="1:6" ht="47.25">
      <c r="A696" s="811" t="s">
        <v>133</v>
      </c>
      <c r="B696" s="815" t="s">
        <v>1835</v>
      </c>
      <c r="C696" s="788">
        <v>60</v>
      </c>
      <c r="D696" s="809" t="s">
        <v>14</v>
      </c>
      <c r="E696" s="768">
        <v>4</v>
      </c>
      <c r="F696" s="815" t="s">
        <v>1834</v>
      </c>
    </row>
    <row r="697" spans="1:6" ht="47.25">
      <c r="A697" s="811" t="s">
        <v>133</v>
      </c>
      <c r="B697" s="815" t="s">
        <v>1837</v>
      </c>
      <c r="C697" s="780">
        <v>15</v>
      </c>
      <c r="D697" s="809" t="s">
        <v>134</v>
      </c>
      <c r="E697" s="768">
        <v>6</v>
      </c>
      <c r="F697" s="815" t="s">
        <v>1836</v>
      </c>
    </row>
    <row r="698" spans="1:6" ht="47.25">
      <c r="A698" s="811" t="s">
        <v>133</v>
      </c>
      <c r="B698" s="815" t="s">
        <v>1839</v>
      </c>
      <c r="C698" s="788">
        <v>28</v>
      </c>
      <c r="D698" s="809" t="s">
        <v>134</v>
      </c>
      <c r="E698" s="768">
        <v>6</v>
      </c>
      <c r="F698" s="815" t="s">
        <v>1838</v>
      </c>
    </row>
    <row r="699" spans="1:6" ht="47.25">
      <c r="A699" s="811" t="s">
        <v>133</v>
      </c>
      <c r="B699" s="818" t="s">
        <v>145</v>
      </c>
      <c r="C699" s="788">
        <v>250</v>
      </c>
      <c r="D699" s="809" t="s">
        <v>14</v>
      </c>
      <c r="E699" s="768">
        <v>4</v>
      </c>
      <c r="F699" s="809" t="s">
        <v>1840</v>
      </c>
    </row>
    <row r="700" spans="1:6" ht="47.25">
      <c r="A700" s="811" t="s">
        <v>133</v>
      </c>
      <c r="B700" s="815" t="s">
        <v>1842</v>
      </c>
      <c r="C700" s="788">
        <v>15</v>
      </c>
      <c r="D700" s="809" t="s">
        <v>46</v>
      </c>
      <c r="E700" s="768">
        <v>8</v>
      </c>
      <c r="F700" s="815" t="s">
        <v>1841</v>
      </c>
    </row>
    <row r="701" spans="1:6" ht="47.25">
      <c r="A701" s="811" t="s">
        <v>133</v>
      </c>
      <c r="B701" s="809" t="s">
        <v>147</v>
      </c>
      <c r="C701" s="780">
        <v>40</v>
      </c>
      <c r="D701" s="809" t="s">
        <v>14</v>
      </c>
      <c r="E701" s="768">
        <v>4</v>
      </c>
      <c r="F701" s="809" t="s">
        <v>146</v>
      </c>
    </row>
    <row r="702" spans="1:6" ht="47.25">
      <c r="A702" s="811" t="s">
        <v>133</v>
      </c>
      <c r="B702" s="809" t="s">
        <v>1844</v>
      </c>
      <c r="C702" s="788">
        <v>200</v>
      </c>
      <c r="D702" s="809" t="s">
        <v>46</v>
      </c>
      <c r="E702" s="768">
        <v>8</v>
      </c>
      <c r="F702" s="810" t="s">
        <v>1843</v>
      </c>
    </row>
    <row r="703" spans="1:6" ht="47.25">
      <c r="A703" s="811" t="s">
        <v>133</v>
      </c>
      <c r="B703" s="819" t="s">
        <v>1846</v>
      </c>
      <c r="C703" s="780">
        <v>30</v>
      </c>
      <c r="D703" s="809" t="s">
        <v>135</v>
      </c>
      <c r="E703" s="768">
        <v>6</v>
      </c>
      <c r="F703" s="819" t="s">
        <v>1845</v>
      </c>
    </row>
    <row r="704" spans="1:6" ht="47.25">
      <c r="A704" s="811" t="s">
        <v>133</v>
      </c>
      <c r="B704" s="809" t="s">
        <v>1848</v>
      </c>
      <c r="C704" s="780">
        <v>60</v>
      </c>
      <c r="D704" s="809" t="s">
        <v>46</v>
      </c>
      <c r="E704" s="768">
        <v>8</v>
      </c>
      <c r="F704" s="809" t="s">
        <v>1847</v>
      </c>
    </row>
    <row r="705" spans="1:6" ht="63">
      <c r="A705" s="811" t="s">
        <v>133</v>
      </c>
      <c r="B705" s="809" t="s">
        <v>1850</v>
      </c>
      <c r="C705" s="788">
        <v>75</v>
      </c>
      <c r="D705" s="809" t="s">
        <v>135</v>
      </c>
      <c r="E705" s="768">
        <v>6</v>
      </c>
      <c r="F705" s="809" t="s">
        <v>1849</v>
      </c>
    </row>
    <row r="706" spans="1:6" ht="47.25">
      <c r="A706" s="811" t="s">
        <v>133</v>
      </c>
      <c r="B706" s="809" t="s">
        <v>1852</v>
      </c>
      <c r="C706" s="780">
        <v>25</v>
      </c>
      <c r="D706" s="809" t="s">
        <v>46</v>
      </c>
      <c r="E706" s="768">
        <v>8</v>
      </c>
      <c r="F706" s="809" t="s">
        <v>1851</v>
      </c>
    </row>
    <row r="707" spans="1:6" ht="47.25">
      <c r="A707" s="811" t="s">
        <v>133</v>
      </c>
      <c r="B707" s="809" t="s">
        <v>148</v>
      </c>
      <c r="C707" s="780">
        <v>50</v>
      </c>
      <c r="D707" s="809" t="s">
        <v>134</v>
      </c>
      <c r="E707" s="768">
        <v>6</v>
      </c>
      <c r="F707" s="809" t="s">
        <v>1853</v>
      </c>
    </row>
    <row r="708" spans="1:6" ht="47.25">
      <c r="A708" s="811" t="s">
        <v>133</v>
      </c>
      <c r="B708" s="809" t="s">
        <v>1854</v>
      </c>
      <c r="C708" s="780">
        <v>40</v>
      </c>
      <c r="D708" s="809" t="s">
        <v>135</v>
      </c>
      <c r="E708" s="768">
        <v>6</v>
      </c>
      <c r="F708" s="809" t="s">
        <v>149</v>
      </c>
    </row>
    <row r="709" spans="1:6" ht="47.25">
      <c r="A709" s="811" t="s">
        <v>133</v>
      </c>
      <c r="B709" s="809" t="s">
        <v>1855</v>
      </c>
      <c r="C709" s="780">
        <v>112</v>
      </c>
      <c r="D709" s="809" t="s">
        <v>135</v>
      </c>
      <c r="E709" s="768">
        <v>6</v>
      </c>
      <c r="F709" s="809" t="s">
        <v>150</v>
      </c>
    </row>
    <row r="710" spans="1:6" ht="78.75">
      <c r="A710" s="811" t="s">
        <v>133</v>
      </c>
      <c r="B710" s="809" t="s">
        <v>1857</v>
      </c>
      <c r="C710" s="780">
        <v>275</v>
      </c>
      <c r="D710" s="809" t="s">
        <v>134</v>
      </c>
      <c r="E710" s="768">
        <v>6</v>
      </c>
      <c r="F710" s="809" t="s">
        <v>1856</v>
      </c>
    </row>
    <row r="711" spans="1:6" ht="47.25">
      <c r="A711" s="811" t="s">
        <v>133</v>
      </c>
      <c r="B711" s="820" t="s">
        <v>152</v>
      </c>
      <c r="C711" s="780">
        <v>55</v>
      </c>
      <c r="D711" s="809" t="s">
        <v>135</v>
      </c>
      <c r="E711" s="768">
        <v>6</v>
      </c>
      <c r="F711" s="809" t="s">
        <v>151</v>
      </c>
    </row>
    <row r="712" spans="1:6" ht="189">
      <c r="A712" s="811" t="s">
        <v>133</v>
      </c>
      <c r="B712" s="809" t="s">
        <v>1859</v>
      </c>
      <c r="C712" s="780">
        <v>96</v>
      </c>
      <c r="D712" s="809" t="s">
        <v>134</v>
      </c>
      <c r="E712" s="768">
        <v>6</v>
      </c>
      <c r="F712" s="809" t="s">
        <v>1858</v>
      </c>
    </row>
    <row r="713" spans="1:6" ht="47.25">
      <c r="A713" s="811" t="s">
        <v>133</v>
      </c>
      <c r="B713" s="809" t="s">
        <v>1860</v>
      </c>
      <c r="C713" s="780">
        <v>35</v>
      </c>
      <c r="D713" s="809" t="s">
        <v>138</v>
      </c>
      <c r="E713" s="768">
        <v>39</v>
      </c>
      <c r="F713" s="809" t="s">
        <v>153</v>
      </c>
    </row>
    <row r="714" spans="1:6" ht="47.25">
      <c r="A714" s="811" t="s">
        <v>133</v>
      </c>
      <c r="B714" s="809" t="s">
        <v>154</v>
      </c>
      <c r="C714" s="788">
        <v>80</v>
      </c>
      <c r="D714" s="809" t="s">
        <v>135</v>
      </c>
      <c r="E714" s="768">
        <v>6</v>
      </c>
      <c r="F714" s="809" t="s">
        <v>1861</v>
      </c>
    </row>
    <row r="715" spans="1:6" ht="47.25">
      <c r="A715" s="783" t="s">
        <v>4414</v>
      </c>
      <c r="B715" s="786" t="s">
        <v>4722</v>
      </c>
      <c r="C715" s="791">
        <v>30</v>
      </c>
      <c r="D715" s="786" t="s">
        <v>48</v>
      </c>
      <c r="E715" s="787">
        <v>32</v>
      </c>
      <c r="F715" s="786" t="s">
        <v>4417</v>
      </c>
    </row>
    <row r="716" spans="1:6" ht="47.25">
      <c r="A716" s="773" t="s">
        <v>4406</v>
      </c>
      <c r="B716" s="789" t="s">
        <v>4723</v>
      </c>
      <c r="C716" s="791">
        <v>200</v>
      </c>
      <c r="D716" s="789" t="s">
        <v>160</v>
      </c>
      <c r="E716" s="790">
        <v>6</v>
      </c>
      <c r="F716" s="789" t="s">
        <v>4724</v>
      </c>
    </row>
    <row r="717" spans="1:6" ht="47.25">
      <c r="A717" s="767" t="s">
        <v>4400</v>
      </c>
      <c r="B717" s="803" t="s">
        <v>4725</v>
      </c>
      <c r="C717" s="791">
        <v>150</v>
      </c>
      <c r="D717" s="803" t="s">
        <v>44</v>
      </c>
      <c r="E717" s="804">
        <v>30</v>
      </c>
      <c r="F717" s="803" t="s">
        <v>4726</v>
      </c>
    </row>
    <row r="718" spans="1:6" ht="47.25">
      <c r="A718" s="767" t="s">
        <v>4403</v>
      </c>
      <c r="B718" s="782" t="s">
        <v>4727</v>
      </c>
      <c r="C718" s="791">
        <v>50</v>
      </c>
      <c r="D718" s="806" t="s">
        <v>4405</v>
      </c>
      <c r="E718" s="807">
        <v>8</v>
      </c>
      <c r="F718" s="806" t="s">
        <v>4635</v>
      </c>
    </row>
    <row r="719" spans="1:6" ht="47.25">
      <c r="A719" s="767" t="s">
        <v>4403</v>
      </c>
      <c r="B719" s="782" t="s">
        <v>4727</v>
      </c>
      <c r="C719" s="791">
        <v>20</v>
      </c>
      <c r="D719" s="806" t="s">
        <v>4405</v>
      </c>
      <c r="E719" s="807">
        <v>8</v>
      </c>
      <c r="F719" s="806" t="s">
        <v>4637</v>
      </c>
    </row>
    <row r="720" spans="1:6" ht="47.25">
      <c r="A720" s="767" t="s">
        <v>4403</v>
      </c>
      <c r="B720" s="806" t="s">
        <v>4728</v>
      </c>
      <c r="C720" s="791">
        <v>5</v>
      </c>
      <c r="D720" s="806" t="s">
        <v>4405</v>
      </c>
      <c r="E720" s="772">
        <v>7</v>
      </c>
      <c r="F720" s="806" t="s">
        <v>158</v>
      </c>
    </row>
    <row r="721" spans="1:6" ht="47.25">
      <c r="A721" s="767" t="s">
        <v>4403</v>
      </c>
      <c r="B721" s="806" t="s">
        <v>4727</v>
      </c>
      <c r="C721" s="791">
        <v>20</v>
      </c>
      <c r="D721" s="806" t="s">
        <v>4405</v>
      </c>
      <c r="E721" s="807">
        <v>8</v>
      </c>
      <c r="F721" s="806" t="s">
        <v>192</v>
      </c>
    </row>
    <row r="722" spans="1:6" ht="47.25">
      <c r="A722" s="767" t="s">
        <v>4403</v>
      </c>
      <c r="B722" s="806" t="s">
        <v>4727</v>
      </c>
      <c r="C722" s="791">
        <v>50</v>
      </c>
      <c r="D722" s="806" t="s">
        <v>4405</v>
      </c>
      <c r="E722" s="807">
        <v>10</v>
      </c>
      <c r="F722" s="806" t="s">
        <v>4717</v>
      </c>
    </row>
    <row r="723" spans="1:6" ht="15.75">
      <c r="A723" s="821"/>
      <c r="B723" s="822" t="s">
        <v>942</v>
      </c>
      <c r="C723" s="823">
        <f>SUM(C4:C722)</f>
        <v>68971</v>
      </c>
      <c r="D723" s="821"/>
      <c r="E723" s="824"/>
      <c r="F723" s="825"/>
    </row>
  </sheetData>
  <pageMargins left="0.75" right="0.75" top="1" bottom="1" header="0.3" footer="0.3"/>
  <pageSetup scale="5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
  <sheetViews>
    <sheetView zoomScale="85" zoomScaleNormal="85" workbookViewId="0">
      <selection activeCell="D6" sqref="B6:D6"/>
    </sheetView>
  </sheetViews>
  <sheetFormatPr defaultColWidth="8.85546875" defaultRowHeight="12.75"/>
  <cols>
    <col min="1" max="1" width="32.28515625" bestFit="1" customWidth="1"/>
    <col min="2" max="2" width="27.28515625" customWidth="1"/>
    <col min="3" max="3" width="27.7109375" customWidth="1"/>
    <col min="4" max="4" width="32.42578125" bestFit="1" customWidth="1"/>
    <col min="5" max="5" width="11.28515625" bestFit="1" customWidth="1"/>
  </cols>
  <sheetData>
    <row r="1" spans="1:5" ht="15.75">
      <c r="A1" s="593" t="s">
        <v>935</v>
      </c>
      <c r="B1" s="593"/>
      <c r="C1" s="593"/>
      <c r="D1" s="594"/>
      <c r="E1" s="587"/>
    </row>
    <row r="2" spans="1:5" ht="15.75">
      <c r="A2" s="595" t="s">
        <v>3650</v>
      </c>
      <c r="B2" s="595"/>
      <c r="C2" s="588"/>
      <c r="D2" s="261"/>
      <c r="E2" s="587"/>
    </row>
    <row r="3" spans="1:5" ht="15.75">
      <c r="A3" s="589"/>
      <c r="B3" s="589"/>
      <c r="C3" s="589"/>
      <c r="E3" s="592"/>
    </row>
    <row r="4" spans="1:5" ht="15.75">
      <c r="A4" s="589" t="s">
        <v>23</v>
      </c>
      <c r="B4" s="589"/>
      <c r="C4" s="589"/>
      <c r="D4" s="586" t="s">
        <v>42</v>
      </c>
    </row>
    <row r="5" spans="1:5" ht="31.5">
      <c r="A5" s="589" t="s">
        <v>1</v>
      </c>
      <c r="B5" s="589" t="s">
        <v>12</v>
      </c>
      <c r="C5" s="589" t="s">
        <v>2</v>
      </c>
      <c r="D5" s="602" t="s">
        <v>6</v>
      </c>
      <c r="E5" s="603" t="s">
        <v>5</v>
      </c>
    </row>
    <row r="6" spans="1:5" ht="30">
      <c r="A6" s="598">
        <v>1</v>
      </c>
      <c r="B6" s="599" t="s">
        <v>2271</v>
      </c>
      <c r="C6" s="599" t="s">
        <v>2272</v>
      </c>
      <c r="D6" s="596">
        <v>800000</v>
      </c>
      <c r="E6" s="597">
        <v>35</v>
      </c>
    </row>
    <row r="7" spans="1:5" ht="60">
      <c r="A7" s="598">
        <v>2</v>
      </c>
      <c r="B7" s="599" t="s">
        <v>3651</v>
      </c>
      <c r="C7" s="599" t="s">
        <v>3652</v>
      </c>
      <c r="D7" s="596">
        <v>990000</v>
      </c>
      <c r="E7" s="600" t="s">
        <v>3653</v>
      </c>
    </row>
    <row r="8" spans="1:5" ht="60">
      <c r="A8" s="598">
        <v>3</v>
      </c>
      <c r="B8" s="598" t="s">
        <v>3654</v>
      </c>
      <c r="C8" s="598" t="s">
        <v>3655</v>
      </c>
      <c r="D8" s="596">
        <v>950000</v>
      </c>
      <c r="E8" s="597" t="s">
        <v>3656</v>
      </c>
    </row>
    <row r="9" spans="1:5" ht="30">
      <c r="A9" s="598">
        <v>4</v>
      </c>
      <c r="B9" s="598" t="s">
        <v>3654</v>
      </c>
      <c r="C9" s="601" t="s">
        <v>3657</v>
      </c>
      <c r="D9" s="596">
        <v>720000</v>
      </c>
      <c r="E9" s="597" t="s">
        <v>3658</v>
      </c>
    </row>
    <row r="10" spans="1:5" ht="15.75">
      <c r="A10" s="591"/>
      <c r="B10" s="591"/>
      <c r="C10" s="591"/>
      <c r="D10" s="590">
        <f>SUM(D6:D9)</f>
        <v>3460000</v>
      </c>
      <c r="E10" s="591"/>
    </row>
  </sheetData>
  <pageMargins left="0.75" right="0.75" top="1" bottom="1" header="0.3" footer="0.3"/>
  <pageSetup scale="52"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24"/>
  <sheetViews>
    <sheetView showGridLines="0" workbookViewId="0">
      <pane ySplit="6" topLeftCell="A16" activePane="bottomLeft" state="frozen"/>
      <selection pane="bottomLeft" sqref="A1:XFD1048576"/>
    </sheetView>
  </sheetViews>
  <sheetFormatPr defaultColWidth="8.85546875" defaultRowHeight="12"/>
  <cols>
    <col min="1" max="1" width="6.28515625" style="722" customWidth="1"/>
    <col min="2" max="2" width="6.140625" style="713" customWidth="1"/>
    <col min="3" max="3" width="12.140625" style="717" customWidth="1"/>
    <col min="4" max="4" width="1.7109375" style="713" customWidth="1"/>
    <col min="5" max="5" width="56.7109375" style="713" customWidth="1"/>
    <col min="6" max="6" width="10.85546875" style="713" customWidth="1"/>
    <col min="7" max="7" width="1.42578125" style="713" customWidth="1"/>
    <col min="8" max="8" width="8.85546875" style="718" bestFit="1" customWidth="1"/>
    <col min="9" max="9" width="0.7109375" style="713" customWidth="1"/>
    <col min="10" max="10" width="1.5703125" style="713" customWidth="1"/>
    <col min="11" max="12" width="11.140625" style="714" bestFit="1" customWidth="1"/>
    <col min="13" max="13" width="9.28515625" style="714" bestFit="1" customWidth="1"/>
    <col min="14" max="14" width="10.140625" style="714" customWidth="1"/>
    <col min="15" max="15" width="11.28515625" style="713" bestFit="1" customWidth="1"/>
    <col min="16" max="16384" width="8.85546875" style="713"/>
  </cols>
  <sheetData>
    <row r="1" spans="1:16">
      <c r="A1" s="707"/>
      <c r="B1" s="708" t="s">
        <v>3086</v>
      </c>
      <c r="C1" s="709"/>
      <c r="D1" s="710"/>
      <c r="E1" s="710"/>
      <c r="F1" s="710"/>
      <c r="G1" s="710"/>
      <c r="H1" s="711"/>
      <c r="I1" s="712"/>
    </row>
    <row r="2" spans="1:16">
      <c r="A2" s="715" t="s">
        <v>4396</v>
      </c>
      <c r="B2" s="716"/>
      <c r="I2" s="719"/>
    </row>
    <row r="3" spans="1:16">
      <c r="A3" s="1175"/>
      <c r="B3" s="720"/>
      <c r="C3" s="721"/>
      <c r="D3" s="1176"/>
      <c r="G3" s="714"/>
      <c r="H3" s="722"/>
      <c r="I3" s="719"/>
    </row>
    <row r="4" spans="1:16">
      <c r="A4" s="1175"/>
      <c r="B4" s="723" t="s">
        <v>3087</v>
      </c>
      <c r="C4" s="724"/>
      <c r="D4" s="1176"/>
      <c r="G4" s="1177" t="s">
        <v>3088</v>
      </c>
      <c r="H4" s="1177"/>
      <c r="I4" s="719"/>
    </row>
    <row r="5" spans="1:16" s="732" customFormat="1" ht="12.75" thickBot="1">
      <c r="A5" s="725" t="s">
        <v>1</v>
      </c>
      <c r="B5" s="726" t="s">
        <v>3089</v>
      </c>
      <c r="C5" s="727"/>
      <c r="D5" s="728"/>
      <c r="E5" s="729" t="s">
        <v>3088</v>
      </c>
      <c r="F5" s="730"/>
      <c r="G5" s="1178" t="s">
        <v>3090</v>
      </c>
      <c r="H5" s="1178"/>
      <c r="I5" s="731"/>
      <c r="K5" s="733"/>
      <c r="L5" s="733"/>
      <c r="M5" s="733"/>
      <c r="P5" s="734"/>
    </row>
    <row r="6" spans="1:16">
      <c r="A6" s="735"/>
      <c r="B6" s="736"/>
      <c r="H6" s="737"/>
      <c r="I6" s="719"/>
      <c r="K6" s="738"/>
      <c r="L6" s="738"/>
      <c r="M6" s="738"/>
      <c r="N6" s="738"/>
      <c r="O6" s="738"/>
    </row>
    <row r="7" spans="1:16" ht="36">
      <c r="A7" s="739">
        <v>1</v>
      </c>
      <c r="B7" s="740">
        <v>3</v>
      </c>
      <c r="C7" s="297" t="s">
        <v>47</v>
      </c>
      <c r="D7" s="741"/>
      <c r="E7" s="1174" t="s">
        <v>3091</v>
      </c>
      <c r="F7" s="1174"/>
      <c r="G7" s="741"/>
      <c r="H7" s="742">
        <v>25000</v>
      </c>
      <c r="I7" s="743"/>
      <c r="K7" s="744"/>
      <c r="L7" s="738"/>
      <c r="M7" s="738"/>
      <c r="N7" s="738"/>
      <c r="O7" s="738"/>
    </row>
    <row r="8" spans="1:16" s="718" customFormat="1" ht="36">
      <c r="A8" s="739">
        <v>2</v>
      </c>
      <c r="B8" s="740">
        <v>3</v>
      </c>
      <c r="C8" s="298" t="s">
        <v>47</v>
      </c>
      <c r="D8" s="745"/>
      <c r="E8" s="1174" t="s">
        <v>3092</v>
      </c>
      <c r="F8" s="1174"/>
      <c r="G8" s="745"/>
      <c r="H8" s="742">
        <v>140000</v>
      </c>
      <c r="I8" s="746"/>
      <c r="L8" s="744"/>
      <c r="M8" s="747"/>
      <c r="N8" s="747"/>
      <c r="O8" s="747"/>
    </row>
    <row r="9" spans="1:16" ht="24">
      <c r="A9" s="739">
        <v>3</v>
      </c>
      <c r="B9" s="740">
        <v>4</v>
      </c>
      <c r="C9" s="298" t="s">
        <v>49</v>
      </c>
      <c r="D9" s="741"/>
      <c r="E9" s="1179" t="s">
        <v>3093</v>
      </c>
      <c r="F9" s="1179"/>
      <c r="G9" s="741"/>
      <c r="H9" s="742">
        <v>150000</v>
      </c>
      <c r="I9" s="743"/>
      <c r="K9" s="744"/>
      <c r="L9" s="738"/>
      <c r="M9" s="738"/>
      <c r="N9" s="738"/>
      <c r="O9" s="738"/>
    </row>
    <row r="10" spans="1:16" ht="24">
      <c r="A10" s="739">
        <v>4</v>
      </c>
      <c r="B10" s="740">
        <v>4</v>
      </c>
      <c r="C10" s="298" t="s">
        <v>49</v>
      </c>
      <c r="D10" s="741"/>
      <c r="E10" s="1180" t="s">
        <v>3094</v>
      </c>
      <c r="F10" s="1174"/>
      <c r="G10" s="741"/>
      <c r="H10" s="742">
        <v>200000</v>
      </c>
      <c r="I10" s="743"/>
      <c r="K10" s="744"/>
      <c r="L10" s="738"/>
      <c r="M10" s="738"/>
      <c r="N10" s="738"/>
      <c r="O10" s="738"/>
    </row>
    <row r="11" spans="1:16" ht="24">
      <c r="A11" s="739">
        <v>5</v>
      </c>
      <c r="B11" s="740">
        <v>3</v>
      </c>
      <c r="C11" s="297" t="s">
        <v>43</v>
      </c>
      <c r="D11" s="741"/>
      <c r="E11" s="1174" t="s">
        <v>3095</v>
      </c>
      <c r="F11" s="1174"/>
      <c r="G11" s="741"/>
      <c r="H11" s="742">
        <v>20000</v>
      </c>
      <c r="I11" s="743"/>
      <c r="K11" s="744"/>
      <c r="L11" s="738"/>
      <c r="M11" s="738"/>
      <c r="N11" s="738"/>
      <c r="O11" s="738"/>
    </row>
    <row r="12" spans="1:16" ht="24">
      <c r="A12" s="748">
        <v>6</v>
      </c>
      <c r="B12" s="749">
        <v>3</v>
      </c>
      <c r="C12" s="299" t="s">
        <v>45</v>
      </c>
      <c r="D12" s="750"/>
      <c r="E12" s="1181" t="s">
        <v>3096</v>
      </c>
      <c r="F12" s="1181"/>
      <c r="G12" s="750"/>
      <c r="H12" s="751">
        <f>100000*1.15</f>
        <v>114999.99999999999</v>
      </c>
      <c r="I12" s="752"/>
      <c r="K12" s="744"/>
      <c r="L12" s="738"/>
      <c r="M12" s="738"/>
      <c r="N12" s="738"/>
      <c r="O12" s="738"/>
    </row>
    <row r="13" spans="1:16" s="718" customFormat="1" ht="24" customHeight="1">
      <c r="A13" s="739">
        <v>7</v>
      </c>
      <c r="B13" s="740">
        <v>3</v>
      </c>
      <c r="C13" s="298" t="s">
        <v>45</v>
      </c>
      <c r="D13" s="745"/>
      <c r="E13" s="1179" t="s">
        <v>3097</v>
      </c>
      <c r="F13" s="1179"/>
      <c r="G13" s="745"/>
      <c r="H13" s="742">
        <v>100000</v>
      </c>
      <c r="I13" s="746"/>
      <c r="L13" s="744"/>
      <c r="M13" s="747"/>
      <c r="N13" s="747"/>
      <c r="O13" s="747"/>
    </row>
    <row r="14" spans="1:16" ht="24">
      <c r="A14" s="739">
        <v>8</v>
      </c>
      <c r="B14" s="740">
        <v>3</v>
      </c>
      <c r="C14" s="298" t="s">
        <v>45</v>
      </c>
      <c r="D14" s="741"/>
      <c r="E14" s="1174" t="s">
        <v>3098</v>
      </c>
      <c r="F14" s="1174"/>
      <c r="G14" s="741"/>
      <c r="H14" s="742">
        <v>45000</v>
      </c>
      <c r="I14" s="743"/>
      <c r="L14" s="744"/>
      <c r="M14" s="738"/>
      <c r="N14" s="738"/>
      <c r="O14" s="738"/>
    </row>
    <row r="15" spans="1:16" ht="36">
      <c r="A15" s="739">
        <v>9</v>
      </c>
      <c r="B15" s="740">
        <v>3</v>
      </c>
      <c r="C15" s="297" t="s">
        <v>3099</v>
      </c>
      <c r="D15" s="741"/>
      <c r="E15" s="1174" t="s">
        <v>3100</v>
      </c>
      <c r="F15" s="1174"/>
      <c r="G15" s="741"/>
      <c r="H15" s="742">
        <v>20700</v>
      </c>
      <c r="I15" s="743"/>
      <c r="K15" s="744"/>
      <c r="L15" s="738"/>
      <c r="M15" s="738"/>
      <c r="N15" s="738"/>
      <c r="O15" s="738"/>
    </row>
    <row r="16" spans="1:16" ht="36">
      <c r="A16" s="739">
        <v>10</v>
      </c>
      <c r="B16" s="740">
        <v>3</v>
      </c>
      <c r="C16" s="297" t="s">
        <v>3099</v>
      </c>
      <c r="D16" s="741"/>
      <c r="E16" s="1174" t="s">
        <v>3101</v>
      </c>
      <c r="F16" s="1174"/>
      <c r="G16" s="741"/>
      <c r="H16" s="742">
        <v>411500</v>
      </c>
      <c r="I16" s="743"/>
      <c r="K16" s="744"/>
      <c r="L16" s="738"/>
      <c r="M16" s="738"/>
      <c r="N16" s="738"/>
      <c r="O16" s="738"/>
    </row>
    <row r="17" spans="1:256" ht="36">
      <c r="A17" s="739">
        <v>11</v>
      </c>
      <c r="B17" s="740">
        <v>3</v>
      </c>
      <c r="C17" s="297" t="s">
        <v>50</v>
      </c>
      <c r="D17" s="741"/>
      <c r="E17" s="1174" t="s">
        <v>3102</v>
      </c>
      <c r="F17" s="1174"/>
      <c r="G17" s="741"/>
      <c r="H17" s="742">
        <f>310000*1.15</f>
        <v>356500</v>
      </c>
      <c r="I17" s="743"/>
      <c r="L17" s="744"/>
      <c r="M17" s="738"/>
      <c r="N17" s="738"/>
      <c r="O17" s="738"/>
    </row>
    <row r="18" spans="1:256" ht="36">
      <c r="A18" s="739">
        <v>12</v>
      </c>
      <c r="B18" s="740">
        <v>3</v>
      </c>
      <c r="C18" s="297" t="s">
        <v>50</v>
      </c>
      <c r="D18" s="741"/>
      <c r="E18" s="1174" t="s">
        <v>3103</v>
      </c>
      <c r="F18" s="1174"/>
      <c r="G18" s="741"/>
      <c r="H18" s="742">
        <v>1200000</v>
      </c>
      <c r="I18" s="743"/>
      <c r="L18" s="744"/>
      <c r="M18" s="738"/>
      <c r="N18" s="738"/>
      <c r="O18" s="738"/>
    </row>
    <row r="19" spans="1:256" ht="36">
      <c r="A19" s="739">
        <v>13</v>
      </c>
      <c r="B19" s="740">
        <v>3</v>
      </c>
      <c r="C19" s="297" t="s">
        <v>50</v>
      </c>
      <c r="D19" s="741"/>
      <c r="E19" s="1174" t="s">
        <v>3104</v>
      </c>
      <c r="F19" s="1174"/>
      <c r="G19" s="741"/>
      <c r="H19" s="742">
        <v>2912900</v>
      </c>
      <c r="I19" s="743"/>
      <c r="L19" s="744"/>
      <c r="M19" s="738"/>
      <c r="N19" s="738"/>
      <c r="O19" s="738"/>
    </row>
    <row r="20" spans="1:256" ht="36">
      <c r="A20" s="739">
        <v>14</v>
      </c>
      <c r="B20" s="740">
        <v>3</v>
      </c>
      <c r="C20" s="297" t="s">
        <v>3105</v>
      </c>
      <c r="D20" s="741"/>
      <c r="E20" s="1174" t="s">
        <v>3106</v>
      </c>
      <c r="F20" s="1174"/>
      <c r="G20" s="741"/>
      <c r="H20" s="742">
        <v>350000</v>
      </c>
      <c r="I20" s="743"/>
      <c r="J20" s="739"/>
      <c r="K20" s="740"/>
      <c r="L20" s="297"/>
      <c r="M20" s="741"/>
      <c r="N20" s="1174"/>
      <c r="O20" s="1174"/>
      <c r="P20" s="741"/>
      <c r="Q20" s="742"/>
      <c r="R20" s="743"/>
      <c r="S20" s="739"/>
      <c r="T20" s="740"/>
      <c r="U20" s="297"/>
      <c r="V20" s="741"/>
      <c r="W20" s="1174"/>
      <c r="X20" s="1174"/>
      <c r="Y20" s="741"/>
      <c r="Z20" s="742"/>
      <c r="AA20" s="743"/>
      <c r="AB20" s="739"/>
      <c r="AC20" s="740"/>
      <c r="AD20" s="297"/>
      <c r="AE20" s="741"/>
      <c r="AF20" s="1174"/>
      <c r="AG20" s="1174"/>
      <c r="AH20" s="741"/>
      <c r="AI20" s="742"/>
      <c r="AJ20" s="743"/>
      <c r="AK20" s="739"/>
      <c r="AL20" s="740"/>
      <c r="AM20" s="297"/>
      <c r="AN20" s="741"/>
      <c r="AO20" s="1174"/>
      <c r="AP20" s="1174"/>
      <c r="AQ20" s="741"/>
      <c r="AR20" s="742"/>
      <c r="AS20" s="743"/>
      <c r="AT20" s="739"/>
      <c r="AU20" s="740"/>
      <c r="AV20" s="297"/>
      <c r="AW20" s="741"/>
      <c r="AX20" s="1174"/>
      <c r="AY20" s="1174"/>
      <c r="AZ20" s="741"/>
      <c r="BA20" s="742"/>
      <c r="BB20" s="743"/>
      <c r="BC20" s="739"/>
      <c r="BD20" s="740"/>
      <c r="BE20" s="297"/>
      <c r="BF20" s="741"/>
      <c r="BG20" s="1174"/>
      <c r="BH20" s="1174"/>
      <c r="BI20" s="741"/>
      <c r="BJ20" s="742"/>
      <c r="BK20" s="743"/>
      <c r="BL20" s="739"/>
      <c r="BM20" s="740"/>
      <c r="BN20" s="297"/>
      <c r="BO20" s="741"/>
      <c r="BP20" s="1174"/>
      <c r="BQ20" s="1174"/>
      <c r="BR20" s="741"/>
      <c r="BS20" s="742"/>
      <c r="BT20" s="743"/>
      <c r="BU20" s="739"/>
      <c r="BV20" s="740"/>
      <c r="BW20" s="297"/>
      <c r="BX20" s="741"/>
      <c r="BY20" s="1174"/>
      <c r="BZ20" s="1174"/>
      <c r="CA20" s="741"/>
      <c r="CB20" s="742"/>
      <c r="CC20" s="743"/>
      <c r="CD20" s="739"/>
      <c r="CE20" s="740"/>
      <c r="CF20" s="297"/>
      <c r="CG20" s="741"/>
      <c r="CH20" s="1174"/>
      <c r="CI20" s="1174"/>
      <c r="CJ20" s="741"/>
      <c r="CK20" s="742"/>
      <c r="CL20" s="743"/>
      <c r="CM20" s="739"/>
      <c r="CN20" s="740"/>
      <c r="CO20" s="297"/>
      <c r="CP20" s="741"/>
      <c r="CQ20" s="1174"/>
      <c r="CR20" s="1174"/>
      <c r="CS20" s="741"/>
      <c r="CT20" s="742"/>
      <c r="CU20" s="743"/>
      <c r="CV20" s="739"/>
      <c r="CW20" s="740"/>
      <c r="CX20" s="297"/>
      <c r="CY20" s="741"/>
      <c r="CZ20" s="1174"/>
      <c r="DA20" s="1174"/>
      <c r="DB20" s="741"/>
      <c r="DC20" s="742"/>
      <c r="DD20" s="743"/>
      <c r="DE20" s="739"/>
      <c r="DF20" s="740"/>
      <c r="DG20" s="297"/>
      <c r="DH20" s="741"/>
      <c r="DI20" s="1174"/>
      <c r="DJ20" s="1174"/>
      <c r="DK20" s="741"/>
      <c r="DL20" s="742"/>
      <c r="DM20" s="743"/>
      <c r="DN20" s="739"/>
      <c r="DO20" s="740"/>
      <c r="DP20" s="297"/>
      <c r="DQ20" s="741"/>
      <c r="DR20" s="1174"/>
      <c r="DS20" s="1174"/>
      <c r="DT20" s="741"/>
      <c r="DU20" s="742"/>
      <c r="DV20" s="743"/>
      <c r="DW20" s="739"/>
      <c r="DX20" s="740"/>
      <c r="DY20" s="297"/>
      <c r="DZ20" s="741"/>
      <c r="EA20" s="1174"/>
      <c r="EB20" s="1174"/>
      <c r="EC20" s="741"/>
      <c r="ED20" s="742"/>
      <c r="EE20" s="743"/>
      <c r="EF20" s="739"/>
      <c r="EG20" s="740"/>
      <c r="EH20" s="297"/>
      <c r="EI20" s="741"/>
      <c r="EJ20" s="1174"/>
      <c r="EK20" s="1174"/>
      <c r="EL20" s="741"/>
      <c r="EM20" s="742"/>
      <c r="EN20" s="743"/>
      <c r="EO20" s="739"/>
      <c r="EP20" s="740"/>
      <c r="EQ20" s="297"/>
      <c r="ER20" s="741"/>
      <c r="ES20" s="1174"/>
      <c r="ET20" s="1174"/>
      <c r="EU20" s="741"/>
      <c r="EV20" s="742"/>
      <c r="EW20" s="743"/>
      <c r="EX20" s="739"/>
      <c r="EY20" s="740"/>
      <c r="EZ20" s="297"/>
      <c r="FA20" s="741"/>
      <c r="FB20" s="1174"/>
      <c r="FC20" s="1174"/>
      <c r="FD20" s="741"/>
      <c r="FE20" s="742"/>
      <c r="FF20" s="743"/>
      <c r="FG20" s="739"/>
      <c r="FH20" s="740"/>
      <c r="FI20" s="297"/>
      <c r="FJ20" s="741"/>
      <c r="FK20" s="1174"/>
      <c r="FL20" s="1174"/>
      <c r="FM20" s="741"/>
      <c r="FN20" s="742"/>
      <c r="FO20" s="743"/>
      <c r="FP20" s="739"/>
      <c r="FQ20" s="740"/>
      <c r="FR20" s="297"/>
      <c r="FS20" s="741"/>
      <c r="FT20" s="1174"/>
      <c r="FU20" s="1174"/>
      <c r="FV20" s="741"/>
      <c r="FW20" s="742"/>
      <c r="FX20" s="743"/>
      <c r="FY20" s="739"/>
      <c r="FZ20" s="740"/>
      <c r="GA20" s="297"/>
      <c r="GB20" s="741"/>
      <c r="GC20" s="1174"/>
      <c r="GD20" s="1174"/>
      <c r="GE20" s="741"/>
      <c r="GF20" s="742"/>
      <c r="GG20" s="743"/>
      <c r="GH20" s="739"/>
      <c r="GI20" s="740"/>
      <c r="GJ20" s="297"/>
      <c r="GK20" s="741"/>
      <c r="GL20" s="1174"/>
      <c r="GM20" s="1174"/>
      <c r="GN20" s="741"/>
      <c r="GO20" s="742"/>
      <c r="GP20" s="743"/>
      <c r="GQ20" s="739"/>
      <c r="GR20" s="740"/>
      <c r="GS20" s="297"/>
      <c r="GT20" s="741"/>
      <c r="GU20" s="1174"/>
      <c r="GV20" s="1174"/>
      <c r="GW20" s="741"/>
      <c r="GX20" s="742"/>
      <c r="GY20" s="743"/>
      <c r="GZ20" s="739"/>
      <c r="HA20" s="740"/>
      <c r="HB20" s="297"/>
      <c r="HC20" s="741"/>
      <c r="HD20" s="1174"/>
      <c r="HE20" s="1174"/>
      <c r="HF20" s="741"/>
      <c r="HG20" s="742"/>
      <c r="HH20" s="743"/>
      <c r="HI20" s="739"/>
      <c r="HJ20" s="740"/>
      <c r="HK20" s="297"/>
      <c r="HL20" s="741"/>
      <c r="HM20" s="1174"/>
      <c r="HN20" s="1174"/>
      <c r="HO20" s="741"/>
      <c r="HP20" s="742"/>
      <c r="HQ20" s="743"/>
      <c r="HR20" s="739"/>
      <c r="HS20" s="740"/>
      <c r="HT20" s="297"/>
      <c r="HU20" s="741"/>
      <c r="HV20" s="1174"/>
      <c r="HW20" s="1174"/>
      <c r="HX20" s="741"/>
      <c r="HY20" s="742"/>
      <c r="HZ20" s="743"/>
      <c r="IA20" s="739"/>
      <c r="IB20" s="740"/>
      <c r="IC20" s="297"/>
      <c r="ID20" s="741"/>
      <c r="IE20" s="1174"/>
      <c r="IF20" s="1174"/>
      <c r="IG20" s="741"/>
      <c r="IH20" s="742"/>
      <c r="II20" s="743"/>
      <c r="IJ20" s="739"/>
      <c r="IK20" s="740"/>
      <c r="IL20" s="297"/>
      <c r="IM20" s="741"/>
      <c r="IN20" s="1174"/>
      <c r="IO20" s="1174"/>
      <c r="IP20" s="741"/>
      <c r="IQ20" s="742"/>
      <c r="IR20" s="743"/>
      <c r="IS20" s="739"/>
      <c r="IT20" s="740"/>
      <c r="IU20" s="297"/>
      <c r="IV20" s="741"/>
    </row>
    <row r="21" spans="1:256" s="754" customFormat="1" ht="36">
      <c r="A21" s="739">
        <v>15</v>
      </c>
      <c r="B21" s="740">
        <v>3</v>
      </c>
      <c r="C21" s="297" t="s">
        <v>47</v>
      </c>
      <c r="D21" s="741"/>
      <c r="E21" s="1174" t="s">
        <v>3107</v>
      </c>
      <c r="F21" s="1174"/>
      <c r="G21" s="741"/>
      <c r="H21" s="742">
        <v>100000</v>
      </c>
      <c r="I21" s="753"/>
      <c r="J21" s="713"/>
      <c r="K21" s="714"/>
      <c r="L21" s="714"/>
      <c r="M21" s="714"/>
      <c r="N21" s="714"/>
      <c r="O21" s="713"/>
      <c r="P21" s="713"/>
      <c r="Q21" s="713"/>
      <c r="R21" s="713"/>
      <c r="S21" s="713"/>
    </row>
    <row r="22" spans="1:256" s="754" customFormat="1" ht="36">
      <c r="A22" s="739">
        <v>16</v>
      </c>
      <c r="B22" s="740">
        <v>3</v>
      </c>
      <c r="C22" s="297" t="s">
        <v>50</v>
      </c>
      <c r="D22" s="741"/>
      <c r="E22" s="1174" t="s">
        <v>4397</v>
      </c>
      <c r="F22" s="1174"/>
      <c r="G22" s="741"/>
      <c r="H22" s="742">
        <v>250000</v>
      </c>
      <c r="I22" s="753"/>
      <c r="J22" s="713"/>
      <c r="K22" s="714"/>
      <c r="L22" s="714"/>
      <c r="M22" s="714"/>
      <c r="N22" s="714"/>
      <c r="O22" s="713"/>
      <c r="P22" s="713"/>
      <c r="Q22" s="713"/>
      <c r="R22" s="713"/>
      <c r="S22" s="713"/>
    </row>
    <row r="23" spans="1:256" ht="12.75" thickBot="1">
      <c r="A23" s="735"/>
      <c r="H23" s="755">
        <f>SUM(H7:H22)</f>
        <v>6396600</v>
      </c>
      <c r="I23" s="719"/>
    </row>
    <row r="24" spans="1:256" ht="13.5" thickTop="1" thickBot="1">
      <c r="A24" s="756"/>
      <c r="B24" s="757"/>
      <c r="C24" s="758"/>
      <c r="D24" s="757"/>
      <c r="E24" s="757"/>
      <c r="F24" s="757"/>
      <c r="G24" s="757"/>
      <c r="H24" s="759"/>
      <c r="I24" s="760"/>
    </row>
  </sheetData>
  <mergeCells count="47">
    <mergeCell ref="E22:F22"/>
    <mergeCell ref="HV20:HW20"/>
    <mergeCell ref="IE20:IF20"/>
    <mergeCell ref="IN20:IO20"/>
    <mergeCell ref="E21:F21"/>
    <mergeCell ref="FT20:FU20"/>
    <mergeCell ref="GC20:GD20"/>
    <mergeCell ref="GL20:GM20"/>
    <mergeCell ref="GU20:GV20"/>
    <mergeCell ref="HD20:HE20"/>
    <mergeCell ref="HM20:HN20"/>
    <mergeCell ref="DR20:DS20"/>
    <mergeCell ref="EA20:EB20"/>
    <mergeCell ref="EJ20:EK20"/>
    <mergeCell ref="ES20:ET20"/>
    <mergeCell ref="FB20:FC20"/>
    <mergeCell ref="FK20:FL20"/>
    <mergeCell ref="DI20:DJ20"/>
    <mergeCell ref="N20:O20"/>
    <mergeCell ref="W20:X20"/>
    <mergeCell ref="AF20:AG20"/>
    <mergeCell ref="AO20:AP20"/>
    <mergeCell ref="AX20:AY20"/>
    <mergeCell ref="BG20:BH20"/>
    <mergeCell ref="BP20:BQ20"/>
    <mergeCell ref="BY20:BZ20"/>
    <mergeCell ref="CH20:CI20"/>
    <mergeCell ref="CQ20:CR20"/>
    <mergeCell ref="CZ20:DA20"/>
    <mergeCell ref="E20:F20"/>
    <mergeCell ref="E9:F9"/>
    <mergeCell ref="E10:F10"/>
    <mergeCell ref="E11:F11"/>
    <mergeCell ref="E12:F12"/>
    <mergeCell ref="E13:F13"/>
    <mergeCell ref="E14:F14"/>
    <mergeCell ref="E15:F15"/>
    <mergeCell ref="E16:F16"/>
    <mergeCell ref="E17:F17"/>
    <mergeCell ref="E18:F18"/>
    <mergeCell ref="E19:F19"/>
    <mergeCell ref="E8:F8"/>
    <mergeCell ref="A3:A4"/>
    <mergeCell ref="D3:D4"/>
    <mergeCell ref="G4:H4"/>
    <mergeCell ref="G5:H5"/>
    <mergeCell ref="E7:F7"/>
  </mergeCells>
  <printOptions horizontalCentered="1"/>
  <pageMargins left="0" right="0" top="0.5" bottom="0.5" header="0.27" footer="0.25"/>
  <pageSetup fitToHeight="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586"/>
  <sheetViews>
    <sheetView zoomScale="85" zoomScaleNormal="85" workbookViewId="0">
      <pane ySplit="5" topLeftCell="A562" activePane="bottomLeft" state="frozen"/>
      <selection pane="bottomLeft" activeCell="H586" sqref="H586"/>
    </sheetView>
  </sheetViews>
  <sheetFormatPr defaultRowHeight="12.75"/>
  <cols>
    <col min="1" max="1" width="10.28515625" customWidth="1"/>
    <col min="2" max="2" width="25" style="272" customWidth="1"/>
    <col min="3" max="3" width="35.42578125" customWidth="1"/>
    <col min="4" max="4" width="42.5703125" customWidth="1"/>
    <col min="5" max="5" width="11" customWidth="1"/>
    <col min="6" max="6" width="19.28515625" customWidth="1"/>
    <col min="7" max="7" width="14.140625" customWidth="1"/>
    <col min="8" max="8" width="13.140625" customWidth="1"/>
    <col min="9" max="9" width="13.42578125" customWidth="1"/>
    <col min="10" max="10" width="12.7109375" customWidth="1"/>
    <col min="257" max="257" width="10.28515625" customWidth="1"/>
    <col min="258" max="258" width="25" customWidth="1"/>
    <col min="259" max="259" width="35.42578125" customWidth="1"/>
    <col min="260" max="260" width="42.5703125" customWidth="1"/>
    <col min="261" max="261" width="11" customWidth="1"/>
    <col min="262" max="262" width="19.28515625" customWidth="1"/>
    <col min="263" max="263" width="14.140625" customWidth="1"/>
    <col min="264" max="264" width="13.140625" customWidth="1"/>
    <col min="265" max="265" width="13.42578125" customWidth="1"/>
    <col min="266" max="266" width="12.7109375" customWidth="1"/>
    <col min="513" max="513" width="10.28515625" customWidth="1"/>
    <col min="514" max="514" width="25" customWidth="1"/>
    <col min="515" max="515" width="35.42578125" customWidth="1"/>
    <col min="516" max="516" width="42.5703125" customWidth="1"/>
    <col min="517" max="517" width="11" customWidth="1"/>
    <col min="518" max="518" width="19.28515625" customWidth="1"/>
    <col min="519" max="519" width="14.140625" customWidth="1"/>
    <col min="520" max="520" width="13.140625" customWidth="1"/>
    <col min="521" max="521" width="13.42578125" customWidth="1"/>
    <col min="522" max="522" width="12.7109375" customWidth="1"/>
    <col min="769" max="769" width="10.28515625" customWidth="1"/>
    <col min="770" max="770" width="25" customWidth="1"/>
    <col min="771" max="771" width="35.42578125" customWidth="1"/>
    <col min="772" max="772" width="42.5703125" customWidth="1"/>
    <col min="773" max="773" width="11" customWidth="1"/>
    <col min="774" max="774" width="19.28515625" customWidth="1"/>
    <col min="775" max="775" width="14.140625" customWidth="1"/>
    <col min="776" max="776" width="13.140625" customWidth="1"/>
    <col min="777" max="777" width="13.42578125" customWidth="1"/>
    <col min="778" max="778" width="12.7109375" customWidth="1"/>
    <col min="1025" max="1025" width="10.28515625" customWidth="1"/>
    <col min="1026" max="1026" width="25" customWidth="1"/>
    <col min="1027" max="1027" width="35.42578125" customWidth="1"/>
    <col min="1028" max="1028" width="42.5703125" customWidth="1"/>
    <col min="1029" max="1029" width="11" customWidth="1"/>
    <col min="1030" max="1030" width="19.28515625" customWidth="1"/>
    <col min="1031" max="1031" width="14.140625" customWidth="1"/>
    <col min="1032" max="1032" width="13.140625" customWidth="1"/>
    <col min="1033" max="1033" width="13.42578125" customWidth="1"/>
    <col min="1034" max="1034" width="12.7109375" customWidth="1"/>
    <col min="1281" max="1281" width="10.28515625" customWidth="1"/>
    <col min="1282" max="1282" width="25" customWidth="1"/>
    <col min="1283" max="1283" width="35.42578125" customWidth="1"/>
    <col min="1284" max="1284" width="42.5703125" customWidth="1"/>
    <col min="1285" max="1285" width="11" customWidth="1"/>
    <col min="1286" max="1286" width="19.28515625" customWidth="1"/>
    <col min="1287" max="1287" width="14.140625" customWidth="1"/>
    <col min="1288" max="1288" width="13.140625" customWidth="1"/>
    <col min="1289" max="1289" width="13.42578125" customWidth="1"/>
    <col min="1290" max="1290" width="12.7109375" customWidth="1"/>
    <col min="1537" max="1537" width="10.28515625" customWidth="1"/>
    <col min="1538" max="1538" width="25" customWidth="1"/>
    <col min="1539" max="1539" width="35.42578125" customWidth="1"/>
    <col min="1540" max="1540" width="42.5703125" customWidth="1"/>
    <col min="1541" max="1541" width="11" customWidth="1"/>
    <col min="1542" max="1542" width="19.28515625" customWidth="1"/>
    <col min="1543" max="1543" width="14.140625" customWidth="1"/>
    <col min="1544" max="1544" width="13.140625" customWidth="1"/>
    <col min="1545" max="1545" width="13.42578125" customWidth="1"/>
    <col min="1546" max="1546" width="12.7109375" customWidth="1"/>
    <col min="1793" max="1793" width="10.28515625" customWidth="1"/>
    <col min="1794" max="1794" width="25" customWidth="1"/>
    <col min="1795" max="1795" width="35.42578125" customWidth="1"/>
    <col min="1796" max="1796" width="42.5703125" customWidth="1"/>
    <col min="1797" max="1797" width="11" customWidth="1"/>
    <col min="1798" max="1798" width="19.28515625" customWidth="1"/>
    <col min="1799" max="1799" width="14.140625" customWidth="1"/>
    <col min="1800" max="1800" width="13.140625" customWidth="1"/>
    <col min="1801" max="1801" width="13.42578125" customWidth="1"/>
    <col min="1802" max="1802" width="12.7109375" customWidth="1"/>
    <col min="2049" max="2049" width="10.28515625" customWidth="1"/>
    <col min="2050" max="2050" width="25" customWidth="1"/>
    <col min="2051" max="2051" width="35.42578125" customWidth="1"/>
    <col min="2052" max="2052" width="42.5703125" customWidth="1"/>
    <col min="2053" max="2053" width="11" customWidth="1"/>
    <col min="2054" max="2054" width="19.28515625" customWidth="1"/>
    <col min="2055" max="2055" width="14.140625" customWidth="1"/>
    <col min="2056" max="2056" width="13.140625" customWidth="1"/>
    <col min="2057" max="2057" width="13.42578125" customWidth="1"/>
    <col min="2058" max="2058" width="12.7109375" customWidth="1"/>
    <col min="2305" max="2305" width="10.28515625" customWidth="1"/>
    <col min="2306" max="2306" width="25" customWidth="1"/>
    <col min="2307" max="2307" width="35.42578125" customWidth="1"/>
    <col min="2308" max="2308" width="42.5703125" customWidth="1"/>
    <col min="2309" max="2309" width="11" customWidth="1"/>
    <col min="2310" max="2310" width="19.28515625" customWidth="1"/>
    <col min="2311" max="2311" width="14.140625" customWidth="1"/>
    <col min="2312" max="2312" width="13.140625" customWidth="1"/>
    <col min="2313" max="2313" width="13.42578125" customWidth="1"/>
    <col min="2314" max="2314" width="12.7109375" customWidth="1"/>
    <col min="2561" max="2561" width="10.28515625" customWidth="1"/>
    <col min="2562" max="2562" width="25" customWidth="1"/>
    <col min="2563" max="2563" width="35.42578125" customWidth="1"/>
    <col min="2564" max="2564" width="42.5703125" customWidth="1"/>
    <col min="2565" max="2565" width="11" customWidth="1"/>
    <col min="2566" max="2566" width="19.28515625" customWidth="1"/>
    <col min="2567" max="2567" width="14.140625" customWidth="1"/>
    <col min="2568" max="2568" width="13.140625" customWidth="1"/>
    <col min="2569" max="2569" width="13.42578125" customWidth="1"/>
    <col min="2570" max="2570" width="12.7109375" customWidth="1"/>
    <col min="2817" max="2817" width="10.28515625" customWidth="1"/>
    <col min="2818" max="2818" width="25" customWidth="1"/>
    <col min="2819" max="2819" width="35.42578125" customWidth="1"/>
    <col min="2820" max="2820" width="42.5703125" customWidth="1"/>
    <col min="2821" max="2821" width="11" customWidth="1"/>
    <col min="2822" max="2822" width="19.28515625" customWidth="1"/>
    <col min="2823" max="2823" width="14.140625" customWidth="1"/>
    <col min="2824" max="2824" width="13.140625" customWidth="1"/>
    <col min="2825" max="2825" width="13.42578125" customWidth="1"/>
    <col min="2826" max="2826" width="12.7109375" customWidth="1"/>
    <col min="3073" max="3073" width="10.28515625" customWidth="1"/>
    <col min="3074" max="3074" width="25" customWidth="1"/>
    <col min="3075" max="3075" width="35.42578125" customWidth="1"/>
    <col min="3076" max="3076" width="42.5703125" customWidth="1"/>
    <col min="3077" max="3077" width="11" customWidth="1"/>
    <col min="3078" max="3078" width="19.28515625" customWidth="1"/>
    <col min="3079" max="3079" width="14.140625" customWidth="1"/>
    <col min="3080" max="3080" width="13.140625" customWidth="1"/>
    <col min="3081" max="3081" width="13.42578125" customWidth="1"/>
    <col min="3082" max="3082" width="12.7109375" customWidth="1"/>
    <col min="3329" max="3329" width="10.28515625" customWidth="1"/>
    <col min="3330" max="3330" width="25" customWidth="1"/>
    <col min="3331" max="3331" width="35.42578125" customWidth="1"/>
    <col min="3332" max="3332" width="42.5703125" customWidth="1"/>
    <col min="3333" max="3333" width="11" customWidth="1"/>
    <col min="3334" max="3334" width="19.28515625" customWidth="1"/>
    <col min="3335" max="3335" width="14.140625" customWidth="1"/>
    <col min="3336" max="3336" width="13.140625" customWidth="1"/>
    <col min="3337" max="3337" width="13.42578125" customWidth="1"/>
    <col min="3338" max="3338" width="12.7109375" customWidth="1"/>
    <col min="3585" max="3585" width="10.28515625" customWidth="1"/>
    <col min="3586" max="3586" width="25" customWidth="1"/>
    <col min="3587" max="3587" width="35.42578125" customWidth="1"/>
    <col min="3588" max="3588" width="42.5703125" customWidth="1"/>
    <col min="3589" max="3589" width="11" customWidth="1"/>
    <col min="3590" max="3590" width="19.28515625" customWidth="1"/>
    <col min="3591" max="3591" width="14.140625" customWidth="1"/>
    <col min="3592" max="3592" width="13.140625" customWidth="1"/>
    <col min="3593" max="3593" width="13.42578125" customWidth="1"/>
    <col min="3594" max="3594" width="12.7109375" customWidth="1"/>
    <col min="3841" max="3841" width="10.28515625" customWidth="1"/>
    <col min="3842" max="3842" width="25" customWidth="1"/>
    <col min="3843" max="3843" width="35.42578125" customWidth="1"/>
    <col min="3844" max="3844" width="42.5703125" customWidth="1"/>
    <col min="3845" max="3845" width="11" customWidth="1"/>
    <col min="3846" max="3846" width="19.28515625" customWidth="1"/>
    <col min="3847" max="3847" width="14.140625" customWidth="1"/>
    <col min="3848" max="3848" width="13.140625" customWidth="1"/>
    <col min="3849" max="3849" width="13.42578125" customWidth="1"/>
    <col min="3850" max="3850" width="12.7109375" customWidth="1"/>
    <col min="4097" max="4097" width="10.28515625" customWidth="1"/>
    <col min="4098" max="4098" width="25" customWidth="1"/>
    <col min="4099" max="4099" width="35.42578125" customWidth="1"/>
    <col min="4100" max="4100" width="42.5703125" customWidth="1"/>
    <col min="4101" max="4101" width="11" customWidth="1"/>
    <col min="4102" max="4102" width="19.28515625" customWidth="1"/>
    <col min="4103" max="4103" width="14.140625" customWidth="1"/>
    <col min="4104" max="4104" width="13.140625" customWidth="1"/>
    <col min="4105" max="4105" width="13.42578125" customWidth="1"/>
    <col min="4106" max="4106" width="12.7109375" customWidth="1"/>
    <col min="4353" max="4353" width="10.28515625" customWidth="1"/>
    <col min="4354" max="4354" width="25" customWidth="1"/>
    <col min="4355" max="4355" width="35.42578125" customWidth="1"/>
    <col min="4356" max="4356" width="42.5703125" customWidth="1"/>
    <col min="4357" max="4357" width="11" customWidth="1"/>
    <col min="4358" max="4358" width="19.28515625" customWidth="1"/>
    <col min="4359" max="4359" width="14.140625" customWidth="1"/>
    <col min="4360" max="4360" width="13.140625" customWidth="1"/>
    <col min="4361" max="4361" width="13.42578125" customWidth="1"/>
    <col min="4362" max="4362" width="12.7109375" customWidth="1"/>
    <col min="4609" max="4609" width="10.28515625" customWidth="1"/>
    <col min="4610" max="4610" width="25" customWidth="1"/>
    <col min="4611" max="4611" width="35.42578125" customWidth="1"/>
    <col min="4612" max="4612" width="42.5703125" customWidth="1"/>
    <col min="4613" max="4613" width="11" customWidth="1"/>
    <col min="4614" max="4614" width="19.28515625" customWidth="1"/>
    <col min="4615" max="4615" width="14.140625" customWidth="1"/>
    <col min="4616" max="4616" width="13.140625" customWidth="1"/>
    <col min="4617" max="4617" width="13.42578125" customWidth="1"/>
    <col min="4618" max="4618" width="12.7109375" customWidth="1"/>
    <col min="4865" max="4865" width="10.28515625" customWidth="1"/>
    <col min="4866" max="4866" width="25" customWidth="1"/>
    <col min="4867" max="4867" width="35.42578125" customWidth="1"/>
    <col min="4868" max="4868" width="42.5703125" customWidth="1"/>
    <col min="4869" max="4869" width="11" customWidth="1"/>
    <col min="4870" max="4870" width="19.28515625" customWidth="1"/>
    <col min="4871" max="4871" width="14.140625" customWidth="1"/>
    <col min="4872" max="4872" width="13.140625" customWidth="1"/>
    <col min="4873" max="4873" width="13.42578125" customWidth="1"/>
    <col min="4874" max="4874" width="12.7109375" customWidth="1"/>
    <col min="5121" max="5121" width="10.28515625" customWidth="1"/>
    <col min="5122" max="5122" width="25" customWidth="1"/>
    <col min="5123" max="5123" width="35.42578125" customWidth="1"/>
    <col min="5124" max="5124" width="42.5703125" customWidth="1"/>
    <col min="5125" max="5125" width="11" customWidth="1"/>
    <col min="5126" max="5126" width="19.28515625" customWidth="1"/>
    <col min="5127" max="5127" width="14.140625" customWidth="1"/>
    <col min="5128" max="5128" width="13.140625" customWidth="1"/>
    <col min="5129" max="5129" width="13.42578125" customWidth="1"/>
    <col min="5130" max="5130" width="12.7109375" customWidth="1"/>
    <col min="5377" max="5377" width="10.28515625" customWidth="1"/>
    <col min="5378" max="5378" width="25" customWidth="1"/>
    <col min="5379" max="5379" width="35.42578125" customWidth="1"/>
    <col min="5380" max="5380" width="42.5703125" customWidth="1"/>
    <col min="5381" max="5381" width="11" customWidth="1"/>
    <col min="5382" max="5382" width="19.28515625" customWidth="1"/>
    <col min="5383" max="5383" width="14.140625" customWidth="1"/>
    <col min="5384" max="5384" width="13.140625" customWidth="1"/>
    <col min="5385" max="5385" width="13.42578125" customWidth="1"/>
    <col min="5386" max="5386" width="12.7109375" customWidth="1"/>
    <col min="5633" max="5633" width="10.28515625" customWidth="1"/>
    <col min="5634" max="5634" width="25" customWidth="1"/>
    <col min="5635" max="5635" width="35.42578125" customWidth="1"/>
    <col min="5636" max="5636" width="42.5703125" customWidth="1"/>
    <col min="5637" max="5637" width="11" customWidth="1"/>
    <col min="5638" max="5638" width="19.28515625" customWidth="1"/>
    <col min="5639" max="5639" width="14.140625" customWidth="1"/>
    <col min="5640" max="5640" width="13.140625" customWidth="1"/>
    <col min="5641" max="5641" width="13.42578125" customWidth="1"/>
    <col min="5642" max="5642" width="12.7109375" customWidth="1"/>
    <col min="5889" max="5889" width="10.28515625" customWidth="1"/>
    <col min="5890" max="5890" width="25" customWidth="1"/>
    <col min="5891" max="5891" width="35.42578125" customWidth="1"/>
    <col min="5892" max="5892" width="42.5703125" customWidth="1"/>
    <col min="5893" max="5893" width="11" customWidth="1"/>
    <col min="5894" max="5894" width="19.28515625" customWidth="1"/>
    <col min="5895" max="5895" width="14.140625" customWidth="1"/>
    <col min="5896" max="5896" width="13.140625" customWidth="1"/>
    <col min="5897" max="5897" width="13.42578125" customWidth="1"/>
    <col min="5898" max="5898" width="12.7109375" customWidth="1"/>
    <col min="6145" max="6145" width="10.28515625" customWidth="1"/>
    <col min="6146" max="6146" width="25" customWidth="1"/>
    <col min="6147" max="6147" width="35.42578125" customWidth="1"/>
    <col min="6148" max="6148" width="42.5703125" customWidth="1"/>
    <col min="6149" max="6149" width="11" customWidth="1"/>
    <col min="6150" max="6150" width="19.28515625" customWidth="1"/>
    <col min="6151" max="6151" width="14.140625" customWidth="1"/>
    <col min="6152" max="6152" width="13.140625" customWidth="1"/>
    <col min="6153" max="6153" width="13.42578125" customWidth="1"/>
    <col min="6154" max="6154" width="12.7109375" customWidth="1"/>
    <col min="6401" max="6401" width="10.28515625" customWidth="1"/>
    <col min="6402" max="6402" width="25" customWidth="1"/>
    <col min="6403" max="6403" width="35.42578125" customWidth="1"/>
    <col min="6404" max="6404" width="42.5703125" customWidth="1"/>
    <col min="6405" max="6405" width="11" customWidth="1"/>
    <col min="6406" max="6406" width="19.28515625" customWidth="1"/>
    <col min="6407" max="6407" width="14.140625" customWidth="1"/>
    <col min="6408" max="6408" width="13.140625" customWidth="1"/>
    <col min="6409" max="6409" width="13.42578125" customWidth="1"/>
    <col min="6410" max="6410" width="12.7109375" customWidth="1"/>
    <col min="6657" max="6657" width="10.28515625" customWidth="1"/>
    <col min="6658" max="6658" width="25" customWidth="1"/>
    <col min="6659" max="6659" width="35.42578125" customWidth="1"/>
    <col min="6660" max="6660" width="42.5703125" customWidth="1"/>
    <col min="6661" max="6661" width="11" customWidth="1"/>
    <col min="6662" max="6662" width="19.28515625" customWidth="1"/>
    <col min="6663" max="6663" width="14.140625" customWidth="1"/>
    <col min="6664" max="6664" width="13.140625" customWidth="1"/>
    <col min="6665" max="6665" width="13.42578125" customWidth="1"/>
    <col min="6666" max="6666" width="12.7109375" customWidth="1"/>
    <col min="6913" max="6913" width="10.28515625" customWidth="1"/>
    <col min="6914" max="6914" width="25" customWidth="1"/>
    <col min="6915" max="6915" width="35.42578125" customWidth="1"/>
    <col min="6916" max="6916" width="42.5703125" customWidth="1"/>
    <col min="6917" max="6917" width="11" customWidth="1"/>
    <col min="6918" max="6918" width="19.28515625" customWidth="1"/>
    <col min="6919" max="6919" width="14.140625" customWidth="1"/>
    <col min="6920" max="6920" width="13.140625" customWidth="1"/>
    <col min="6921" max="6921" width="13.42578125" customWidth="1"/>
    <col min="6922" max="6922" width="12.7109375" customWidth="1"/>
    <col min="7169" max="7169" width="10.28515625" customWidth="1"/>
    <col min="7170" max="7170" width="25" customWidth="1"/>
    <col min="7171" max="7171" width="35.42578125" customWidth="1"/>
    <col min="7172" max="7172" width="42.5703125" customWidth="1"/>
    <col min="7173" max="7173" width="11" customWidth="1"/>
    <col min="7174" max="7174" width="19.28515625" customWidth="1"/>
    <col min="7175" max="7175" width="14.140625" customWidth="1"/>
    <col min="7176" max="7176" width="13.140625" customWidth="1"/>
    <col min="7177" max="7177" width="13.42578125" customWidth="1"/>
    <col min="7178" max="7178" width="12.7109375" customWidth="1"/>
    <col min="7425" max="7425" width="10.28515625" customWidth="1"/>
    <col min="7426" max="7426" width="25" customWidth="1"/>
    <col min="7427" max="7427" width="35.42578125" customWidth="1"/>
    <col min="7428" max="7428" width="42.5703125" customWidth="1"/>
    <col min="7429" max="7429" width="11" customWidth="1"/>
    <col min="7430" max="7430" width="19.28515625" customWidth="1"/>
    <col min="7431" max="7431" width="14.140625" customWidth="1"/>
    <col min="7432" max="7432" width="13.140625" customWidth="1"/>
    <col min="7433" max="7433" width="13.42578125" customWidth="1"/>
    <col min="7434" max="7434" width="12.7109375" customWidth="1"/>
    <col min="7681" max="7681" width="10.28515625" customWidth="1"/>
    <col min="7682" max="7682" width="25" customWidth="1"/>
    <col min="7683" max="7683" width="35.42578125" customWidth="1"/>
    <col min="7684" max="7684" width="42.5703125" customWidth="1"/>
    <col min="7685" max="7685" width="11" customWidth="1"/>
    <col min="7686" max="7686" width="19.28515625" customWidth="1"/>
    <col min="7687" max="7687" width="14.140625" customWidth="1"/>
    <col min="7688" max="7688" width="13.140625" customWidth="1"/>
    <col min="7689" max="7689" width="13.42578125" customWidth="1"/>
    <col min="7690" max="7690" width="12.7109375" customWidth="1"/>
    <col min="7937" max="7937" width="10.28515625" customWidth="1"/>
    <col min="7938" max="7938" width="25" customWidth="1"/>
    <col min="7939" max="7939" width="35.42578125" customWidth="1"/>
    <col min="7940" max="7940" width="42.5703125" customWidth="1"/>
    <col min="7941" max="7941" width="11" customWidth="1"/>
    <col min="7942" max="7942" width="19.28515625" customWidth="1"/>
    <col min="7943" max="7943" width="14.140625" customWidth="1"/>
    <col min="7944" max="7944" width="13.140625" customWidth="1"/>
    <col min="7945" max="7945" width="13.42578125" customWidth="1"/>
    <col min="7946" max="7946" width="12.7109375" customWidth="1"/>
    <col min="8193" max="8193" width="10.28515625" customWidth="1"/>
    <col min="8194" max="8194" width="25" customWidth="1"/>
    <col min="8195" max="8195" width="35.42578125" customWidth="1"/>
    <col min="8196" max="8196" width="42.5703125" customWidth="1"/>
    <col min="8197" max="8197" width="11" customWidth="1"/>
    <col min="8198" max="8198" width="19.28515625" customWidth="1"/>
    <col min="8199" max="8199" width="14.140625" customWidth="1"/>
    <col min="8200" max="8200" width="13.140625" customWidth="1"/>
    <col min="8201" max="8201" width="13.42578125" customWidth="1"/>
    <col min="8202" max="8202" width="12.7109375" customWidth="1"/>
    <col min="8449" max="8449" width="10.28515625" customWidth="1"/>
    <col min="8450" max="8450" width="25" customWidth="1"/>
    <col min="8451" max="8451" width="35.42578125" customWidth="1"/>
    <col min="8452" max="8452" width="42.5703125" customWidth="1"/>
    <col min="8453" max="8453" width="11" customWidth="1"/>
    <col min="8454" max="8454" width="19.28515625" customWidth="1"/>
    <col min="8455" max="8455" width="14.140625" customWidth="1"/>
    <col min="8456" max="8456" width="13.140625" customWidth="1"/>
    <col min="8457" max="8457" width="13.42578125" customWidth="1"/>
    <col min="8458" max="8458" width="12.7109375" customWidth="1"/>
    <col min="8705" max="8705" width="10.28515625" customWidth="1"/>
    <col min="8706" max="8706" width="25" customWidth="1"/>
    <col min="8707" max="8707" width="35.42578125" customWidth="1"/>
    <col min="8708" max="8708" width="42.5703125" customWidth="1"/>
    <col min="8709" max="8709" width="11" customWidth="1"/>
    <col min="8710" max="8710" width="19.28515625" customWidth="1"/>
    <col min="8711" max="8711" width="14.140625" customWidth="1"/>
    <col min="8712" max="8712" width="13.140625" customWidth="1"/>
    <col min="8713" max="8713" width="13.42578125" customWidth="1"/>
    <col min="8714" max="8714" width="12.7109375" customWidth="1"/>
    <col min="8961" max="8961" width="10.28515625" customWidth="1"/>
    <col min="8962" max="8962" width="25" customWidth="1"/>
    <col min="8963" max="8963" width="35.42578125" customWidth="1"/>
    <col min="8964" max="8964" width="42.5703125" customWidth="1"/>
    <col min="8965" max="8965" width="11" customWidth="1"/>
    <col min="8966" max="8966" width="19.28515625" customWidth="1"/>
    <col min="8967" max="8967" width="14.140625" customWidth="1"/>
    <col min="8968" max="8968" width="13.140625" customWidth="1"/>
    <col min="8969" max="8969" width="13.42578125" customWidth="1"/>
    <col min="8970" max="8970" width="12.7109375" customWidth="1"/>
    <col min="9217" max="9217" width="10.28515625" customWidth="1"/>
    <col min="9218" max="9218" width="25" customWidth="1"/>
    <col min="9219" max="9219" width="35.42578125" customWidth="1"/>
    <col min="9220" max="9220" width="42.5703125" customWidth="1"/>
    <col min="9221" max="9221" width="11" customWidth="1"/>
    <col min="9222" max="9222" width="19.28515625" customWidth="1"/>
    <col min="9223" max="9223" width="14.140625" customWidth="1"/>
    <col min="9224" max="9224" width="13.140625" customWidth="1"/>
    <col min="9225" max="9225" width="13.42578125" customWidth="1"/>
    <col min="9226" max="9226" width="12.7109375" customWidth="1"/>
    <col min="9473" max="9473" width="10.28515625" customWidth="1"/>
    <col min="9474" max="9474" width="25" customWidth="1"/>
    <col min="9475" max="9475" width="35.42578125" customWidth="1"/>
    <col min="9476" max="9476" width="42.5703125" customWidth="1"/>
    <col min="9477" max="9477" width="11" customWidth="1"/>
    <col min="9478" max="9478" width="19.28515625" customWidth="1"/>
    <col min="9479" max="9479" width="14.140625" customWidth="1"/>
    <col min="9480" max="9480" width="13.140625" customWidth="1"/>
    <col min="9481" max="9481" width="13.42578125" customWidth="1"/>
    <col min="9482" max="9482" width="12.7109375" customWidth="1"/>
    <col min="9729" max="9729" width="10.28515625" customWidth="1"/>
    <col min="9730" max="9730" width="25" customWidth="1"/>
    <col min="9731" max="9731" width="35.42578125" customWidth="1"/>
    <col min="9732" max="9732" width="42.5703125" customWidth="1"/>
    <col min="9733" max="9733" width="11" customWidth="1"/>
    <col min="9734" max="9734" width="19.28515625" customWidth="1"/>
    <col min="9735" max="9735" width="14.140625" customWidth="1"/>
    <col min="9736" max="9736" width="13.140625" customWidth="1"/>
    <col min="9737" max="9737" width="13.42578125" customWidth="1"/>
    <col min="9738" max="9738" width="12.7109375" customWidth="1"/>
    <col min="9985" max="9985" width="10.28515625" customWidth="1"/>
    <col min="9986" max="9986" width="25" customWidth="1"/>
    <col min="9987" max="9987" width="35.42578125" customWidth="1"/>
    <col min="9988" max="9988" width="42.5703125" customWidth="1"/>
    <col min="9989" max="9989" width="11" customWidth="1"/>
    <col min="9990" max="9990" width="19.28515625" customWidth="1"/>
    <col min="9991" max="9991" width="14.140625" customWidth="1"/>
    <col min="9992" max="9992" width="13.140625" customWidth="1"/>
    <col min="9993" max="9993" width="13.42578125" customWidth="1"/>
    <col min="9994" max="9994" width="12.7109375" customWidth="1"/>
    <col min="10241" max="10241" width="10.28515625" customWidth="1"/>
    <col min="10242" max="10242" width="25" customWidth="1"/>
    <col min="10243" max="10243" width="35.42578125" customWidth="1"/>
    <col min="10244" max="10244" width="42.5703125" customWidth="1"/>
    <col min="10245" max="10245" width="11" customWidth="1"/>
    <col min="10246" max="10246" width="19.28515625" customWidth="1"/>
    <col min="10247" max="10247" width="14.140625" customWidth="1"/>
    <col min="10248" max="10248" width="13.140625" customWidth="1"/>
    <col min="10249" max="10249" width="13.42578125" customWidth="1"/>
    <col min="10250" max="10250" width="12.7109375" customWidth="1"/>
    <col min="10497" max="10497" width="10.28515625" customWidth="1"/>
    <col min="10498" max="10498" width="25" customWidth="1"/>
    <col min="10499" max="10499" width="35.42578125" customWidth="1"/>
    <col min="10500" max="10500" width="42.5703125" customWidth="1"/>
    <col min="10501" max="10501" width="11" customWidth="1"/>
    <col min="10502" max="10502" width="19.28515625" customWidth="1"/>
    <col min="10503" max="10503" width="14.140625" customWidth="1"/>
    <col min="10504" max="10504" width="13.140625" customWidth="1"/>
    <col min="10505" max="10505" width="13.42578125" customWidth="1"/>
    <col min="10506" max="10506" width="12.7109375" customWidth="1"/>
    <col min="10753" max="10753" width="10.28515625" customWidth="1"/>
    <col min="10754" max="10754" width="25" customWidth="1"/>
    <col min="10755" max="10755" width="35.42578125" customWidth="1"/>
    <col min="10756" max="10756" width="42.5703125" customWidth="1"/>
    <col min="10757" max="10757" width="11" customWidth="1"/>
    <col min="10758" max="10758" width="19.28515625" customWidth="1"/>
    <col min="10759" max="10759" width="14.140625" customWidth="1"/>
    <col min="10760" max="10760" width="13.140625" customWidth="1"/>
    <col min="10761" max="10761" width="13.42578125" customWidth="1"/>
    <col min="10762" max="10762" width="12.7109375" customWidth="1"/>
    <col min="11009" max="11009" width="10.28515625" customWidth="1"/>
    <col min="11010" max="11010" width="25" customWidth="1"/>
    <col min="11011" max="11011" width="35.42578125" customWidth="1"/>
    <col min="11012" max="11012" width="42.5703125" customWidth="1"/>
    <col min="11013" max="11013" width="11" customWidth="1"/>
    <col min="11014" max="11014" width="19.28515625" customWidth="1"/>
    <col min="11015" max="11015" width="14.140625" customWidth="1"/>
    <col min="11016" max="11016" width="13.140625" customWidth="1"/>
    <col min="11017" max="11017" width="13.42578125" customWidth="1"/>
    <col min="11018" max="11018" width="12.7109375" customWidth="1"/>
    <col min="11265" max="11265" width="10.28515625" customWidth="1"/>
    <col min="11266" max="11266" width="25" customWidth="1"/>
    <col min="11267" max="11267" width="35.42578125" customWidth="1"/>
    <col min="11268" max="11268" width="42.5703125" customWidth="1"/>
    <col min="11269" max="11269" width="11" customWidth="1"/>
    <col min="11270" max="11270" width="19.28515625" customWidth="1"/>
    <col min="11271" max="11271" width="14.140625" customWidth="1"/>
    <col min="11272" max="11272" width="13.140625" customWidth="1"/>
    <col min="11273" max="11273" width="13.42578125" customWidth="1"/>
    <col min="11274" max="11274" width="12.7109375" customWidth="1"/>
    <col min="11521" max="11521" width="10.28515625" customWidth="1"/>
    <col min="11522" max="11522" width="25" customWidth="1"/>
    <col min="11523" max="11523" width="35.42578125" customWidth="1"/>
    <col min="11524" max="11524" width="42.5703125" customWidth="1"/>
    <col min="11525" max="11525" width="11" customWidth="1"/>
    <col min="11526" max="11526" width="19.28515625" customWidth="1"/>
    <col min="11527" max="11527" width="14.140625" customWidth="1"/>
    <col min="11528" max="11528" width="13.140625" customWidth="1"/>
    <col min="11529" max="11529" width="13.42578125" customWidth="1"/>
    <col min="11530" max="11530" width="12.7109375" customWidth="1"/>
    <col min="11777" max="11777" width="10.28515625" customWidth="1"/>
    <col min="11778" max="11778" width="25" customWidth="1"/>
    <col min="11779" max="11779" width="35.42578125" customWidth="1"/>
    <col min="11780" max="11780" width="42.5703125" customWidth="1"/>
    <col min="11781" max="11781" width="11" customWidth="1"/>
    <col min="11782" max="11782" width="19.28515625" customWidth="1"/>
    <col min="11783" max="11783" width="14.140625" customWidth="1"/>
    <col min="11784" max="11784" width="13.140625" customWidth="1"/>
    <col min="11785" max="11785" width="13.42578125" customWidth="1"/>
    <col min="11786" max="11786" width="12.7109375" customWidth="1"/>
    <col min="12033" max="12033" width="10.28515625" customWidth="1"/>
    <col min="12034" max="12034" width="25" customWidth="1"/>
    <col min="12035" max="12035" width="35.42578125" customWidth="1"/>
    <col min="12036" max="12036" width="42.5703125" customWidth="1"/>
    <col min="12037" max="12037" width="11" customWidth="1"/>
    <col min="12038" max="12038" width="19.28515625" customWidth="1"/>
    <col min="12039" max="12039" width="14.140625" customWidth="1"/>
    <col min="12040" max="12040" width="13.140625" customWidth="1"/>
    <col min="12041" max="12041" width="13.42578125" customWidth="1"/>
    <col min="12042" max="12042" width="12.7109375" customWidth="1"/>
    <col min="12289" max="12289" width="10.28515625" customWidth="1"/>
    <col min="12290" max="12290" width="25" customWidth="1"/>
    <col min="12291" max="12291" width="35.42578125" customWidth="1"/>
    <col min="12292" max="12292" width="42.5703125" customWidth="1"/>
    <col min="12293" max="12293" width="11" customWidth="1"/>
    <col min="12294" max="12294" width="19.28515625" customWidth="1"/>
    <col min="12295" max="12295" width="14.140625" customWidth="1"/>
    <col min="12296" max="12296" width="13.140625" customWidth="1"/>
    <col min="12297" max="12297" width="13.42578125" customWidth="1"/>
    <col min="12298" max="12298" width="12.7109375" customWidth="1"/>
    <col min="12545" max="12545" width="10.28515625" customWidth="1"/>
    <col min="12546" max="12546" width="25" customWidth="1"/>
    <col min="12547" max="12547" width="35.42578125" customWidth="1"/>
    <col min="12548" max="12548" width="42.5703125" customWidth="1"/>
    <col min="12549" max="12549" width="11" customWidth="1"/>
    <col min="12550" max="12550" width="19.28515625" customWidth="1"/>
    <col min="12551" max="12551" width="14.140625" customWidth="1"/>
    <col min="12552" max="12552" width="13.140625" customWidth="1"/>
    <col min="12553" max="12553" width="13.42578125" customWidth="1"/>
    <col min="12554" max="12554" width="12.7109375" customWidth="1"/>
    <col min="12801" max="12801" width="10.28515625" customWidth="1"/>
    <col min="12802" max="12802" width="25" customWidth="1"/>
    <col min="12803" max="12803" width="35.42578125" customWidth="1"/>
    <col min="12804" max="12804" width="42.5703125" customWidth="1"/>
    <col min="12805" max="12805" width="11" customWidth="1"/>
    <col min="12806" max="12806" width="19.28515625" customWidth="1"/>
    <col min="12807" max="12807" width="14.140625" customWidth="1"/>
    <col min="12808" max="12808" width="13.140625" customWidth="1"/>
    <col min="12809" max="12809" width="13.42578125" customWidth="1"/>
    <col min="12810" max="12810" width="12.7109375" customWidth="1"/>
    <col min="13057" max="13057" width="10.28515625" customWidth="1"/>
    <col min="13058" max="13058" width="25" customWidth="1"/>
    <col min="13059" max="13059" width="35.42578125" customWidth="1"/>
    <col min="13060" max="13060" width="42.5703125" customWidth="1"/>
    <col min="13061" max="13061" width="11" customWidth="1"/>
    <col min="13062" max="13062" width="19.28515625" customWidth="1"/>
    <col min="13063" max="13063" width="14.140625" customWidth="1"/>
    <col min="13064" max="13064" width="13.140625" customWidth="1"/>
    <col min="13065" max="13065" width="13.42578125" customWidth="1"/>
    <col min="13066" max="13066" width="12.7109375" customWidth="1"/>
    <col min="13313" max="13313" width="10.28515625" customWidth="1"/>
    <col min="13314" max="13314" width="25" customWidth="1"/>
    <col min="13315" max="13315" width="35.42578125" customWidth="1"/>
    <col min="13316" max="13316" width="42.5703125" customWidth="1"/>
    <col min="13317" max="13317" width="11" customWidth="1"/>
    <col min="13318" max="13318" width="19.28515625" customWidth="1"/>
    <col min="13319" max="13319" width="14.140625" customWidth="1"/>
    <col min="13320" max="13320" width="13.140625" customWidth="1"/>
    <col min="13321" max="13321" width="13.42578125" customWidth="1"/>
    <col min="13322" max="13322" width="12.7109375" customWidth="1"/>
    <col min="13569" max="13569" width="10.28515625" customWidth="1"/>
    <col min="13570" max="13570" width="25" customWidth="1"/>
    <col min="13571" max="13571" width="35.42578125" customWidth="1"/>
    <col min="13572" max="13572" width="42.5703125" customWidth="1"/>
    <col min="13573" max="13573" width="11" customWidth="1"/>
    <col min="13574" max="13574" width="19.28515625" customWidth="1"/>
    <col min="13575" max="13575" width="14.140625" customWidth="1"/>
    <col min="13576" max="13576" width="13.140625" customWidth="1"/>
    <col min="13577" max="13577" width="13.42578125" customWidth="1"/>
    <col min="13578" max="13578" width="12.7109375" customWidth="1"/>
    <col min="13825" max="13825" width="10.28515625" customWidth="1"/>
    <col min="13826" max="13826" width="25" customWidth="1"/>
    <col min="13827" max="13827" width="35.42578125" customWidth="1"/>
    <col min="13828" max="13828" width="42.5703125" customWidth="1"/>
    <col min="13829" max="13829" width="11" customWidth="1"/>
    <col min="13830" max="13830" width="19.28515625" customWidth="1"/>
    <col min="13831" max="13831" width="14.140625" customWidth="1"/>
    <col min="13832" max="13832" width="13.140625" customWidth="1"/>
    <col min="13833" max="13833" width="13.42578125" customWidth="1"/>
    <col min="13834" max="13834" width="12.7109375" customWidth="1"/>
    <col min="14081" max="14081" width="10.28515625" customWidth="1"/>
    <col min="14082" max="14082" width="25" customWidth="1"/>
    <col min="14083" max="14083" width="35.42578125" customWidth="1"/>
    <col min="14084" max="14084" width="42.5703125" customWidth="1"/>
    <col min="14085" max="14085" width="11" customWidth="1"/>
    <col min="14086" max="14086" width="19.28515625" customWidth="1"/>
    <col min="14087" max="14087" width="14.140625" customWidth="1"/>
    <col min="14088" max="14088" width="13.140625" customWidth="1"/>
    <col min="14089" max="14089" width="13.42578125" customWidth="1"/>
    <col min="14090" max="14090" width="12.7109375" customWidth="1"/>
    <col min="14337" max="14337" width="10.28515625" customWidth="1"/>
    <col min="14338" max="14338" width="25" customWidth="1"/>
    <col min="14339" max="14339" width="35.42578125" customWidth="1"/>
    <col min="14340" max="14340" width="42.5703125" customWidth="1"/>
    <col min="14341" max="14341" width="11" customWidth="1"/>
    <col min="14342" max="14342" width="19.28515625" customWidth="1"/>
    <col min="14343" max="14343" width="14.140625" customWidth="1"/>
    <col min="14344" max="14344" width="13.140625" customWidth="1"/>
    <col min="14345" max="14345" width="13.42578125" customWidth="1"/>
    <col min="14346" max="14346" width="12.7109375" customWidth="1"/>
    <col min="14593" max="14593" width="10.28515625" customWidth="1"/>
    <col min="14594" max="14594" width="25" customWidth="1"/>
    <col min="14595" max="14595" width="35.42578125" customWidth="1"/>
    <col min="14596" max="14596" width="42.5703125" customWidth="1"/>
    <col min="14597" max="14597" width="11" customWidth="1"/>
    <col min="14598" max="14598" width="19.28515625" customWidth="1"/>
    <col min="14599" max="14599" width="14.140625" customWidth="1"/>
    <col min="14600" max="14600" width="13.140625" customWidth="1"/>
    <col min="14601" max="14601" width="13.42578125" customWidth="1"/>
    <col min="14602" max="14602" width="12.7109375" customWidth="1"/>
    <col min="14849" max="14849" width="10.28515625" customWidth="1"/>
    <col min="14850" max="14850" width="25" customWidth="1"/>
    <col min="14851" max="14851" width="35.42578125" customWidth="1"/>
    <col min="14852" max="14852" width="42.5703125" customWidth="1"/>
    <col min="14853" max="14853" width="11" customWidth="1"/>
    <col min="14854" max="14854" width="19.28515625" customWidth="1"/>
    <col min="14855" max="14855" width="14.140625" customWidth="1"/>
    <col min="14856" max="14856" width="13.140625" customWidth="1"/>
    <col min="14857" max="14857" width="13.42578125" customWidth="1"/>
    <col min="14858" max="14858" width="12.7109375" customWidth="1"/>
    <col min="15105" max="15105" width="10.28515625" customWidth="1"/>
    <col min="15106" max="15106" width="25" customWidth="1"/>
    <col min="15107" max="15107" width="35.42578125" customWidth="1"/>
    <col min="15108" max="15108" width="42.5703125" customWidth="1"/>
    <col min="15109" max="15109" width="11" customWidth="1"/>
    <col min="15110" max="15110" width="19.28515625" customWidth="1"/>
    <col min="15111" max="15111" width="14.140625" customWidth="1"/>
    <col min="15112" max="15112" width="13.140625" customWidth="1"/>
    <col min="15113" max="15113" width="13.42578125" customWidth="1"/>
    <col min="15114" max="15114" width="12.7109375" customWidth="1"/>
    <col min="15361" max="15361" width="10.28515625" customWidth="1"/>
    <col min="15362" max="15362" width="25" customWidth="1"/>
    <col min="15363" max="15363" width="35.42578125" customWidth="1"/>
    <col min="15364" max="15364" width="42.5703125" customWidth="1"/>
    <col min="15365" max="15365" width="11" customWidth="1"/>
    <col min="15366" max="15366" width="19.28515625" customWidth="1"/>
    <col min="15367" max="15367" width="14.140625" customWidth="1"/>
    <col min="15368" max="15368" width="13.140625" customWidth="1"/>
    <col min="15369" max="15369" width="13.42578125" customWidth="1"/>
    <col min="15370" max="15370" width="12.7109375" customWidth="1"/>
    <col min="15617" max="15617" width="10.28515625" customWidth="1"/>
    <col min="15618" max="15618" width="25" customWidth="1"/>
    <col min="15619" max="15619" width="35.42578125" customWidth="1"/>
    <col min="15620" max="15620" width="42.5703125" customWidth="1"/>
    <col min="15621" max="15621" width="11" customWidth="1"/>
    <col min="15622" max="15622" width="19.28515625" customWidth="1"/>
    <col min="15623" max="15623" width="14.140625" customWidth="1"/>
    <col min="15624" max="15624" width="13.140625" customWidth="1"/>
    <col min="15625" max="15625" width="13.42578125" customWidth="1"/>
    <col min="15626" max="15626" width="12.7109375" customWidth="1"/>
    <col min="15873" max="15873" width="10.28515625" customWidth="1"/>
    <col min="15874" max="15874" width="25" customWidth="1"/>
    <col min="15875" max="15875" width="35.42578125" customWidth="1"/>
    <col min="15876" max="15876" width="42.5703125" customWidth="1"/>
    <col min="15877" max="15877" width="11" customWidth="1"/>
    <col min="15878" max="15878" width="19.28515625" customWidth="1"/>
    <col min="15879" max="15879" width="14.140625" customWidth="1"/>
    <col min="15880" max="15880" width="13.140625" customWidth="1"/>
    <col min="15881" max="15881" width="13.42578125" customWidth="1"/>
    <col min="15882" max="15882" width="12.7109375" customWidth="1"/>
    <col min="16129" max="16129" width="10.28515625" customWidth="1"/>
    <col min="16130" max="16130" width="25" customWidth="1"/>
    <col min="16131" max="16131" width="35.42578125" customWidth="1"/>
    <col min="16132" max="16132" width="42.5703125" customWidth="1"/>
    <col min="16133" max="16133" width="11" customWidth="1"/>
    <col min="16134" max="16134" width="19.28515625" customWidth="1"/>
    <col min="16135" max="16135" width="14.140625" customWidth="1"/>
    <col min="16136" max="16136" width="13.140625" customWidth="1"/>
    <col min="16137" max="16137" width="13.42578125" customWidth="1"/>
    <col min="16138" max="16138" width="12.7109375" customWidth="1"/>
  </cols>
  <sheetData>
    <row r="1" spans="1:11" ht="20.25">
      <c r="A1" s="606" t="s">
        <v>433</v>
      </c>
      <c r="B1" s="1120"/>
      <c r="C1" s="611"/>
      <c r="D1" s="609"/>
      <c r="E1" s="932"/>
      <c r="F1" s="611"/>
      <c r="G1" s="611"/>
      <c r="H1" s="611"/>
      <c r="I1" s="611"/>
      <c r="J1" s="611"/>
    </row>
    <row r="2" spans="1:11" ht="15.75">
      <c r="A2" s="613" t="s">
        <v>2807</v>
      </c>
      <c r="B2" s="933">
        <v>43544</v>
      </c>
      <c r="C2" s="615"/>
      <c r="D2" s="616"/>
      <c r="E2" s="1151" t="s">
        <v>42</v>
      </c>
      <c r="F2" s="1152"/>
      <c r="G2" s="1152"/>
      <c r="H2" s="1152"/>
      <c r="I2" s="617"/>
      <c r="J2" s="617"/>
    </row>
    <row r="3" spans="1:11" ht="15.75">
      <c r="A3" s="619"/>
      <c r="B3" s="619"/>
      <c r="C3" s="615"/>
      <c r="D3" s="621"/>
      <c r="E3" s="1151" t="s">
        <v>6</v>
      </c>
      <c r="F3" s="1151" t="s">
        <v>7</v>
      </c>
      <c r="G3" s="1151" t="s">
        <v>8</v>
      </c>
      <c r="H3" s="1151" t="s">
        <v>9</v>
      </c>
      <c r="I3" s="622"/>
      <c r="J3" s="622"/>
    </row>
    <row r="4" spans="1:11" ht="15.75">
      <c r="A4" s="642" t="s">
        <v>0</v>
      </c>
      <c r="B4" s="642"/>
      <c r="C4" s="615"/>
      <c r="D4" s="623"/>
      <c r="E4" s="1150"/>
      <c r="F4" s="1153"/>
      <c r="G4" s="1154"/>
      <c r="H4" s="1152"/>
      <c r="I4" s="1149" t="s">
        <v>4</v>
      </c>
      <c r="J4" s="1149" t="s">
        <v>5</v>
      </c>
    </row>
    <row r="5" spans="1:11" ht="15.75">
      <c r="A5" s="642" t="s">
        <v>1</v>
      </c>
      <c r="B5" s="642" t="s">
        <v>12</v>
      </c>
      <c r="C5" s="642" t="s">
        <v>2</v>
      </c>
      <c r="D5" s="934" t="s">
        <v>3</v>
      </c>
      <c r="E5" s="1150"/>
      <c r="F5" s="1153"/>
      <c r="G5" s="1154"/>
      <c r="H5" s="1152"/>
      <c r="I5" s="1150"/>
      <c r="J5" s="1150"/>
      <c r="K5" s="935" t="s">
        <v>4917</v>
      </c>
    </row>
    <row r="6" spans="1:11" ht="89.25">
      <c r="A6" s="936">
        <v>1</v>
      </c>
      <c r="B6" s="937" t="s">
        <v>18</v>
      </c>
      <c r="C6" s="938" t="s">
        <v>595</v>
      </c>
      <c r="D6" s="939" t="s">
        <v>2100</v>
      </c>
      <c r="E6" s="940">
        <v>520000</v>
      </c>
      <c r="F6" s="941">
        <f>E6</f>
        <v>520000</v>
      </c>
      <c r="G6" s="942">
        <v>520000</v>
      </c>
      <c r="H6" s="943">
        <f>G6</f>
        <v>520000</v>
      </c>
      <c r="I6" s="944" t="s">
        <v>454</v>
      </c>
      <c r="J6" s="944">
        <v>22</v>
      </c>
    </row>
    <row r="7" spans="1:11" ht="51">
      <c r="A7" s="936">
        <v>2</v>
      </c>
      <c r="B7" s="937" t="s">
        <v>18</v>
      </c>
      <c r="C7" s="945" t="s">
        <v>2101</v>
      </c>
      <c r="D7" s="939" t="s">
        <v>2102</v>
      </c>
      <c r="E7" s="940">
        <v>205000</v>
      </c>
      <c r="F7" s="941">
        <f>E7+F6</f>
        <v>725000</v>
      </c>
      <c r="G7" s="942">
        <v>205000</v>
      </c>
      <c r="H7" s="943">
        <f>G7+H6</f>
        <v>725000</v>
      </c>
      <c r="I7" s="944" t="s">
        <v>570</v>
      </c>
      <c r="J7" s="944" t="s">
        <v>465</v>
      </c>
    </row>
    <row r="8" spans="1:11" ht="25.5">
      <c r="A8" s="936">
        <v>3</v>
      </c>
      <c r="B8" s="937" t="s">
        <v>18</v>
      </c>
      <c r="C8" s="945" t="s">
        <v>2103</v>
      </c>
      <c r="D8" s="939" t="s">
        <v>2104</v>
      </c>
      <c r="E8" s="940">
        <v>250000</v>
      </c>
      <c r="F8" s="941">
        <f t="shared" ref="F8:F71" si="0">E8+F7</f>
        <v>975000</v>
      </c>
      <c r="G8" s="946">
        <v>250000</v>
      </c>
      <c r="H8" s="943">
        <f t="shared" ref="H8:H71" si="1">G8+H7</f>
        <v>975000</v>
      </c>
      <c r="I8" s="944" t="s">
        <v>48</v>
      </c>
      <c r="J8" s="944">
        <v>32</v>
      </c>
    </row>
    <row r="9" spans="1:11" ht="38.25">
      <c r="A9" s="936">
        <v>4</v>
      </c>
      <c r="B9" s="937" t="s">
        <v>18</v>
      </c>
      <c r="C9" s="945" t="s">
        <v>449</v>
      </c>
      <c r="D9" s="939" t="s">
        <v>4918</v>
      </c>
      <c r="E9" s="940">
        <v>500000</v>
      </c>
      <c r="F9" s="941">
        <f t="shared" si="0"/>
        <v>1475000</v>
      </c>
      <c r="G9" s="946">
        <v>200000</v>
      </c>
      <c r="H9" s="943">
        <f t="shared" si="1"/>
        <v>1175000</v>
      </c>
      <c r="I9" s="944" t="s">
        <v>52</v>
      </c>
      <c r="J9" s="944" t="s">
        <v>67</v>
      </c>
    </row>
    <row r="10" spans="1:11" ht="25.5">
      <c r="A10" s="936">
        <v>5</v>
      </c>
      <c r="B10" s="937" t="s">
        <v>18</v>
      </c>
      <c r="C10" s="945" t="s">
        <v>456</v>
      </c>
      <c r="D10" s="939" t="s">
        <v>457</v>
      </c>
      <c r="E10" s="940">
        <v>100000</v>
      </c>
      <c r="F10" s="941">
        <f t="shared" si="0"/>
        <v>1575000</v>
      </c>
      <c r="G10" s="946">
        <v>100000</v>
      </c>
      <c r="H10" s="943">
        <f t="shared" si="1"/>
        <v>1275000</v>
      </c>
      <c r="I10" s="944" t="s">
        <v>52</v>
      </c>
      <c r="J10" s="944" t="s">
        <v>67</v>
      </c>
    </row>
    <row r="11" spans="1:11" ht="63.75">
      <c r="A11" s="936">
        <v>6</v>
      </c>
      <c r="B11" s="937" t="s">
        <v>18</v>
      </c>
      <c r="C11" s="938" t="s">
        <v>471</v>
      </c>
      <c r="D11" s="939" t="s">
        <v>472</v>
      </c>
      <c r="E11" s="940">
        <v>50000</v>
      </c>
      <c r="F11" s="941">
        <f t="shared" si="0"/>
        <v>1625000</v>
      </c>
      <c r="G11" s="942">
        <v>50000</v>
      </c>
      <c r="H11" s="943">
        <f t="shared" si="1"/>
        <v>1325000</v>
      </c>
      <c r="I11" s="944" t="s">
        <v>11</v>
      </c>
      <c r="J11" s="944" t="s">
        <v>65</v>
      </c>
    </row>
    <row r="12" spans="1:11" ht="38.25">
      <c r="A12" s="936">
        <v>7</v>
      </c>
      <c r="B12" s="937" t="s">
        <v>18</v>
      </c>
      <c r="C12" s="945" t="s">
        <v>460</v>
      </c>
      <c r="D12" s="939" t="s">
        <v>461</v>
      </c>
      <c r="E12" s="946">
        <v>80000</v>
      </c>
      <c r="F12" s="941">
        <f t="shared" si="0"/>
        <v>1705000</v>
      </c>
      <c r="G12" s="946">
        <v>80000</v>
      </c>
      <c r="H12" s="943">
        <f t="shared" si="1"/>
        <v>1405000</v>
      </c>
      <c r="I12" s="944" t="s">
        <v>16</v>
      </c>
      <c r="J12" s="944" t="s">
        <v>462</v>
      </c>
    </row>
    <row r="13" spans="1:11" ht="38.25">
      <c r="A13" s="936">
        <v>8</v>
      </c>
      <c r="B13" s="937" t="s">
        <v>18</v>
      </c>
      <c r="C13" s="938" t="s">
        <v>2105</v>
      </c>
      <c r="D13" s="939" t="s">
        <v>474</v>
      </c>
      <c r="E13" s="940">
        <v>235000</v>
      </c>
      <c r="F13" s="941">
        <f t="shared" si="0"/>
        <v>1940000</v>
      </c>
      <c r="G13" s="942">
        <v>235000</v>
      </c>
      <c r="H13" s="943">
        <f t="shared" si="1"/>
        <v>1640000</v>
      </c>
      <c r="I13" s="944" t="s">
        <v>15</v>
      </c>
      <c r="J13" s="944" t="s">
        <v>475</v>
      </c>
    </row>
    <row r="14" spans="1:11" ht="38.25">
      <c r="A14" s="936">
        <v>9</v>
      </c>
      <c r="B14" s="937" t="s">
        <v>18</v>
      </c>
      <c r="C14" s="947" t="s">
        <v>2808</v>
      </c>
      <c r="D14" s="948" t="s">
        <v>514</v>
      </c>
      <c r="E14" s="946">
        <v>275000</v>
      </c>
      <c r="F14" s="941">
        <f t="shared" si="0"/>
        <v>2215000</v>
      </c>
      <c r="G14" s="942">
        <v>275000</v>
      </c>
      <c r="H14" s="943">
        <f t="shared" si="1"/>
        <v>1915000</v>
      </c>
      <c r="I14" s="944" t="s">
        <v>13</v>
      </c>
      <c r="J14" s="944">
        <v>22</v>
      </c>
    </row>
    <row r="15" spans="1:11" ht="51">
      <c r="A15" s="936">
        <v>10</v>
      </c>
      <c r="B15" s="937" t="s">
        <v>18</v>
      </c>
      <c r="C15" s="949" t="s">
        <v>438</v>
      </c>
      <c r="D15" s="950" t="s">
        <v>439</v>
      </c>
      <c r="E15" s="951">
        <v>150000</v>
      </c>
      <c r="F15" s="941">
        <f t="shared" si="0"/>
        <v>2365000</v>
      </c>
      <c r="G15" s="952">
        <v>150000</v>
      </c>
      <c r="H15" s="943">
        <f t="shared" si="1"/>
        <v>2065000</v>
      </c>
      <c r="I15" s="953" t="s">
        <v>440</v>
      </c>
      <c r="J15" s="944" t="s">
        <v>441</v>
      </c>
    </row>
    <row r="16" spans="1:11" ht="38.25">
      <c r="A16" s="936">
        <v>11</v>
      </c>
      <c r="B16" s="937" t="s">
        <v>18</v>
      </c>
      <c r="C16" s="945" t="s">
        <v>590</v>
      </c>
      <c r="D16" s="945" t="s">
        <v>591</v>
      </c>
      <c r="E16" s="940">
        <v>200000</v>
      </c>
      <c r="F16" s="941">
        <f t="shared" si="0"/>
        <v>2565000</v>
      </c>
      <c r="G16" s="942">
        <v>200000</v>
      </c>
      <c r="H16" s="943">
        <f t="shared" si="1"/>
        <v>2265000</v>
      </c>
      <c r="I16" s="944" t="s">
        <v>13</v>
      </c>
      <c r="J16" s="944">
        <v>22</v>
      </c>
    </row>
    <row r="17" spans="1:11" ht="51">
      <c r="A17" s="936">
        <v>12</v>
      </c>
      <c r="B17" s="937" t="s">
        <v>18</v>
      </c>
      <c r="C17" s="938" t="s">
        <v>612</v>
      </c>
      <c r="D17" s="939" t="s">
        <v>2106</v>
      </c>
      <c r="E17" s="940">
        <v>325000</v>
      </c>
      <c r="F17" s="941">
        <f t="shared" si="0"/>
        <v>2890000</v>
      </c>
      <c r="G17" s="942">
        <v>325000</v>
      </c>
      <c r="H17" s="943">
        <f t="shared" si="1"/>
        <v>2590000</v>
      </c>
      <c r="I17" s="944" t="s">
        <v>48</v>
      </c>
      <c r="J17" s="944" t="s">
        <v>462</v>
      </c>
    </row>
    <row r="18" spans="1:11" ht="76.5">
      <c r="A18" s="936">
        <v>13</v>
      </c>
      <c r="B18" s="937" t="s">
        <v>18</v>
      </c>
      <c r="C18" s="938" t="s">
        <v>4919</v>
      </c>
      <c r="D18" s="939" t="s">
        <v>4920</v>
      </c>
      <c r="E18" s="940">
        <v>500000</v>
      </c>
      <c r="F18" s="941">
        <f t="shared" si="0"/>
        <v>3390000</v>
      </c>
      <c r="G18" s="946">
        <v>500000</v>
      </c>
      <c r="H18" s="943">
        <f t="shared" si="1"/>
        <v>3090000</v>
      </c>
      <c r="I18" s="944" t="s">
        <v>4921</v>
      </c>
      <c r="J18" s="944" t="s">
        <v>463</v>
      </c>
    </row>
    <row r="19" spans="1:11" ht="51">
      <c r="A19" s="936">
        <v>14</v>
      </c>
      <c r="B19" s="937" t="s">
        <v>18</v>
      </c>
      <c r="C19" s="938" t="s">
        <v>492</v>
      </c>
      <c r="D19" s="954" t="s">
        <v>493</v>
      </c>
      <c r="E19" s="940">
        <v>250000</v>
      </c>
      <c r="F19" s="941">
        <f t="shared" si="0"/>
        <v>3640000</v>
      </c>
      <c r="G19" s="942">
        <v>250000</v>
      </c>
      <c r="H19" s="943">
        <f t="shared" si="1"/>
        <v>3340000</v>
      </c>
      <c r="I19" s="944" t="s">
        <v>494</v>
      </c>
      <c r="J19" s="944" t="s">
        <v>465</v>
      </c>
    </row>
    <row r="20" spans="1:11" ht="51">
      <c r="A20" s="936">
        <v>15</v>
      </c>
      <c r="B20" s="937" t="s">
        <v>18</v>
      </c>
      <c r="C20" s="938" t="s">
        <v>501</v>
      </c>
      <c r="D20" s="939" t="s">
        <v>502</v>
      </c>
      <c r="E20" s="940">
        <v>225000</v>
      </c>
      <c r="F20" s="941">
        <f t="shared" si="0"/>
        <v>3865000</v>
      </c>
      <c r="G20" s="942">
        <v>225000</v>
      </c>
      <c r="H20" s="943">
        <f t="shared" si="1"/>
        <v>3565000</v>
      </c>
      <c r="I20" s="944" t="s">
        <v>503</v>
      </c>
      <c r="J20" s="944" t="s">
        <v>465</v>
      </c>
    </row>
    <row r="21" spans="1:11" ht="76.5">
      <c r="A21" s="936">
        <v>16</v>
      </c>
      <c r="B21" s="937" t="s">
        <v>18</v>
      </c>
      <c r="C21" s="938" t="s">
        <v>505</v>
      </c>
      <c r="D21" s="939" t="s">
        <v>506</v>
      </c>
      <c r="E21" s="940">
        <v>200000</v>
      </c>
      <c r="F21" s="941">
        <f t="shared" si="0"/>
        <v>4065000</v>
      </c>
      <c r="G21" s="946">
        <v>200000</v>
      </c>
      <c r="H21" s="943">
        <f t="shared" si="1"/>
        <v>3765000</v>
      </c>
      <c r="I21" s="944" t="s">
        <v>507</v>
      </c>
      <c r="J21" s="944" t="s">
        <v>508</v>
      </c>
    </row>
    <row r="22" spans="1:11" ht="38.25">
      <c r="A22" s="936">
        <v>17</v>
      </c>
      <c r="B22" s="937" t="s">
        <v>18</v>
      </c>
      <c r="C22" s="945" t="s">
        <v>509</v>
      </c>
      <c r="D22" s="939" t="s">
        <v>510</v>
      </c>
      <c r="E22" s="940">
        <v>250000</v>
      </c>
      <c r="F22" s="941">
        <f t="shared" si="0"/>
        <v>4315000</v>
      </c>
      <c r="G22" s="942">
        <v>250000</v>
      </c>
      <c r="H22" s="943">
        <f t="shared" si="1"/>
        <v>4015000</v>
      </c>
      <c r="I22" s="944" t="s">
        <v>15</v>
      </c>
      <c r="J22" s="944" t="s">
        <v>475</v>
      </c>
    </row>
    <row r="23" spans="1:11" ht="63.75">
      <c r="A23" s="936">
        <v>18</v>
      </c>
      <c r="B23" s="937" t="s">
        <v>18</v>
      </c>
      <c r="C23" s="938" t="s">
        <v>532</v>
      </c>
      <c r="D23" s="939" t="s">
        <v>2107</v>
      </c>
      <c r="E23" s="946">
        <v>250000</v>
      </c>
      <c r="F23" s="941">
        <f t="shared" si="0"/>
        <v>4565000</v>
      </c>
      <c r="G23" s="942">
        <v>250000</v>
      </c>
      <c r="H23" s="943">
        <f t="shared" si="1"/>
        <v>4265000</v>
      </c>
      <c r="I23" s="944" t="s">
        <v>464</v>
      </c>
      <c r="J23" s="944" t="s">
        <v>465</v>
      </c>
    </row>
    <row r="24" spans="1:11" ht="51">
      <c r="A24" s="936">
        <v>19</v>
      </c>
      <c r="B24" s="937" t="s">
        <v>18</v>
      </c>
      <c r="C24" s="938" t="s">
        <v>538</v>
      </c>
      <c r="D24" s="939" t="s">
        <v>539</v>
      </c>
      <c r="E24" s="940">
        <v>325000</v>
      </c>
      <c r="F24" s="941">
        <f t="shared" si="0"/>
        <v>4890000</v>
      </c>
      <c r="G24" s="942">
        <v>325000</v>
      </c>
      <c r="H24" s="943">
        <f t="shared" si="1"/>
        <v>4590000</v>
      </c>
      <c r="I24" s="944" t="s">
        <v>540</v>
      </c>
      <c r="J24" s="944" t="s">
        <v>437</v>
      </c>
    </row>
    <row r="25" spans="1:11" ht="51">
      <c r="A25" s="936">
        <v>20</v>
      </c>
      <c r="B25" s="937" t="s">
        <v>18</v>
      </c>
      <c r="C25" s="945" t="s">
        <v>524</v>
      </c>
      <c r="D25" s="939" t="s">
        <v>525</v>
      </c>
      <c r="E25" s="940">
        <v>520000</v>
      </c>
      <c r="F25" s="941">
        <f t="shared" si="0"/>
        <v>5410000</v>
      </c>
      <c r="G25" s="942">
        <v>520000</v>
      </c>
      <c r="H25" s="943">
        <f t="shared" si="1"/>
        <v>5110000</v>
      </c>
      <c r="I25" s="944" t="s">
        <v>473</v>
      </c>
      <c r="J25" s="944" t="s">
        <v>437</v>
      </c>
    </row>
    <row r="26" spans="1:11" ht="38.25">
      <c r="A26" s="936">
        <v>21</v>
      </c>
      <c r="B26" s="937" t="s">
        <v>18</v>
      </c>
      <c r="C26" s="945" t="s">
        <v>545</v>
      </c>
      <c r="D26" s="954" t="s">
        <v>546</v>
      </c>
      <c r="E26" s="946">
        <v>82000</v>
      </c>
      <c r="F26" s="941">
        <f t="shared" si="0"/>
        <v>5492000</v>
      </c>
      <c r="G26" s="942">
        <v>82000</v>
      </c>
      <c r="H26" s="943">
        <f t="shared" si="1"/>
        <v>5192000</v>
      </c>
      <c r="I26" s="944" t="s">
        <v>547</v>
      </c>
      <c r="J26" s="944" t="s">
        <v>437</v>
      </c>
    </row>
    <row r="27" spans="1:11" ht="76.5">
      <c r="A27" s="936">
        <v>22</v>
      </c>
      <c r="B27" s="937" t="s">
        <v>18</v>
      </c>
      <c r="C27" s="938" t="s">
        <v>561</v>
      </c>
      <c r="D27" s="939" t="s">
        <v>562</v>
      </c>
      <c r="E27" s="940">
        <v>250000</v>
      </c>
      <c r="F27" s="941">
        <f t="shared" si="0"/>
        <v>5742000</v>
      </c>
      <c r="G27" s="942">
        <v>250000</v>
      </c>
      <c r="H27" s="943">
        <f t="shared" si="1"/>
        <v>5442000</v>
      </c>
      <c r="I27" s="944" t="s">
        <v>563</v>
      </c>
      <c r="J27" s="944" t="s">
        <v>463</v>
      </c>
    </row>
    <row r="28" spans="1:11" ht="153">
      <c r="A28" s="936">
        <v>23</v>
      </c>
      <c r="B28" s="937" t="s">
        <v>18</v>
      </c>
      <c r="C28" s="938" t="s">
        <v>4922</v>
      </c>
      <c r="D28" s="939" t="s">
        <v>4923</v>
      </c>
      <c r="E28" s="946">
        <v>1250000</v>
      </c>
      <c r="F28" s="941">
        <f t="shared" si="0"/>
        <v>6992000</v>
      </c>
      <c r="G28" s="942">
        <v>100000</v>
      </c>
      <c r="H28" s="943">
        <f t="shared" si="1"/>
        <v>5542000</v>
      </c>
      <c r="I28" s="944" t="s">
        <v>535</v>
      </c>
      <c r="J28" s="944" t="s">
        <v>463</v>
      </c>
      <c r="K28" s="955" t="s">
        <v>4924</v>
      </c>
    </row>
    <row r="29" spans="1:11" ht="25.5">
      <c r="A29" s="936">
        <v>24</v>
      </c>
      <c r="B29" s="937" t="s">
        <v>18</v>
      </c>
      <c r="C29" s="938" t="s">
        <v>557</v>
      </c>
      <c r="D29" s="954" t="s">
        <v>558</v>
      </c>
      <c r="E29" s="946">
        <v>1200000</v>
      </c>
      <c r="F29" s="941">
        <f t="shared" si="0"/>
        <v>8192000</v>
      </c>
      <c r="G29" s="942">
        <v>1200000</v>
      </c>
      <c r="H29" s="943">
        <f t="shared" si="1"/>
        <v>6742000</v>
      </c>
      <c r="I29" s="944" t="s">
        <v>454</v>
      </c>
      <c r="J29" s="944">
        <v>22</v>
      </c>
    </row>
    <row r="30" spans="1:11" ht="102">
      <c r="A30" s="936">
        <v>25</v>
      </c>
      <c r="B30" s="937" t="s">
        <v>18</v>
      </c>
      <c r="C30" s="945" t="s">
        <v>435</v>
      </c>
      <c r="D30" s="939" t="s">
        <v>2108</v>
      </c>
      <c r="E30" s="940">
        <v>375000</v>
      </c>
      <c r="F30" s="941">
        <f t="shared" si="0"/>
        <v>8567000</v>
      </c>
      <c r="G30" s="946">
        <v>375000</v>
      </c>
      <c r="H30" s="943">
        <f t="shared" si="1"/>
        <v>7117000</v>
      </c>
      <c r="I30" s="944" t="s">
        <v>436</v>
      </c>
      <c r="J30" s="944" t="s">
        <v>437</v>
      </c>
    </row>
    <row r="31" spans="1:11" ht="38.25">
      <c r="A31" s="936">
        <v>26</v>
      </c>
      <c r="B31" s="937" t="s">
        <v>18</v>
      </c>
      <c r="C31" s="945" t="s">
        <v>2109</v>
      </c>
      <c r="D31" s="939" t="s">
        <v>2110</v>
      </c>
      <c r="E31" s="940">
        <v>375000</v>
      </c>
      <c r="F31" s="941">
        <f t="shared" si="0"/>
        <v>8942000</v>
      </c>
      <c r="G31" s="942">
        <v>375000</v>
      </c>
      <c r="H31" s="943">
        <f t="shared" si="1"/>
        <v>7492000</v>
      </c>
      <c r="I31" s="944" t="s">
        <v>467</v>
      </c>
      <c r="J31" s="944"/>
    </row>
    <row r="32" spans="1:11" ht="89.25">
      <c r="A32" s="936">
        <v>27</v>
      </c>
      <c r="B32" s="937" t="s">
        <v>18</v>
      </c>
      <c r="C32" s="956" t="s">
        <v>2111</v>
      </c>
      <c r="D32" s="939" t="s">
        <v>2112</v>
      </c>
      <c r="E32" s="940">
        <v>175000</v>
      </c>
      <c r="F32" s="941">
        <f t="shared" si="0"/>
        <v>9117000</v>
      </c>
      <c r="G32" s="942">
        <v>175000</v>
      </c>
      <c r="H32" s="943">
        <f t="shared" si="1"/>
        <v>7667000</v>
      </c>
      <c r="I32" s="944" t="s">
        <v>488</v>
      </c>
      <c r="J32" s="944" t="s">
        <v>489</v>
      </c>
    </row>
    <row r="33" spans="1:10" ht="25.5">
      <c r="A33" s="936">
        <v>28</v>
      </c>
      <c r="B33" s="937" t="s">
        <v>18</v>
      </c>
      <c r="C33" s="945" t="s">
        <v>599</v>
      </c>
      <c r="D33" s="939" t="s">
        <v>600</v>
      </c>
      <c r="E33" s="946">
        <v>75000</v>
      </c>
      <c r="F33" s="941">
        <f t="shared" si="0"/>
        <v>9192000</v>
      </c>
      <c r="G33" s="942">
        <v>75000</v>
      </c>
      <c r="H33" s="943">
        <f t="shared" si="1"/>
        <v>7742000</v>
      </c>
      <c r="I33" s="944" t="s">
        <v>579</v>
      </c>
      <c r="J33" s="944" t="s">
        <v>580</v>
      </c>
    </row>
    <row r="34" spans="1:10" ht="25.5">
      <c r="A34" s="936">
        <v>29</v>
      </c>
      <c r="B34" s="937" t="s">
        <v>18</v>
      </c>
      <c r="C34" s="938" t="s">
        <v>577</v>
      </c>
      <c r="D34" s="939" t="s">
        <v>578</v>
      </c>
      <c r="E34" s="940">
        <v>120000</v>
      </c>
      <c r="F34" s="941">
        <f t="shared" si="0"/>
        <v>9312000</v>
      </c>
      <c r="G34" s="942">
        <v>120000</v>
      </c>
      <c r="H34" s="943">
        <f t="shared" si="1"/>
        <v>7862000</v>
      </c>
      <c r="I34" s="944" t="s">
        <v>579</v>
      </c>
      <c r="J34" s="944" t="s">
        <v>580</v>
      </c>
    </row>
    <row r="35" spans="1:10" ht="318.75">
      <c r="A35" s="936">
        <v>31</v>
      </c>
      <c r="B35" s="937" t="s">
        <v>18</v>
      </c>
      <c r="C35" s="938" t="s">
        <v>568</v>
      </c>
      <c r="D35" s="939" t="s">
        <v>2113</v>
      </c>
      <c r="E35" s="940">
        <v>200000</v>
      </c>
      <c r="F35" s="941">
        <f t="shared" si="0"/>
        <v>9512000</v>
      </c>
      <c r="G35" s="942">
        <v>200000</v>
      </c>
      <c r="H35" s="943">
        <f t="shared" si="1"/>
        <v>8062000</v>
      </c>
      <c r="I35" s="944" t="s">
        <v>569</v>
      </c>
      <c r="J35" s="944" t="s">
        <v>508</v>
      </c>
    </row>
    <row r="36" spans="1:10" ht="51">
      <c r="A36" s="936">
        <v>32</v>
      </c>
      <c r="B36" s="937" t="s">
        <v>18</v>
      </c>
      <c r="C36" s="938" t="s">
        <v>487</v>
      </c>
      <c r="D36" s="939" t="s">
        <v>2114</v>
      </c>
      <c r="E36" s="940">
        <v>220000</v>
      </c>
      <c r="F36" s="941">
        <f t="shared" si="0"/>
        <v>9732000</v>
      </c>
      <c r="G36" s="946">
        <v>220000</v>
      </c>
      <c r="H36" s="943">
        <f t="shared" si="1"/>
        <v>8282000</v>
      </c>
      <c r="I36" s="944" t="s">
        <v>450</v>
      </c>
      <c r="J36" s="944" t="s">
        <v>451</v>
      </c>
    </row>
    <row r="37" spans="1:10" ht="51">
      <c r="A37" s="936">
        <v>33</v>
      </c>
      <c r="B37" s="937" t="s">
        <v>18</v>
      </c>
      <c r="C37" s="956" t="s">
        <v>490</v>
      </c>
      <c r="D37" s="939" t="s">
        <v>2115</v>
      </c>
      <c r="E37" s="940">
        <v>220000</v>
      </c>
      <c r="F37" s="941">
        <f t="shared" si="0"/>
        <v>9952000</v>
      </c>
      <c r="G37" s="942">
        <v>220000</v>
      </c>
      <c r="H37" s="943">
        <f t="shared" si="1"/>
        <v>8502000</v>
      </c>
      <c r="I37" s="944" t="s">
        <v>491</v>
      </c>
      <c r="J37" s="944" t="s">
        <v>463</v>
      </c>
    </row>
    <row r="38" spans="1:10" ht="25.5">
      <c r="A38" s="936">
        <v>34</v>
      </c>
      <c r="B38" s="937" t="s">
        <v>18</v>
      </c>
      <c r="C38" s="938" t="s">
        <v>495</v>
      </c>
      <c r="D38" s="939" t="s">
        <v>496</v>
      </c>
      <c r="E38" s="946">
        <v>50000</v>
      </c>
      <c r="F38" s="941">
        <f t="shared" si="0"/>
        <v>10002000</v>
      </c>
      <c r="G38" s="942">
        <v>50000</v>
      </c>
      <c r="H38" s="943">
        <f t="shared" si="1"/>
        <v>8552000</v>
      </c>
      <c r="I38" s="944" t="s">
        <v>497</v>
      </c>
      <c r="J38" s="944" t="s">
        <v>498</v>
      </c>
    </row>
    <row r="39" spans="1:10" ht="38.25">
      <c r="A39" s="936">
        <v>35</v>
      </c>
      <c r="B39" s="937" t="s">
        <v>18</v>
      </c>
      <c r="C39" s="938" t="s">
        <v>519</v>
      </c>
      <c r="D39" s="939" t="s">
        <v>520</v>
      </c>
      <c r="E39" s="946">
        <v>350000</v>
      </c>
      <c r="F39" s="941">
        <f t="shared" si="0"/>
        <v>10352000</v>
      </c>
      <c r="G39" s="942">
        <v>350000</v>
      </c>
      <c r="H39" s="943">
        <f t="shared" si="1"/>
        <v>8902000</v>
      </c>
      <c r="I39" s="944" t="s">
        <v>521</v>
      </c>
      <c r="J39" s="944" t="s">
        <v>465</v>
      </c>
    </row>
    <row r="40" spans="1:10" ht="25.5">
      <c r="A40" s="936">
        <v>36</v>
      </c>
      <c r="B40" s="937" t="s">
        <v>18</v>
      </c>
      <c r="C40" s="938" t="s">
        <v>2116</v>
      </c>
      <c r="D40" s="939" t="s">
        <v>2117</v>
      </c>
      <c r="E40" s="946">
        <v>25000</v>
      </c>
      <c r="F40" s="941">
        <f t="shared" si="0"/>
        <v>10377000</v>
      </c>
      <c r="G40" s="942">
        <v>25000</v>
      </c>
      <c r="H40" s="943">
        <f t="shared" si="1"/>
        <v>8927000</v>
      </c>
      <c r="I40" s="944" t="s">
        <v>643</v>
      </c>
      <c r="J40" s="944">
        <v>32</v>
      </c>
    </row>
    <row r="41" spans="1:10" ht="25.5">
      <c r="A41" s="936">
        <v>37</v>
      </c>
      <c r="B41" s="937" t="s">
        <v>18</v>
      </c>
      <c r="C41" s="938" t="s">
        <v>2118</v>
      </c>
      <c r="D41" s="939" t="s">
        <v>2119</v>
      </c>
      <c r="E41" s="946">
        <v>85000</v>
      </c>
      <c r="F41" s="941">
        <f t="shared" si="0"/>
        <v>10462000</v>
      </c>
      <c r="G41" s="942">
        <v>85000</v>
      </c>
      <c r="H41" s="943">
        <f t="shared" si="1"/>
        <v>9012000</v>
      </c>
      <c r="I41" s="944" t="s">
        <v>46</v>
      </c>
      <c r="J41" s="944">
        <v>8</v>
      </c>
    </row>
    <row r="42" spans="1:10" ht="38.25">
      <c r="A42" s="936">
        <v>38</v>
      </c>
      <c r="B42" s="937" t="s">
        <v>18</v>
      </c>
      <c r="C42" s="957" t="s">
        <v>442</v>
      </c>
      <c r="D42" s="950" t="s">
        <v>443</v>
      </c>
      <c r="E42" s="951">
        <v>80000</v>
      </c>
      <c r="F42" s="941">
        <f t="shared" si="0"/>
        <v>10542000</v>
      </c>
      <c r="G42" s="952">
        <v>80000</v>
      </c>
      <c r="H42" s="943">
        <f t="shared" si="1"/>
        <v>9092000</v>
      </c>
      <c r="I42" s="958" t="s">
        <v>16</v>
      </c>
      <c r="J42" s="944" t="s">
        <v>444</v>
      </c>
    </row>
    <row r="43" spans="1:10" ht="89.25">
      <c r="A43" s="936">
        <v>39</v>
      </c>
      <c r="B43" s="937" t="s">
        <v>18</v>
      </c>
      <c r="C43" s="959" t="s">
        <v>446</v>
      </c>
      <c r="D43" s="959" t="s">
        <v>447</v>
      </c>
      <c r="E43" s="942">
        <v>350000</v>
      </c>
      <c r="F43" s="941">
        <f t="shared" si="0"/>
        <v>10892000</v>
      </c>
      <c r="G43" s="942">
        <v>350000</v>
      </c>
      <c r="H43" s="943">
        <f t="shared" si="1"/>
        <v>9442000</v>
      </c>
      <c r="I43" s="944" t="s">
        <v>448</v>
      </c>
      <c r="J43" s="944" t="s">
        <v>434</v>
      </c>
    </row>
    <row r="44" spans="1:10" ht="38.25">
      <c r="A44" s="936">
        <v>40</v>
      </c>
      <c r="B44" s="937" t="s">
        <v>18</v>
      </c>
      <c r="C44" s="938" t="s">
        <v>452</v>
      </c>
      <c r="D44" s="939" t="s">
        <v>453</v>
      </c>
      <c r="E44" s="940">
        <v>55000</v>
      </c>
      <c r="F44" s="941">
        <f t="shared" si="0"/>
        <v>10947000</v>
      </c>
      <c r="G44" s="946">
        <v>55000</v>
      </c>
      <c r="H44" s="943">
        <f t="shared" si="1"/>
        <v>9497000</v>
      </c>
      <c r="I44" s="944" t="s">
        <v>454</v>
      </c>
      <c r="J44" s="944" t="s">
        <v>455</v>
      </c>
    </row>
    <row r="45" spans="1:10" ht="25.5">
      <c r="A45" s="936">
        <v>41</v>
      </c>
      <c r="B45" s="937" t="s">
        <v>18</v>
      </c>
      <c r="C45" s="938" t="s">
        <v>458</v>
      </c>
      <c r="D45" s="939" t="s">
        <v>459</v>
      </c>
      <c r="E45" s="940">
        <v>125000</v>
      </c>
      <c r="F45" s="941">
        <f t="shared" si="0"/>
        <v>11072000</v>
      </c>
      <c r="G45" s="946">
        <v>125000</v>
      </c>
      <c r="H45" s="943">
        <f t="shared" si="1"/>
        <v>9622000</v>
      </c>
      <c r="I45" s="944" t="s">
        <v>48</v>
      </c>
      <c r="J45" s="944">
        <v>35</v>
      </c>
    </row>
    <row r="46" spans="1:10" ht="25.5">
      <c r="A46" s="936">
        <v>42</v>
      </c>
      <c r="B46" s="944" t="s">
        <v>18</v>
      </c>
      <c r="C46" s="938" t="s">
        <v>2120</v>
      </c>
      <c r="D46" s="939" t="s">
        <v>2121</v>
      </c>
      <c r="E46" s="940">
        <v>50000</v>
      </c>
      <c r="F46" s="941">
        <f t="shared" si="0"/>
        <v>11122000</v>
      </c>
      <c r="G46" s="946">
        <v>50000</v>
      </c>
      <c r="H46" s="943">
        <f t="shared" si="1"/>
        <v>9672000</v>
      </c>
      <c r="I46" s="944" t="s">
        <v>44</v>
      </c>
      <c r="J46" s="944">
        <v>30</v>
      </c>
    </row>
    <row r="47" spans="1:10" ht="38.25">
      <c r="A47" s="936">
        <v>43</v>
      </c>
      <c r="B47" s="937" t="s">
        <v>18</v>
      </c>
      <c r="C47" s="938" t="s">
        <v>2122</v>
      </c>
      <c r="D47" s="948" t="s">
        <v>466</v>
      </c>
      <c r="E47" s="946">
        <v>100000</v>
      </c>
      <c r="F47" s="941">
        <f t="shared" si="0"/>
        <v>11222000</v>
      </c>
      <c r="G47" s="942">
        <v>100000</v>
      </c>
      <c r="H47" s="943">
        <f t="shared" si="1"/>
        <v>9772000</v>
      </c>
      <c r="I47" s="944" t="s">
        <v>467</v>
      </c>
      <c r="J47" s="944" t="s">
        <v>468</v>
      </c>
    </row>
    <row r="48" spans="1:10" ht="38.25">
      <c r="A48" s="936">
        <v>45</v>
      </c>
      <c r="B48" s="937" t="s">
        <v>18</v>
      </c>
      <c r="C48" s="938" t="s">
        <v>469</v>
      </c>
      <c r="D48" s="939" t="s">
        <v>470</v>
      </c>
      <c r="E48" s="946">
        <v>97000</v>
      </c>
      <c r="F48" s="941">
        <f t="shared" si="0"/>
        <v>11319000</v>
      </c>
      <c r="G48" s="942">
        <v>97000</v>
      </c>
      <c r="H48" s="943">
        <f t="shared" si="1"/>
        <v>9869000</v>
      </c>
      <c r="I48" s="944" t="s">
        <v>48</v>
      </c>
      <c r="J48" s="944" t="s">
        <v>462</v>
      </c>
    </row>
    <row r="49" spans="1:11" ht="51">
      <c r="A49" s="936">
        <v>46</v>
      </c>
      <c r="B49" s="937" t="s">
        <v>18</v>
      </c>
      <c r="C49" s="945" t="s">
        <v>476</v>
      </c>
      <c r="D49" s="945" t="s">
        <v>477</v>
      </c>
      <c r="E49" s="946">
        <v>45000</v>
      </c>
      <c r="F49" s="941">
        <f t="shared" si="0"/>
        <v>11364000</v>
      </c>
      <c r="G49" s="942">
        <v>45000</v>
      </c>
      <c r="H49" s="943">
        <f t="shared" si="1"/>
        <v>9914000</v>
      </c>
      <c r="I49" s="944" t="s">
        <v>11</v>
      </c>
      <c r="J49" s="944" t="s">
        <v>65</v>
      </c>
    </row>
    <row r="50" spans="1:11" ht="76.5">
      <c r="A50" s="936">
        <v>47</v>
      </c>
      <c r="B50" s="937" t="s">
        <v>18</v>
      </c>
      <c r="C50" s="945" t="s">
        <v>478</v>
      </c>
      <c r="D50" s="939" t="s">
        <v>2123</v>
      </c>
      <c r="E50" s="946">
        <v>85000</v>
      </c>
      <c r="F50" s="941">
        <f t="shared" si="0"/>
        <v>11449000</v>
      </c>
      <c r="G50" s="942">
        <v>85000</v>
      </c>
      <c r="H50" s="943">
        <f t="shared" si="1"/>
        <v>9999000</v>
      </c>
      <c r="I50" s="944" t="s">
        <v>479</v>
      </c>
      <c r="J50" s="944" t="s">
        <v>463</v>
      </c>
    </row>
    <row r="51" spans="1:11" ht="25.5">
      <c r="A51" s="936">
        <v>48</v>
      </c>
      <c r="B51" s="937" t="s">
        <v>18</v>
      </c>
      <c r="C51" s="945" t="s">
        <v>480</v>
      </c>
      <c r="D51" s="939" t="s">
        <v>481</v>
      </c>
      <c r="E51" s="940">
        <v>120000</v>
      </c>
      <c r="F51" s="941">
        <f t="shared" si="0"/>
        <v>11569000</v>
      </c>
      <c r="G51" s="942">
        <v>120000</v>
      </c>
      <c r="H51" s="943">
        <f t="shared" si="1"/>
        <v>10119000</v>
      </c>
      <c r="I51" s="944" t="s">
        <v>454</v>
      </c>
      <c r="J51" s="944">
        <v>20</v>
      </c>
    </row>
    <row r="52" spans="1:11" ht="51">
      <c r="A52" s="936">
        <v>49</v>
      </c>
      <c r="B52" s="937" t="s">
        <v>18</v>
      </c>
      <c r="C52" s="945" t="s">
        <v>2124</v>
      </c>
      <c r="D52" s="939" t="s">
        <v>2125</v>
      </c>
      <c r="E52" s="940">
        <v>125000</v>
      </c>
      <c r="F52" s="941">
        <f t="shared" si="0"/>
        <v>11694000</v>
      </c>
      <c r="G52" s="942">
        <v>125000</v>
      </c>
      <c r="H52" s="943">
        <f t="shared" si="1"/>
        <v>10244000</v>
      </c>
      <c r="I52" s="944" t="s">
        <v>142</v>
      </c>
      <c r="J52" s="944" t="s">
        <v>445</v>
      </c>
    </row>
    <row r="53" spans="1:11" ht="63.75">
      <c r="A53" s="936">
        <v>50</v>
      </c>
      <c r="B53" s="937" t="s">
        <v>18</v>
      </c>
      <c r="C53" s="938" t="s">
        <v>482</v>
      </c>
      <c r="D53" s="939" t="s">
        <v>483</v>
      </c>
      <c r="E53" s="946">
        <v>150000</v>
      </c>
      <c r="F53" s="941">
        <f t="shared" si="0"/>
        <v>11844000</v>
      </c>
      <c r="G53" s="946">
        <v>150000</v>
      </c>
      <c r="H53" s="943">
        <f t="shared" si="1"/>
        <v>10394000</v>
      </c>
      <c r="I53" s="944" t="s">
        <v>11</v>
      </c>
      <c r="J53" s="944" t="s">
        <v>65</v>
      </c>
    </row>
    <row r="54" spans="1:11" ht="38.25">
      <c r="A54" s="936">
        <v>51</v>
      </c>
      <c r="B54" s="937" t="s">
        <v>18</v>
      </c>
      <c r="C54" s="938" t="s">
        <v>2126</v>
      </c>
      <c r="D54" s="948" t="s">
        <v>486</v>
      </c>
      <c r="E54" s="946">
        <v>85000</v>
      </c>
      <c r="F54" s="941">
        <f t="shared" si="0"/>
        <v>11929000</v>
      </c>
      <c r="G54" s="942">
        <v>85000</v>
      </c>
      <c r="H54" s="943">
        <f t="shared" si="1"/>
        <v>10479000</v>
      </c>
      <c r="I54" s="944" t="s">
        <v>467</v>
      </c>
      <c r="J54" s="944" t="s">
        <v>468</v>
      </c>
    </row>
    <row r="55" spans="1:11" ht="25.5">
      <c r="A55" s="936">
        <v>52</v>
      </c>
      <c r="B55" s="937" t="s">
        <v>18</v>
      </c>
      <c r="C55" s="947" t="s">
        <v>511</v>
      </c>
      <c r="D55" s="948" t="s">
        <v>512</v>
      </c>
      <c r="E55" s="946">
        <v>140000</v>
      </c>
      <c r="F55" s="941">
        <f t="shared" si="0"/>
        <v>12069000</v>
      </c>
      <c r="G55" s="942">
        <v>140000</v>
      </c>
      <c r="H55" s="943">
        <f t="shared" si="1"/>
        <v>10619000</v>
      </c>
      <c r="I55" s="944" t="s">
        <v>513</v>
      </c>
      <c r="J55" s="944" t="s">
        <v>462</v>
      </c>
    </row>
    <row r="56" spans="1:11" ht="178.5">
      <c r="A56" s="936">
        <v>53</v>
      </c>
      <c r="B56" s="937" t="s">
        <v>18</v>
      </c>
      <c r="C56" s="945" t="s">
        <v>4925</v>
      </c>
      <c r="D56" s="939" t="s">
        <v>4926</v>
      </c>
      <c r="E56" s="940">
        <v>1000000</v>
      </c>
      <c r="F56" s="941">
        <f t="shared" si="0"/>
        <v>13069000</v>
      </c>
      <c r="G56" s="942">
        <v>140000</v>
      </c>
      <c r="H56" s="943">
        <f t="shared" si="1"/>
        <v>10759000</v>
      </c>
      <c r="I56" s="944" t="s">
        <v>4927</v>
      </c>
      <c r="J56" s="944" t="s">
        <v>463</v>
      </c>
      <c r="K56" s="955" t="s">
        <v>4924</v>
      </c>
    </row>
    <row r="57" spans="1:11" ht="38.25">
      <c r="A57" s="936">
        <v>55</v>
      </c>
      <c r="B57" s="937" t="s">
        <v>18</v>
      </c>
      <c r="C57" s="945" t="s">
        <v>526</v>
      </c>
      <c r="D57" s="939" t="s">
        <v>527</v>
      </c>
      <c r="E57" s="940">
        <v>125000</v>
      </c>
      <c r="F57" s="941">
        <f t="shared" si="0"/>
        <v>13194000</v>
      </c>
      <c r="G57" s="942">
        <v>125000</v>
      </c>
      <c r="H57" s="943">
        <f t="shared" si="1"/>
        <v>10884000</v>
      </c>
      <c r="I57" s="944" t="s">
        <v>464</v>
      </c>
      <c r="J57" s="944" t="s">
        <v>465</v>
      </c>
    </row>
    <row r="58" spans="1:11" ht="63.75">
      <c r="A58" s="936">
        <v>56</v>
      </c>
      <c r="B58" s="937" t="s">
        <v>18</v>
      </c>
      <c r="C58" s="938" t="s">
        <v>606</v>
      </c>
      <c r="D58" s="939" t="s">
        <v>607</v>
      </c>
      <c r="E58" s="940">
        <v>75000</v>
      </c>
      <c r="F58" s="941">
        <f t="shared" si="0"/>
        <v>13269000</v>
      </c>
      <c r="G58" s="942">
        <v>75000</v>
      </c>
      <c r="H58" s="943">
        <f t="shared" si="1"/>
        <v>10959000</v>
      </c>
      <c r="I58" s="944" t="s">
        <v>48</v>
      </c>
      <c r="J58" s="944" t="s">
        <v>462</v>
      </c>
    </row>
    <row r="59" spans="1:11" ht="63.75">
      <c r="A59" s="936">
        <v>57</v>
      </c>
      <c r="B59" s="937" t="s">
        <v>18</v>
      </c>
      <c r="C59" s="938" t="s">
        <v>610</v>
      </c>
      <c r="D59" s="939" t="s">
        <v>607</v>
      </c>
      <c r="E59" s="946">
        <v>50000</v>
      </c>
      <c r="F59" s="941">
        <f t="shared" si="0"/>
        <v>13319000</v>
      </c>
      <c r="G59" s="942">
        <v>50000</v>
      </c>
      <c r="H59" s="943">
        <f t="shared" si="1"/>
        <v>11009000</v>
      </c>
      <c r="I59" s="944" t="s">
        <v>48</v>
      </c>
      <c r="J59" s="944" t="s">
        <v>462</v>
      </c>
    </row>
    <row r="60" spans="1:11" ht="25.5">
      <c r="A60" s="936">
        <v>58</v>
      </c>
      <c r="B60" s="937" t="s">
        <v>18</v>
      </c>
      <c r="C60" s="938" t="s">
        <v>528</v>
      </c>
      <c r="D60" s="939" t="s">
        <v>529</v>
      </c>
      <c r="E60" s="940">
        <v>140000</v>
      </c>
      <c r="F60" s="941">
        <f t="shared" si="0"/>
        <v>13459000</v>
      </c>
      <c r="G60" s="942">
        <v>140000</v>
      </c>
      <c r="H60" s="943">
        <f t="shared" si="1"/>
        <v>11149000</v>
      </c>
      <c r="I60" s="944" t="s">
        <v>454</v>
      </c>
      <c r="J60" s="944">
        <v>22</v>
      </c>
    </row>
    <row r="61" spans="1:11" ht="63.75">
      <c r="A61" s="936">
        <v>59</v>
      </c>
      <c r="B61" s="937" t="s">
        <v>18</v>
      </c>
      <c r="C61" s="945" t="s">
        <v>530</v>
      </c>
      <c r="D61" s="939" t="s">
        <v>531</v>
      </c>
      <c r="E61" s="946">
        <v>94600</v>
      </c>
      <c r="F61" s="941">
        <f t="shared" si="0"/>
        <v>13553600</v>
      </c>
      <c r="G61" s="942">
        <v>94600</v>
      </c>
      <c r="H61" s="943">
        <f t="shared" si="1"/>
        <v>11243600</v>
      </c>
      <c r="I61" s="944" t="s">
        <v>473</v>
      </c>
      <c r="J61" s="944" t="s">
        <v>437</v>
      </c>
    </row>
    <row r="62" spans="1:11" ht="102">
      <c r="A62" s="936">
        <v>60</v>
      </c>
      <c r="B62" s="937" t="s">
        <v>18</v>
      </c>
      <c r="C62" s="938" t="s">
        <v>533</v>
      </c>
      <c r="D62" s="939" t="s">
        <v>534</v>
      </c>
      <c r="E62" s="946">
        <v>47000</v>
      </c>
      <c r="F62" s="941">
        <f t="shared" si="0"/>
        <v>13600600</v>
      </c>
      <c r="G62" s="942">
        <v>47000</v>
      </c>
      <c r="H62" s="943">
        <f t="shared" si="1"/>
        <v>11290600</v>
      </c>
      <c r="I62" s="944" t="s">
        <v>535</v>
      </c>
      <c r="J62" s="944" t="s">
        <v>463</v>
      </c>
    </row>
    <row r="63" spans="1:11" ht="25.5">
      <c r="A63" s="936">
        <v>61</v>
      </c>
      <c r="B63" s="937" t="s">
        <v>18</v>
      </c>
      <c r="C63" s="945" t="s">
        <v>536</v>
      </c>
      <c r="D63" s="939" t="s">
        <v>537</v>
      </c>
      <c r="E63" s="946">
        <v>45000</v>
      </c>
      <c r="F63" s="941">
        <f t="shared" si="0"/>
        <v>13645600</v>
      </c>
      <c r="G63" s="942">
        <v>45000</v>
      </c>
      <c r="H63" s="943">
        <f t="shared" si="1"/>
        <v>11335600</v>
      </c>
      <c r="I63" s="944" t="s">
        <v>440</v>
      </c>
      <c r="J63" s="944" t="s">
        <v>445</v>
      </c>
    </row>
    <row r="64" spans="1:11" ht="102">
      <c r="A64" s="936">
        <v>62</v>
      </c>
      <c r="B64" s="937" t="s">
        <v>18</v>
      </c>
      <c r="C64" s="938" t="s">
        <v>541</v>
      </c>
      <c r="D64" s="939" t="s">
        <v>542</v>
      </c>
      <c r="E64" s="940">
        <v>252000</v>
      </c>
      <c r="F64" s="941">
        <f t="shared" si="0"/>
        <v>13897600</v>
      </c>
      <c r="G64" s="946">
        <v>252000</v>
      </c>
      <c r="H64" s="943">
        <f t="shared" si="1"/>
        <v>11587600</v>
      </c>
      <c r="I64" s="944" t="s">
        <v>518</v>
      </c>
      <c r="J64" s="944" t="s">
        <v>463</v>
      </c>
    </row>
    <row r="65" spans="1:10" ht="38.25">
      <c r="A65" s="936">
        <v>63</v>
      </c>
      <c r="B65" s="937" t="s">
        <v>18</v>
      </c>
      <c r="C65" s="938" t="s">
        <v>543</v>
      </c>
      <c r="D65" s="939" t="s">
        <v>544</v>
      </c>
      <c r="E65" s="940">
        <v>175000</v>
      </c>
      <c r="F65" s="941">
        <f t="shared" si="0"/>
        <v>14072600</v>
      </c>
      <c r="G65" s="942">
        <v>175000</v>
      </c>
      <c r="H65" s="943">
        <f t="shared" si="1"/>
        <v>11762600</v>
      </c>
      <c r="I65" s="944" t="s">
        <v>467</v>
      </c>
      <c r="J65" s="944"/>
    </row>
    <row r="66" spans="1:10" ht="38.25">
      <c r="A66" s="936">
        <v>64</v>
      </c>
      <c r="B66" s="937" t="s">
        <v>18</v>
      </c>
      <c r="C66" s="945" t="s">
        <v>550</v>
      </c>
      <c r="D66" s="939" t="s">
        <v>551</v>
      </c>
      <c r="E66" s="940">
        <v>64000</v>
      </c>
      <c r="F66" s="941">
        <f t="shared" si="0"/>
        <v>14136600</v>
      </c>
      <c r="G66" s="942">
        <v>64000</v>
      </c>
      <c r="H66" s="943">
        <f t="shared" si="1"/>
        <v>11826600</v>
      </c>
      <c r="I66" s="944" t="s">
        <v>473</v>
      </c>
      <c r="J66" s="944" t="s">
        <v>437</v>
      </c>
    </row>
    <row r="67" spans="1:10" ht="51">
      <c r="A67" s="936">
        <v>65</v>
      </c>
      <c r="B67" s="937" t="s">
        <v>18</v>
      </c>
      <c r="C67" s="938" t="s">
        <v>2127</v>
      </c>
      <c r="D67" s="939" t="s">
        <v>2128</v>
      </c>
      <c r="E67" s="940">
        <v>50000</v>
      </c>
      <c r="F67" s="941">
        <f t="shared" si="0"/>
        <v>14186600</v>
      </c>
      <c r="G67" s="942">
        <v>50000</v>
      </c>
      <c r="H67" s="943">
        <f t="shared" si="1"/>
        <v>11876600</v>
      </c>
      <c r="I67" s="944" t="s">
        <v>454</v>
      </c>
      <c r="J67" s="944">
        <v>20</v>
      </c>
    </row>
    <row r="68" spans="1:10" ht="38.25">
      <c r="A68" s="936">
        <v>66</v>
      </c>
      <c r="B68" s="937" t="s">
        <v>18</v>
      </c>
      <c r="C68" s="945" t="s">
        <v>554</v>
      </c>
      <c r="D68" s="939" t="s">
        <v>555</v>
      </c>
      <c r="E68" s="946">
        <v>425000</v>
      </c>
      <c r="F68" s="941">
        <f t="shared" si="0"/>
        <v>14611600</v>
      </c>
      <c r="G68" s="942">
        <v>425000</v>
      </c>
      <c r="H68" s="943">
        <f t="shared" si="1"/>
        <v>12301600</v>
      </c>
      <c r="I68" s="944" t="s">
        <v>2129</v>
      </c>
      <c r="J68" s="944" t="s">
        <v>556</v>
      </c>
    </row>
    <row r="69" spans="1:10" ht="102">
      <c r="A69" s="936">
        <v>68</v>
      </c>
      <c r="B69" s="937" t="s">
        <v>18</v>
      </c>
      <c r="C69" s="938" t="s">
        <v>559</v>
      </c>
      <c r="D69" s="948" t="s">
        <v>560</v>
      </c>
      <c r="E69" s="946">
        <v>152000</v>
      </c>
      <c r="F69" s="941">
        <f t="shared" si="0"/>
        <v>14763600</v>
      </c>
      <c r="G69" s="942">
        <v>152000</v>
      </c>
      <c r="H69" s="943">
        <f t="shared" si="1"/>
        <v>12453600</v>
      </c>
      <c r="I69" s="944" t="s">
        <v>473</v>
      </c>
      <c r="J69" s="944" t="s">
        <v>437</v>
      </c>
    </row>
    <row r="70" spans="1:10" ht="25.5">
      <c r="A70" s="936">
        <v>69</v>
      </c>
      <c r="B70" s="937" t="s">
        <v>18</v>
      </c>
      <c r="C70" s="956" t="s">
        <v>564</v>
      </c>
      <c r="D70" s="939" t="s">
        <v>565</v>
      </c>
      <c r="E70" s="946">
        <v>40000</v>
      </c>
      <c r="F70" s="941">
        <f t="shared" si="0"/>
        <v>14803600</v>
      </c>
      <c r="G70" s="942">
        <v>40000</v>
      </c>
      <c r="H70" s="943">
        <f t="shared" si="1"/>
        <v>12493600</v>
      </c>
      <c r="I70" s="944" t="s">
        <v>454</v>
      </c>
      <c r="J70" s="944">
        <v>22</v>
      </c>
    </row>
    <row r="71" spans="1:10" ht="165.75">
      <c r="A71" s="936">
        <v>70</v>
      </c>
      <c r="B71" s="937" t="s">
        <v>18</v>
      </c>
      <c r="C71" s="945" t="s">
        <v>499</v>
      </c>
      <c r="D71" s="945" t="s">
        <v>500</v>
      </c>
      <c r="E71" s="946">
        <v>660000</v>
      </c>
      <c r="F71" s="941">
        <f t="shared" si="0"/>
        <v>15463600</v>
      </c>
      <c r="G71" s="942">
        <v>660000</v>
      </c>
      <c r="H71" s="943">
        <f t="shared" si="1"/>
        <v>13153600</v>
      </c>
      <c r="I71" s="944" t="s">
        <v>467</v>
      </c>
      <c r="J71" s="944" t="s">
        <v>451</v>
      </c>
    </row>
    <row r="72" spans="1:10" ht="25.5">
      <c r="A72" s="936">
        <v>71</v>
      </c>
      <c r="B72" s="937" t="s">
        <v>18</v>
      </c>
      <c r="C72" s="945" t="s">
        <v>566</v>
      </c>
      <c r="D72" s="939" t="s">
        <v>567</v>
      </c>
      <c r="E72" s="940">
        <v>300000</v>
      </c>
      <c r="F72" s="941">
        <f t="shared" ref="F72:F97" si="2">E72+F71</f>
        <v>15763600</v>
      </c>
      <c r="G72" s="942">
        <v>300000</v>
      </c>
      <c r="H72" s="943">
        <f t="shared" ref="H72:H97" si="3">G72+H71</f>
        <v>13453600</v>
      </c>
      <c r="I72" s="944" t="s">
        <v>467</v>
      </c>
      <c r="J72" s="944"/>
    </row>
    <row r="73" spans="1:10" ht="102">
      <c r="A73" s="936">
        <v>72</v>
      </c>
      <c r="B73" s="937" t="s">
        <v>18</v>
      </c>
      <c r="C73" s="945" t="s">
        <v>573</v>
      </c>
      <c r="D73" s="939" t="s">
        <v>574</v>
      </c>
      <c r="E73" s="940">
        <v>120000</v>
      </c>
      <c r="F73" s="941">
        <f t="shared" si="2"/>
        <v>15883600</v>
      </c>
      <c r="G73" s="942">
        <v>120000</v>
      </c>
      <c r="H73" s="943">
        <f t="shared" si="3"/>
        <v>13573600</v>
      </c>
      <c r="I73" s="944" t="s">
        <v>535</v>
      </c>
      <c r="J73" s="944" t="s">
        <v>463</v>
      </c>
    </row>
    <row r="74" spans="1:10" ht="51">
      <c r="A74" s="936">
        <v>73</v>
      </c>
      <c r="B74" s="937" t="s">
        <v>18</v>
      </c>
      <c r="C74" s="947" t="s">
        <v>575</v>
      </c>
      <c r="D74" s="954" t="s">
        <v>2106</v>
      </c>
      <c r="E74" s="940">
        <v>110000</v>
      </c>
      <c r="F74" s="941">
        <f t="shared" si="2"/>
        <v>15993600</v>
      </c>
      <c r="G74" s="942">
        <v>110000</v>
      </c>
      <c r="H74" s="943">
        <f t="shared" si="3"/>
        <v>13683600</v>
      </c>
      <c r="I74" s="944" t="s">
        <v>576</v>
      </c>
      <c r="J74" s="944" t="s">
        <v>434</v>
      </c>
    </row>
    <row r="75" spans="1:10" ht="51">
      <c r="A75" s="936">
        <v>74</v>
      </c>
      <c r="B75" s="937" t="s">
        <v>18</v>
      </c>
      <c r="C75" s="938" t="s">
        <v>2130</v>
      </c>
      <c r="D75" s="939" t="s">
        <v>581</v>
      </c>
      <c r="E75" s="946">
        <v>25000</v>
      </c>
      <c r="F75" s="941">
        <f t="shared" si="2"/>
        <v>16018600</v>
      </c>
      <c r="G75" s="942">
        <v>25000</v>
      </c>
      <c r="H75" s="943">
        <f t="shared" si="3"/>
        <v>13708600</v>
      </c>
      <c r="I75" s="944" t="s">
        <v>44</v>
      </c>
      <c r="J75" s="944" t="s">
        <v>445</v>
      </c>
    </row>
    <row r="76" spans="1:10" ht="51">
      <c r="A76" s="936">
        <v>75</v>
      </c>
      <c r="B76" s="937" t="s">
        <v>18</v>
      </c>
      <c r="C76" s="938" t="s">
        <v>2809</v>
      </c>
      <c r="D76" s="948" t="s">
        <v>2810</v>
      </c>
      <c r="E76" s="946">
        <v>255000</v>
      </c>
      <c r="F76" s="941">
        <f t="shared" si="2"/>
        <v>16273600</v>
      </c>
      <c r="G76" s="942">
        <v>255000</v>
      </c>
      <c r="H76" s="943">
        <f t="shared" si="3"/>
        <v>13963600</v>
      </c>
      <c r="I76" s="944" t="s">
        <v>918</v>
      </c>
      <c r="J76" s="944"/>
    </row>
    <row r="77" spans="1:10" ht="25.5">
      <c r="A77" s="936">
        <v>76</v>
      </c>
      <c r="B77" s="937" t="s">
        <v>18</v>
      </c>
      <c r="C77" s="938" t="s">
        <v>584</v>
      </c>
      <c r="D77" s="939" t="s">
        <v>585</v>
      </c>
      <c r="E77" s="940">
        <v>120000</v>
      </c>
      <c r="F77" s="941">
        <f t="shared" si="2"/>
        <v>16393600</v>
      </c>
      <c r="G77" s="942">
        <v>120000</v>
      </c>
      <c r="H77" s="943">
        <f t="shared" si="3"/>
        <v>14083600</v>
      </c>
      <c r="I77" s="944" t="s">
        <v>586</v>
      </c>
      <c r="J77" s="944" t="s">
        <v>462</v>
      </c>
    </row>
    <row r="78" spans="1:10" ht="25.5">
      <c r="A78" s="936">
        <v>77</v>
      </c>
      <c r="B78" s="937" t="s">
        <v>18</v>
      </c>
      <c r="C78" s="938" t="s">
        <v>587</v>
      </c>
      <c r="D78" s="939" t="s">
        <v>588</v>
      </c>
      <c r="E78" s="940">
        <v>175000</v>
      </c>
      <c r="F78" s="941">
        <f t="shared" si="2"/>
        <v>16568600</v>
      </c>
      <c r="G78" s="942">
        <v>175000</v>
      </c>
      <c r="H78" s="943">
        <f t="shared" si="3"/>
        <v>14258600</v>
      </c>
      <c r="I78" s="944" t="s">
        <v>589</v>
      </c>
      <c r="J78" s="944" t="s">
        <v>475</v>
      </c>
    </row>
    <row r="79" spans="1:10" ht="51">
      <c r="A79" s="936">
        <v>78</v>
      </c>
      <c r="B79" s="937" t="s">
        <v>18</v>
      </c>
      <c r="C79" s="938" t="s">
        <v>596</v>
      </c>
      <c r="D79" s="939" t="s">
        <v>597</v>
      </c>
      <c r="E79" s="946">
        <v>37000</v>
      </c>
      <c r="F79" s="941">
        <f t="shared" si="2"/>
        <v>16605600</v>
      </c>
      <c r="G79" s="942">
        <v>37000</v>
      </c>
      <c r="H79" s="943">
        <f t="shared" si="3"/>
        <v>14295600</v>
      </c>
      <c r="I79" s="944" t="s">
        <v>598</v>
      </c>
      <c r="J79" s="944" t="s">
        <v>462</v>
      </c>
    </row>
    <row r="80" spans="1:10" ht="25.5">
      <c r="A80" s="936">
        <v>79</v>
      </c>
      <c r="B80" s="937" t="s">
        <v>18</v>
      </c>
      <c r="C80" s="945" t="s">
        <v>602</v>
      </c>
      <c r="D80" s="939" t="s">
        <v>603</v>
      </c>
      <c r="E80" s="940">
        <v>32000</v>
      </c>
      <c r="F80" s="941">
        <f t="shared" si="2"/>
        <v>16637600</v>
      </c>
      <c r="G80" s="942">
        <v>32000</v>
      </c>
      <c r="H80" s="943">
        <f t="shared" si="3"/>
        <v>14327600</v>
      </c>
      <c r="I80" s="944" t="s">
        <v>454</v>
      </c>
      <c r="J80" s="944">
        <v>22</v>
      </c>
    </row>
    <row r="81" spans="1:10" ht="51">
      <c r="A81" s="936">
        <v>80</v>
      </c>
      <c r="B81" s="937" t="s">
        <v>18</v>
      </c>
      <c r="C81" s="938" t="s">
        <v>608</v>
      </c>
      <c r="D81" s="939" t="s">
        <v>609</v>
      </c>
      <c r="E81" s="946">
        <v>156000</v>
      </c>
      <c r="F81" s="941">
        <f t="shared" si="2"/>
        <v>16793600</v>
      </c>
      <c r="G81" s="942">
        <v>156000</v>
      </c>
      <c r="H81" s="943">
        <f t="shared" si="3"/>
        <v>14483600</v>
      </c>
      <c r="I81" s="944" t="s">
        <v>48</v>
      </c>
      <c r="J81" s="944" t="s">
        <v>462</v>
      </c>
    </row>
    <row r="82" spans="1:10" ht="51">
      <c r="A82" s="936">
        <v>81</v>
      </c>
      <c r="B82" s="937" t="s">
        <v>18</v>
      </c>
      <c r="C82" s="938" t="s">
        <v>2131</v>
      </c>
      <c r="D82" s="939" t="s">
        <v>2132</v>
      </c>
      <c r="E82" s="946">
        <v>125000</v>
      </c>
      <c r="F82" s="941">
        <f t="shared" si="2"/>
        <v>16918600</v>
      </c>
      <c r="G82" s="942">
        <v>125000</v>
      </c>
      <c r="H82" s="943">
        <f t="shared" si="3"/>
        <v>14608600</v>
      </c>
      <c r="I82" s="944" t="s">
        <v>48</v>
      </c>
      <c r="J82" s="944" t="s">
        <v>462</v>
      </c>
    </row>
    <row r="83" spans="1:10" ht="38.25">
      <c r="A83" s="936">
        <v>82</v>
      </c>
      <c r="B83" s="937" t="s">
        <v>18</v>
      </c>
      <c r="C83" s="938" t="s">
        <v>613</v>
      </c>
      <c r="D83" s="954" t="s">
        <v>614</v>
      </c>
      <c r="E83" s="940">
        <v>300000</v>
      </c>
      <c r="F83" s="941">
        <f t="shared" si="2"/>
        <v>17218600</v>
      </c>
      <c r="G83" s="942">
        <v>300000</v>
      </c>
      <c r="H83" s="943">
        <f t="shared" si="3"/>
        <v>14908600</v>
      </c>
      <c r="I83" s="944" t="s">
        <v>13</v>
      </c>
      <c r="J83" s="944">
        <v>22</v>
      </c>
    </row>
    <row r="84" spans="1:10" ht="25.5">
      <c r="A84" s="936">
        <v>83</v>
      </c>
      <c r="B84" s="937" t="s">
        <v>18</v>
      </c>
      <c r="C84" s="938" t="s">
        <v>615</v>
      </c>
      <c r="D84" s="939" t="s">
        <v>616</v>
      </c>
      <c r="E84" s="946">
        <v>125000</v>
      </c>
      <c r="F84" s="941">
        <f t="shared" si="2"/>
        <v>17343600</v>
      </c>
      <c r="G84" s="942">
        <v>125000</v>
      </c>
      <c r="H84" s="943">
        <f t="shared" si="3"/>
        <v>15033600</v>
      </c>
      <c r="I84" s="944" t="s">
        <v>13</v>
      </c>
      <c r="J84" s="944">
        <v>22</v>
      </c>
    </row>
    <row r="85" spans="1:10" ht="38.25">
      <c r="A85" s="936">
        <v>84</v>
      </c>
      <c r="B85" s="937" t="s">
        <v>18</v>
      </c>
      <c r="C85" s="938" t="s">
        <v>617</v>
      </c>
      <c r="D85" s="939" t="s">
        <v>572</v>
      </c>
      <c r="E85" s="946">
        <v>165000</v>
      </c>
      <c r="F85" s="941">
        <f t="shared" si="2"/>
        <v>17508600</v>
      </c>
      <c r="G85" s="942">
        <v>165000</v>
      </c>
      <c r="H85" s="943">
        <f t="shared" si="3"/>
        <v>15198600</v>
      </c>
      <c r="I85" s="944" t="s">
        <v>46</v>
      </c>
      <c r="J85" s="944" t="s">
        <v>130</v>
      </c>
    </row>
    <row r="86" spans="1:10" ht="38.25">
      <c r="A86" s="936">
        <v>85</v>
      </c>
      <c r="B86" s="937" t="s">
        <v>18</v>
      </c>
      <c r="C86" s="945" t="s">
        <v>504</v>
      </c>
      <c r="D86" s="939" t="s">
        <v>2133</v>
      </c>
      <c r="E86" s="946">
        <v>40000</v>
      </c>
      <c r="F86" s="941">
        <f t="shared" si="2"/>
        <v>17548600</v>
      </c>
      <c r="G86" s="946">
        <v>40000</v>
      </c>
      <c r="H86" s="943">
        <f t="shared" si="3"/>
        <v>15238600</v>
      </c>
      <c r="I86" s="944" t="s">
        <v>11</v>
      </c>
      <c r="J86" s="944" t="s">
        <v>65</v>
      </c>
    </row>
    <row r="87" spans="1:10" ht="51">
      <c r="A87" s="936">
        <v>86</v>
      </c>
      <c r="B87" s="937" t="s">
        <v>18</v>
      </c>
      <c r="C87" s="938" t="s">
        <v>552</v>
      </c>
      <c r="D87" s="939" t="s">
        <v>553</v>
      </c>
      <c r="E87" s="946">
        <v>165000</v>
      </c>
      <c r="F87" s="941">
        <f t="shared" si="2"/>
        <v>17713600</v>
      </c>
      <c r="G87" s="942">
        <v>165000</v>
      </c>
      <c r="H87" s="943">
        <f t="shared" si="3"/>
        <v>15403600</v>
      </c>
      <c r="I87" s="944" t="s">
        <v>44</v>
      </c>
      <c r="J87" s="944" t="s">
        <v>445</v>
      </c>
    </row>
    <row r="88" spans="1:10" ht="25.5">
      <c r="A88" s="936">
        <v>87</v>
      </c>
      <c r="B88" s="937" t="s">
        <v>18</v>
      </c>
      <c r="C88" s="938" t="s">
        <v>582</v>
      </c>
      <c r="D88" s="939" t="s">
        <v>583</v>
      </c>
      <c r="E88" s="946">
        <v>300000</v>
      </c>
      <c r="F88" s="941">
        <f t="shared" si="2"/>
        <v>18013600</v>
      </c>
      <c r="G88" s="942">
        <v>300000</v>
      </c>
      <c r="H88" s="943">
        <f t="shared" si="3"/>
        <v>15703600</v>
      </c>
      <c r="I88" s="944" t="s">
        <v>48</v>
      </c>
      <c r="J88" s="944" t="s">
        <v>462</v>
      </c>
    </row>
    <row r="89" spans="1:10" ht="25.5">
      <c r="A89" s="936">
        <v>88</v>
      </c>
      <c r="B89" s="937" t="s">
        <v>18</v>
      </c>
      <c r="C89" s="945" t="s">
        <v>484</v>
      </c>
      <c r="D89" s="939" t="s">
        <v>485</v>
      </c>
      <c r="E89" s="946">
        <v>175000</v>
      </c>
      <c r="F89" s="941">
        <f t="shared" si="2"/>
        <v>18188600</v>
      </c>
      <c r="G89" s="942">
        <v>175000</v>
      </c>
      <c r="H89" s="943">
        <f t="shared" si="3"/>
        <v>15878600</v>
      </c>
      <c r="I89" s="944" t="s">
        <v>48</v>
      </c>
      <c r="J89" s="944" t="s">
        <v>462</v>
      </c>
    </row>
    <row r="90" spans="1:10" ht="25.5">
      <c r="A90" s="936">
        <v>89</v>
      </c>
      <c r="B90" s="937" t="s">
        <v>18</v>
      </c>
      <c r="C90" s="945" t="s">
        <v>548</v>
      </c>
      <c r="D90" s="939" t="s">
        <v>549</v>
      </c>
      <c r="E90" s="940">
        <v>520000</v>
      </c>
      <c r="F90" s="941">
        <f t="shared" si="2"/>
        <v>18708600</v>
      </c>
      <c r="G90" s="946">
        <v>520000</v>
      </c>
      <c r="H90" s="943">
        <f t="shared" si="3"/>
        <v>16398600</v>
      </c>
      <c r="I90" s="944" t="s">
        <v>454</v>
      </c>
      <c r="J90" s="944">
        <v>20</v>
      </c>
    </row>
    <row r="91" spans="1:10" ht="38.25">
      <c r="A91" s="936">
        <v>90</v>
      </c>
      <c r="B91" s="937" t="s">
        <v>18</v>
      </c>
      <c r="C91" s="947" t="s">
        <v>601</v>
      </c>
      <c r="D91" s="954" t="s">
        <v>2134</v>
      </c>
      <c r="E91" s="946">
        <v>1000000</v>
      </c>
      <c r="F91" s="941">
        <f t="shared" si="2"/>
        <v>19708600</v>
      </c>
      <c r="G91" s="942">
        <v>1000000</v>
      </c>
      <c r="H91" s="943">
        <f t="shared" si="3"/>
        <v>17398600</v>
      </c>
      <c r="I91" s="944" t="s">
        <v>13</v>
      </c>
      <c r="J91" s="944">
        <v>22</v>
      </c>
    </row>
    <row r="92" spans="1:10" ht="25.5">
      <c r="A92" s="936">
        <v>91</v>
      </c>
      <c r="B92" s="937" t="s">
        <v>18</v>
      </c>
      <c r="C92" s="945" t="s">
        <v>618</v>
      </c>
      <c r="D92" s="939" t="s">
        <v>619</v>
      </c>
      <c r="E92" s="946">
        <v>200000</v>
      </c>
      <c r="F92" s="941">
        <f t="shared" si="2"/>
        <v>19908600</v>
      </c>
      <c r="G92" s="942">
        <v>200000</v>
      </c>
      <c r="H92" s="943">
        <f t="shared" si="3"/>
        <v>17598600</v>
      </c>
      <c r="I92" s="944" t="s">
        <v>598</v>
      </c>
      <c r="J92" s="944" t="s">
        <v>462</v>
      </c>
    </row>
    <row r="93" spans="1:10" ht="25.5">
      <c r="A93" s="936">
        <v>92</v>
      </c>
      <c r="B93" s="937" t="s">
        <v>18</v>
      </c>
      <c r="C93" s="945" t="s">
        <v>604</v>
      </c>
      <c r="D93" s="939" t="s">
        <v>605</v>
      </c>
      <c r="E93" s="940">
        <v>150000</v>
      </c>
      <c r="F93" s="941">
        <f t="shared" si="2"/>
        <v>20058600</v>
      </c>
      <c r="G93" s="942">
        <v>150000</v>
      </c>
      <c r="H93" s="943">
        <f t="shared" si="3"/>
        <v>17748600</v>
      </c>
      <c r="I93" s="944" t="s">
        <v>48</v>
      </c>
      <c r="J93" s="944" t="s">
        <v>462</v>
      </c>
    </row>
    <row r="94" spans="1:10" ht="25.5">
      <c r="A94" s="936">
        <v>93</v>
      </c>
      <c r="B94" s="937" t="s">
        <v>18</v>
      </c>
      <c r="C94" s="945" t="s">
        <v>516</v>
      </c>
      <c r="D94" s="939" t="s">
        <v>517</v>
      </c>
      <c r="E94" s="940">
        <v>182000</v>
      </c>
      <c r="F94" s="941">
        <f t="shared" si="2"/>
        <v>20240600</v>
      </c>
      <c r="G94" s="942">
        <v>182000</v>
      </c>
      <c r="H94" s="943">
        <f t="shared" si="3"/>
        <v>17930600</v>
      </c>
      <c r="I94" s="944" t="s">
        <v>48</v>
      </c>
      <c r="J94" s="944" t="s">
        <v>462</v>
      </c>
    </row>
    <row r="95" spans="1:10" ht="25.5">
      <c r="A95" s="936">
        <v>94</v>
      </c>
      <c r="B95" s="937" t="s">
        <v>18</v>
      </c>
      <c r="C95" s="938" t="s">
        <v>611</v>
      </c>
      <c r="D95" s="939" t="s">
        <v>605</v>
      </c>
      <c r="E95" s="940">
        <v>150000</v>
      </c>
      <c r="F95" s="941">
        <f t="shared" si="2"/>
        <v>20390600</v>
      </c>
      <c r="G95" s="942">
        <v>150000</v>
      </c>
      <c r="H95" s="943">
        <f t="shared" si="3"/>
        <v>18080600</v>
      </c>
      <c r="I95" s="944" t="s">
        <v>48</v>
      </c>
      <c r="J95" s="944" t="s">
        <v>462</v>
      </c>
    </row>
    <row r="96" spans="1:10" ht="25.5">
      <c r="A96" s="936">
        <v>95</v>
      </c>
      <c r="B96" s="937" t="s">
        <v>18</v>
      </c>
      <c r="C96" s="945" t="s">
        <v>522</v>
      </c>
      <c r="D96" s="939" t="s">
        <v>523</v>
      </c>
      <c r="E96" s="940">
        <v>80000</v>
      </c>
      <c r="F96" s="941">
        <f t="shared" si="2"/>
        <v>20470600</v>
      </c>
      <c r="G96" s="942">
        <v>80000</v>
      </c>
      <c r="H96" s="943">
        <f t="shared" si="3"/>
        <v>18160600</v>
      </c>
      <c r="I96" s="944" t="s">
        <v>48</v>
      </c>
      <c r="J96" s="944" t="s">
        <v>462</v>
      </c>
    </row>
    <row r="97" spans="1:11" ht="38.25">
      <c r="A97" s="936">
        <v>96</v>
      </c>
      <c r="B97" s="937" t="s">
        <v>18</v>
      </c>
      <c r="C97" s="945" t="s">
        <v>592</v>
      </c>
      <c r="D97" s="939" t="s">
        <v>593</v>
      </c>
      <c r="E97" s="940">
        <v>410000</v>
      </c>
      <c r="F97" s="941">
        <f t="shared" si="2"/>
        <v>20880600</v>
      </c>
      <c r="G97" s="942">
        <v>410000</v>
      </c>
      <c r="H97" s="943">
        <f t="shared" si="3"/>
        <v>18570600</v>
      </c>
      <c r="I97" s="944" t="s">
        <v>594</v>
      </c>
      <c r="J97" s="944" t="s">
        <v>465</v>
      </c>
    </row>
    <row r="98" spans="1:11">
      <c r="A98" s="960">
        <f>COUNT(A6:A97)</f>
        <v>92</v>
      </c>
      <c r="B98" s="961"/>
      <c r="C98" s="962"/>
      <c r="D98" s="963" t="s">
        <v>620</v>
      </c>
      <c r="E98" s="964">
        <f>SUM(E6:E97)</f>
        <v>20880600</v>
      </c>
      <c r="F98" s="965">
        <f>F97</f>
        <v>20880600</v>
      </c>
      <c r="G98" s="966"/>
      <c r="H98" s="967">
        <f>H97</f>
        <v>18570600</v>
      </c>
      <c r="I98" s="968"/>
      <c r="J98" s="968"/>
    </row>
    <row r="99" spans="1:11">
      <c r="A99" s="987" t="s">
        <v>934</v>
      </c>
      <c r="B99" s="976"/>
      <c r="C99" s="983"/>
      <c r="D99" s="983"/>
      <c r="E99" s="984"/>
      <c r="F99" s="973"/>
      <c r="G99" s="974"/>
      <c r="H99" s="975"/>
      <c r="I99" s="976"/>
      <c r="J99" s="976"/>
    </row>
    <row r="100" spans="1:11" ht="25.5">
      <c r="A100" s="223">
        <v>1</v>
      </c>
      <c r="B100" s="224" t="s">
        <v>2175</v>
      </c>
      <c r="C100" s="225" t="s">
        <v>2176</v>
      </c>
      <c r="D100" s="225" t="s">
        <v>2177</v>
      </c>
      <c r="E100" s="226">
        <v>0</v>
      </c>
      <c r="F100" s="977">
        <f>E100</f>
        <v>0</v>
      </c>
      <c r="G100" s="226">
        <f>E100</f>
        <v>0</v>
      </c>
      <c r="H100" s="985">
        <f>E100</f>
        <v>0</v>
      </c>
      <c r="I100" s="980" t="s">
        <v>931</v>
      </c>
      <c r="J100" s="224" t="s">
        <v>137</v>
      </c>
      <c r="K100" s="761" t="s">
        <v>4928</v>
      </c>
    </row>
    <row r="101" spans="1:11" ht="38.25">
      <c r="A101" s="227">
        <v>2</v>
      </c>
      <c r="B101" s="227" t="s">
        <v>2178</v>
      </c>
      <c r="C101" s="228" t="s">
        <v>2179</v>
      </c>
      <c r="D101" s="228" t="s">
        <v>2180</v>
      </c>
      <c r="E101" s="229">
        <v>20000</v>
      </c>
      <c r="F101" s="941">
        <f>E101+F100</f>
        <v>20000</v>
      </c>
      <c r="G101" s="229">
        <f>E101</f>
        <v>20000</v>
      </c>
      <c r="H101" s="971">
        <f>G101+H100</f>
        <v>20000</v>
      </c>
      <c r="I101" s="944" t="s">
        <v>925</v>
      </c>
      <c r="J101" s="227" t="s">
        <v>137</v>
      </c>
    </row>
    <row r="102" spans="1:11" ht="25.5">
      <c r="A102" s="227">
        <v>3</v>
      </c>
      <c r="B102" s="227" t="s">
        <v>2181</v>
      </c>
      <c r="C102" s="228" t="s">
        <v>2183</v>
      </c>
      <c r="D102" s="228" t="s">
        <v>2184</v>
      </c>
      <c r="E102" s="229">
        <v>25000</v>
      </c>
      <c r="F102" s="941">
        <f t="shared" ref="F102:F143" si="4">E102+F101</f>
        <v>45000</v>
      </c>
      <c r="G102" s="229">
        <f t="shared" ref="G102:G143" si="5">E102</f>
        <v>25000</v>
      </c>
      <c r="H102" s="971">
        <f t="shared" ref="H102:H143" si="6">G102+H101</f>
        <v>45000</v>
      </c>
      <c r="I102" s="944" t="s">
        <v>2182</v>
      </c>
      <c r="J102" s="227" t="s">
        <v>137</v>
      </c>
    </row>
    <row r="103" spans="1:11" ht="51">
      <c r="A103" s="227">
        <v>4</v>
      </c>
      <c r="B103" s="227" t="s">
        <v>2812</v>
      </c>
      <c r="C103" s="230" t="s">
        <v>2813</v>
      </c>
      <c r="D103" s="228" t="s">
        <v>2814</v>
      </c>
      <c r="E103" s="229">
        <v>60000</v>
      </c>
      <c r="F103" s="941">
        <f t="shared" si="4"/>
        <v>105000</v>
      </c>
      <c r="G103" s="229">
        <f t="shared" si="5"/>
        <v>60000</v>
      </c>
      <c r="H103" s="971">
        <f t="shared" si="6"/>
        <v>105000</v>
      </c>
      <c r="I103" s="944" t="s">
        <v>2182</v>
      </c>
      <c r="J103" s="227"/>
    </row>
    <row r="104" spans="1:11" ht="25.5">
      <c r="A104" s="227">
        <v>5</v>
      </c>
      <c r="B104" s="227" t="s">
        <v>920</v>
      </c>
      <c r="C104" s="231" t="s">
        <v>2815</v>
      </c>
      <c r="D104" s="232" t="s">
        <v>2816</v>
      </c>
      <c r="E104" s="229">
        <v>25000</v>
      </c>
      <c r="F104" s="941">
        <f t="shared" si="4"/>
        <v>130000</v>
      </c>
      <c r="G104" s="229">
        <f t="shared" si="5"/>
        <v>25000</v>
      </c>
      <c r="H104" s="971">
        <f t="shared" si="6"/>
        <v>130000</v>
      </c>
      <c r="I104" s="944" t="s">
        <v>2182</v>
      </c>
      <c r="J104" s="227" t="s">
        <v>137</v>
      </c>
    </row>
    <row r="105" spans="1:11" ht="38.25">
      <c r="A105" s="227">
        <v>6</v>
      </c>
      <c r="B105" s="227" t="s">
        <v>920</v>
      </c>
      <c r="C105" s="231" t="s">
        <v>2817</v>
      </c>
      <c r="D105" s="233" t="s">
        <v>2818</v>
      </c>
      <c r="E105" s="229">
        <v>75000</v>
      </c>
      <c r="F105" s="941">
        <f t="shared" si="4"/>
        <v>205000</v>
      </c>
      <c r="G105" s="229">
        <f t="shared" si="5"/>
        <v>75000</v>
      </c>
      <c r="H105" s="971">
        <f t="shared" si="6"/>
        <v>205000</v>
      </c>
      <c r="I105" s="944" t="s">
        <v>2182</v>
      </c>
      <c r="J105" s="227" t="s">
        <v>137</v>
      </c>
    </row>
    <row r="106" spans="1:11" ht="178.5">
      <c r="A106" s="227">
        <v>7</v>
      </c>
      <c r="B106" s="227" t="s">
        <v>2185</v>
      </c>
      <c r="C106" s="228" t="s">
        <v>2186</v>
      </c>
      <c r="D106" s="228" t="s">
        <v>2187</v>
      </c>
      <c r="E106" s="229">
        <v>24000</v>
      </c>
      <c r="F106" s="941">
        <f t="shared" si="4"/>
        <v>229000</v>
      </c>
      <c r="G106" s="229">
        <f t="shared" si="5"/>
        <v>24000</v>
      </c>
      <c r="H106" s="971">
        <f t="shared" si="6"/>
        <v>229000</v>
      </c>
      <c r="I106" s="944" t="s">
        <v>2188</v>
      </c>
      <c r="J106" s="227" t="s">
        <v>137</v>
      </c>
    </row>
    <row r="107" spans="1:11" ht="51">
      <c r="A107" s="227">
        <v>8</v>
      </c>
      <c r="B107" s="227" t="s">
        <v>2189</v>
      </c>
      <c r="C107" s="228" t="s">
        <v>2190</v>
      </c>
      <c r="D107" s="228" t="s">
        <v>2191</v>
      </c>
      <c r="E107" s="229">
        <v>1000</v>
      </c>
      <c r="F107" s="941">
        <f t="shared" si="4"/>
        <v>230000</v>
      </c>
      <c r="G107" s="229">
        <f t="shared" si="5"/>
        <v>1000</v>
      </c>
      <c r="H107" s="971">
        <f t="shared" si="6"/>
        <v>230000</v>
      </c>
      <c r="I107" s="944" t="s">
        <v>928</v>
      </c>
      <c r="J107" s="227" t="s">
        <v>137</v>
      </c>
    </row>
    <row r="108" spans="1:11" ht="51">
      <c r="A108" s="227">
        <v>9</v>
      </c>
      <c r="B108" s="227" t="s">
        <v>920</v>
      </c>
      <c r="C108" s="228" t="s">
        <v>2819</v>
      </c>
      <c r="D108" s="228" t="s">
        <v>2820</v>
      </c>
      <c r="E108" s="229">
        <v>100000</v>
      </c>
      <c r="F108" s="941">
        <f t="shared" si="4"/>
        <v>330000</v>
      </c>
      <c r="G108" s="229">
        <f t="shared" si="5"/>
        <v>100000</v>
      </c>
      <c r="H108" s="971">
        <f t="shared" si="6"/>
        <v>330000</v>
      </c>
      <c r="I108" s="944" t="s">
        <v>921</v>
      </c>
      <c r="J108" s="227" t="s">
        <v>137</v>
      </c>
    </row>
    <row r="109" spans="1:11" ht="51">
      <c r="A109" s="227">
        <v>10</v>
      </c>
      <c r="B109" s="227" t="s">
        <v>2181</v>
      </c>
      <c r="C109" s="228" t="s">
        <v>2819</v>
      </c>
      <c r="D109" s="228" t="s">
        <v>2820</v>
      </c>
      <c r="E109" s="229">
        <v>100000</v>
      </c>
      <c r="F109" s="941">
        <f t="shared" si="4"/>
        <v>430000</v>
      </c>
      <c r="G109" s="229">
        <f t="shared" si="5"/>
        <v>100000</v>
      </c>
      <c r="H109" s="971">
        <f t="shared" si="6"/>
        <v>430000</v>
      </c>
      <c r="I109" s="944" t="s">
        <v>2821</v>
      </c>
      <c r="J109" s="227" t="s">
        <v>137</v>
      </c>
    </row>
    <row r="110" spans="1:11" ht="38.25">
      <c r="A110" s="227">
        <v>11</v>
      </c>
      <c r="B110" s="227" t="s">
        <v>2181</v>
      </c>
      <c r="C110" s="228" t="s">
        <v>2192</v>
      </c>
      <c r="D110" s="228" t="s">
        <v>2193</v>
      </c>
      <c r="E110" s="229">
        <v>120000</v>
      </c>
      <c r="F110" s="941">
        <f t="shared" si="4"/>
        <v>550000</v>
      </c>
      <c r="G110" s="229">
        <f t="shared" si="5"/>
        <v>120000</v>
      </c>
      <c r="H110" s="971">
        <f t="shared" si="6"/>
        <v>550000</v>
      </c>
      <c r="I110" s="944" t="s">
        <v>2182</v>
      </c>
      <c r="J110" s="227" t="s">
        <v>137</v>
      </c>
    </row>
    <row r="111" spans="1:11" ht="165.75">
      <c r="A111" s="227">
        <v>12</v>
      </c>
      <c r="B111" s="227" t="s">
        <v>2178</v>
      </c>
      <c r="C111" s="228" t="s">
        <v>2194</v>
      </c>
      <c r="D111" s="228" t="s">
        <v>2195</v>
      </c>
      <c r="E111" s="229">
        <v>100000</v>
      </c>
      <c r="F111" s="941">
        <f t="shared" si="4"/>
        <v>650000</v>
      </c>
      <c r="G111" s="229">
        <f t="shared" si="5"/>
        <v>100000</v>
      </c>
      <c r="H111" s="971">
        <f t="shared" si="6"/>
        <v>650000</v>
      </c>
      <c r="I111" s="944" t="s">
        <v>925</v>
      </c>
      <c r="J111" s="227" t="s">
        <v>137</v>
      </c>
    </row>
    <row r="112" spans="1:11" ht="165.75">
      <c r="A112" s="227">
        <v>13</v>
      </c>
      <c r="B112" s="227" t="s">
        <v>924</v>
      </c>
      <c r="C112" s="228" t="s">
        <v>2196</v>
      </c>
      <c r="D112" s="228" t="s">
        <v>2197</v>
      </c>
      <c r="E112" s="229">
        <v>60000</v>
      </c>
      <c r="F112" s="941">
        <f t="shared" si="4"/>
        <v>710000</v>
      </c>
      <c r="G112" s="229">
        <f t="shared" si="5"/>
        <v>60000</v>
      </c>
      <c r="H112" s="971">
        <f t="shared" si="6"/>
        <v>710000</v>
      </c>
      <c r="I112" s="944" t="s">
        <v>2198</v>
      </c>
      <c r="J112" s="227" t="s">
        <v>137</v>
      </c>
    </row>
    <row r="113" spans="1:10" ht="63.75">
      <c r="A113" s="227">
        <v>14</v>
      </c>
      <c r="B113" s="227" t="s">
        <v>2199</v>
      </c>
      <c r="C113" s="228" t="s">
        <v>2200</v>
      </c>
      <c r="D113" s="228" t="s">
        <v>2201</v>
      </c>
      <c r="E113" s="229">
        <v>30000</v>
      </c>
      <c r="F113" s="941">
        <f t="shared" si="4"/>
        <v>740000</v>
      </c>
      <c r="G113" s="229">
        <f t="shared" si="5"/>
        <v>30000</v>
      </c>
      <c r="H113" s="971">
        <f t="shared" si="6"/>
        <v>740000</v>
      </c>
      <c r="I113" s="944" t="s">
        <v>930</v>
      </c>
      <c r="J113" s="227" t="s">
        <v>137</v>
      </c>
    </row>
    <row r="114" spans="1:10" ht="76.5">
      <c r="A114" s="227">
        <v>15</v>
      </c>
      <c r="B114" s="227" t="s">
        <v>2202</v>
      </c>
      <c r="C114" s="228" t="s">
        <v>2203</v>
      </c>
      <c r="D114" s="228" t="s">
        <v>2204</v>
      </c>
      <c r="E114" s="229">
        <v>8000</v>
      </c>
      <c r="F114" s="941">
        <f t="shared" si="4"/>
        <v>748000</v>
      </c>
      <c r="G114" s="229">
        <f t="shared" si="5"/>
        <v>8000</v>
      </c>
      <c r="H114" s="971">
        <f t="shared" si="6"/>
        <v>748000</v>
      </c>
      <c r="I114" s="944" t="s">
        <v>929</v>
      </c>
      <c r="J114" s="227" t="s">
        <v>137</v>
      </c>
    </row>
    <row r="115" spans="1:10" ht="38.25">
      <c r="A115" s="227">
        <v>16</v>
      </c>
      <c r="B115" s="227" t="s">
        <v>2205</v>
      </c>
      <c r="C115" s="227" t="s">
        <v>2206</v>
      </c>
      <c r="D115" s="228" t="s">
        <v>2207</v>
      </c>
      <c r="E115" s="229">
        <v>35000</v>
      </c>
      <c r="F115" s="941">
        <f t="shared" si="4"/>
        <v>783000</v>
      </c>
      <c r="G115" s="229">
        <f t="shared" si="5"/>
        <v>35000</v>
      </c>
      <c r="H115" s="971">
        <f t="shared" si="6"/>
        <v>783000</v>
      </c>
      <c r="I115" s="944"/>
      <c r="J115" s="227" t="s">
        <v>137</v>
      </c>
    </row>
    <row r="116" spans="1:10" ht="38.25">
      <c r="A116" s="227">
        <v>17</v>
      </c>
      <c r="B116" s="227" t="s">
        <v>2209</v>
      </c>
      <c r="C116" s="228" t="s">
        <v>2210</v>
      </c>
      <c r="D116" s="228" t="s">
        <v>2211</v>
      </c>
      <c r="E116" s="229">
        <v>7500</v>
      </c>
      <c r="F116" s="941">
        <f t="shared" si="4"/>
        <v>790500</v>
      </c>
      <c r="G116" s="229">
        <f t="shared" si="5"/>
        <v>7500</v>
      </c>
      <c r="H116" s="971">
        <f t="shared" si="6"/>
        <v>790500</v>
      </c>
      <c r="I116" s="944" t="s">
        <v>921</v>
      </c>
      <c r="J116" s="227" t="s">
        <v>137</v>
      </c>
    </row>
    <row r="117" spans="1:10" ht="63.75">
      <c r="A117" s="227">
        <v>18</v>
      </c>
      <c r="B117" s="227" t="s">
        <v>920</v>
      </c>
      <c r="C117" s="228" t="s">
        <v>2212</v>
      </c>
      <c r="D117" s="228" t="s">
        <v>2213</v>
      </c>
      <c r="E117" s="229">
        <v>50000</v>
      </c>
      <c r="F117" s="941">
        <f t="shared" si="4"/>
        <v>840500</v>
      </c>
      <c r="G117" s="229">
        <f t="shared" si="5"/>
        <v>50000</v>
      </c>
      <c r="H117" s="971">
        <f t="shared" si="6"/>
        <v>840500</v>
      </c>
      <c r="I117" s="944" t="s">
        <v>2214</v>
      </c>
      <c r="J117" s="227" t="s">
        <v>137</v>
      </c>
    </row>
    <row r="118" spans="1:10" ht="242.25">
      <c r="A118" s="227">
        <v>19</v>
      </c>
      <c r="B118" s="227" t="s">
        <v>2178</v>
      </c>
      <c r="C118" s="228" t="s">
        <v>2215</v>
      </c>
      <c r="D118" s="228" t="s">
        <v>2216</v>
      </c>
      <c r="E118" s="229">
        <v>50000</v>
      </c>
      <c r="F118" s="941">
        <f t="shared" si="4"/>
        <v>890500</v>
      </c>
      <c r="G118" s="229">
        <f t="shared" si="5"/>
        <v>50000</v>
      </c>
      <c r="H118" s="971">
        <f t="shared" si="6"/>
        <v>890500</v>
      </c>
      <c r="I118" s="944" t="s">
        <v>925</v>
      </c>
      <c r="J118" s="227" t="s">
        <v>137</v>
      </c>
    </row>
    <row r="119" spans="1:10" ht="38.25">
      <c r="A119" s="227">
        <v>20</v>
      </c>
      <c r="B119" s="227" t="s">
        <v>2189</v>
      </c>
      <c r="C119" s="228" t="s">
        <v>2217</v>
      </c>
      <c r="D119" s="228" t="s">
        <v>927</v>
      </c>
      <c r="E119" s="229">
        <v>10000</v>
      </c>
      <c r="F119" s="941">
        <f t="shared" si="4"/>
        <v>900500</v>
      </c>
      <c r="G119" s="229">
        <f t="shared" si="5"/>
        <v>10000</v>
      </c>
      <c r="H119" s="971">
        <f t="shared" si="6"/>
        <v>900500</v>
      </c>
      <c r="I119" s="944" t="s">
        <v>928</v>
      </c>
      <c r="J119" s="227" t="s">
        <v>137</v>
      </c>
    </row>
    <row r="120" spans="1:10" ht="25.5">
      <c r="A120" s="227">
        <v>21</v>
      </c>
      <c r="B120" s="227" t="s">
        <v>922</v>
      </c>
      <c r="C120" s="228" t="s">
        <v>2218</v>
      </c>
      <c r="D120" s="228" t="s">
        <v>2219</v>
      </c>
      <c r="E120" s="229">
        <v>40000</v>
      </c>
      <c r="F120" s="941">
        <f t="shared" si="4"/>
        <v>940500</v>
      </c>
      <c r="G120" s="229">
        <f t="shared" si="5"/>
        <v>40000</v>
      </c>
      <c r="H120" s="971">
        <f t="shared" si="6"/>
        <v>940500</v>
      </c>
      <c r="I120" s="944" t="s">
        <v>2220</v>
      </c>
      <c r="J120" s="227" t="s">
        <v>137</v>
      </c>
    </row>
    <row r="121" spans="1:10" ht="38.25">
      <c r="A121" s="227">
        <v>22</v>
      </c>
      <c r="B121" s="227" t="s">
        <v>2175</v>
      </c>
      <c r="C121" s="228" t="s">
        <v>2221</v>
      </c>
      <c r="D121" s="228" t="s">
        <v>2222</v>
      </c>
      <c r="E121" s="229">
        <v>40000</v>
      </c>
      <c r="F121" s="941">
        <f t="shared" si="4"/>
        <v>980500</v>
      </c>
      <c r="G121" s="229">
        <f t="shared" si="5"/>
        <v>40000</v>
      </c>
      <c r="H121" s="971">
        <f t="shared" si="6"/>
        <v>980500</v>
      </c>
      <c r="I121" s="944" t="s">
        <v>931</v>
      </c>
      <c r="J121" s="227" t="s">
        <v>137</v>
      </c>
    </row>
    <row r="122" spans="1:10" ht="114.75">
      <c r="A122" s="227">
        <v>23</v>
      </c>
      <c r="B122" s="227" t="s">
        <v>2208</v>
      </c>
      <c r="C122" s="228" t="s">
        <v>2223</v>
      </c>
      <c r="D122" s="228" t="s">
        <v>2224</v>
      </c>
      <c r="E122" s="229">
        <v>12000</v>
      </c>
      <c r="F122" s="941">
        <f t="shared" si="4"/>
        <v>992500</v>
      </c>
      <c r="G122" s="229">
        <f t="shared" si="5"/>
        <v>12000</v>
      </c>
      <c r="H122" s="971">
        <f t="shared" si="6"/>
        <v>992500</v>
      </c>
      <c r="I122" s="944" t="s">
        <v>923</v>
      </c>
      <c r="J122" s="227" t="s">
        <v>137</v>
      </c>
    </row>
    <row r="123" spans="1:10" ht="38.25">
      <c r="A123" s="227">
        <v>24</v>
      </c>
      <c r="B123" s="227" t="s">
        <v>920</v>
      </c>
      <c r="C123" s="228" t="s">
        <v>2225</v>
      </c>
      <c r="D123" s="228" t="s">
        <v>2226</v>
      </c>
      <c r="E123" s="229">
        <v>50000</v>
      </c>
      <c r="F123" s="941">
        <f t="shared" si="4"/>
        <v>1042500</v>
      </c>
      <c r="G123" s="229">
        <f t="shared" si="5"/>
        <v>50000</v>
      </c>
      <c r="H123" s="971">
        <f t="shared" si="6"/>
        <v>1042500</v>
      </c>
      <c r="I123" s="944" t="s">
        <v>2214</v>
      </c>
      <c r="J123" s="227" t="s">
        <v>137</v>
      </c>
    </row>
    <row r="124" spans="1:10" ht="38.25">
      <c r="A124" s="227">
        <v>25</v>
      </c>
      <c r="B124" s="227" t="s">
        <v>920</v>
      </c>
      <c r="C124" s="228" t="s">
        <v>2227</v>
      </c>
      <c r="D124" s="228" t="s">
        <v>2228</v>
      </c>
      <c r="E124" s="229">
        <v>100000</v>
      </c>
      <c r="F124" s="941">
        <f t="shared" si="4"/>
        <v>1142500</v>
      </c>
      <c r="G124" s="229">
        <f t="shared" si="5"/>
        <v>100000</v>
      </c>
      <c r="H124" s="971">
        <f t="shared" si="6"/>
        <v>1142500</v>
      </c>
      <c r="I124" s="944" t="s">
        <v>2214</v>
      </c>
      <c r="J124" s="227" t="s">
        <v>137</v>
      </c>
    </row>
    <row r="125" spans="1:10" ht="25.5">
      <c r="A125" s="227">
        <v>26</v>
      </c>
      <c r="B125" s="227" t="s">
        <v>2178</v>
      </c>
      <c r="C125" s="228" t="s">
        <v>2229</v>
      </c>
      <c r="D125" s="228" t="s">
        <v>2230</v>
      </c>
      <c r="E125" s="229">
        <v>60000</v>
      </c>
      <c r="F125" s="941">
        <f t="shared" si="4"/>
        <v>1202500</v>
      </c>
      <c r="G125" s="229">
        <f t="shared" si="5"/>
        <v>60000</v>
      </c>
      <c r="H125" s="971">
        <f t="shared" si="6"/>
        <v>1202500</v>
      </c>
      <c r="I125" s="944" t="s">
        <v>925</v>
      </c>
      <c r="J125" s="227" t="s">
        <v>137</v>
      </c>
    </row>
    <row r="126" spans="1:10" ht="25.5">
      <c r="A126" s="227">
        <v>27</v>
      </c>
      <c r="B126" s="227" t="s">
        <v>2181</v>
      </c>
      <c r="C126" s="228" t="s">
        <v>2231</v>
      </c>
      <c r="D126" s="228" t="s">
        <v>2232</v>
      </c>
      <c r="E126" s="229">
        <v>5000</v>
      </c>
      <c r="F126" s="941">
        <f t="shared" si="4"/>
        <v>1207500</v>
      </c>
      <c r="G126" s="229">
        <f t="shared" si="5"/>
        <v>5000</v>
      </c>
      <c r="H126" s="971">
        <f t="shared" si="6"/>
        <v>1207500</v>
      </c>
      <c r="I126" s="944" t="s">
        <v>2182</v>
      </c>
      <c r="J126" s="227" t="s">
        <v>137</v>
      </c>
    </row>
    <row r="127" spans="1:10" ht="89.25">
      <c r="A127" s="227">
        <v>28</v>
      </c>
      <c r="B127" s="227" t="s">
        <v>2189</v>
      </c>
      <c r="C127" s="228" t="s">
        <v>2233</v>
      </c>
      <c r="D127" s="228" t="s">
        <v>2234</v>
      </c>
      <c r="E127" s="229">
        <v>10000</v>
      </c>
      <c r="F127" s="941">
        <f t="shared" si="4"/>
        <v>1217500</v>
      </c>
      <c r="G127" s="229">
        <f t="shared" si="5"/>
        <v>10000</v>
      </c>
      <c r="H127" s="971">
        <f t="shared" si="6"/>
        <v>1217500</v>
      </c>
      <c r="I127" s="944" t="s">
        <v>928</v>
      </c>
      <c r="J127" s="227" t="s">
        <v>137</v>
      </c>
    </row>
    <row r="128" spans="1:10" ht="102">
      <c r="A128" s="227">
        <v>29</v>
      </c>
      <c r="B128" s="227" t="s">
        <v>2199</v>
      </c>
      <c r="C128" s="228" t="s">
        <v>2235</v>
      </c>
      <c r="D128" s="228" t="s">
        <v>2236</v>
      </c>
      <c r="E128" s="229">
        <v>15000</v>
      </c>
      <c r="F128" s="941">
        <f t="shared" si="4"/>
        <v>1232500</v>
      </c>
      <c r="G128" s="229">
        <f t="shared" si="5"/>
        <v>15000</v>
      </c>
      <c r="H128" s="971">
        <f t="shared" si="6"/>
        <v>1232500</v>
      </c>
      <c r="I128" s="944" t="s">
        <v>930</v>
      </c>
      <c r="J128" s="227" t="s">
        <v>137</v>
      </c>
    </row>
    <row r="129" spans="1:10" ht="38.25">
      <c r="A129" s="227">
        <v>30</v>
      </c>
      <c r="B129" s="227" t="s">
        <v>2199</v>
      </c>
      <c r="C129" s="228" t="s">
        <v>2237</v>
      </c>
      <c r="D129" s="228" t="s">
        <v>2238</v>
      </c>
      <c r="E129" s="229">
        <v>50000</v>
      </c>
      <c r="F129" s="941">
        <f t="shared" si="4"/>
        <v>1282500</v>
      </c>
      <c r="G129" s="229">
        <f t="shared" si="5"/>
        <v>50000</v>
      </c>
      <c r="H129" s="971">
        <f t="shared" si="6"/>
        <v>1282500</v>
      </c>
      <c r="I129" s="944" t="s">
        <v>930</v>
      </c>
      <c r="J129" s="227" t="s">
        <v>137</v>
      </c>
    </row>
    <row r="130" spans="1:10" ht="51">
      <c r="A130" s="227">
        <v>31</v>
      </c>
      <c r="B130" s="227" t="s">
        <v>2175</v>
      </c>
      <c r="C130" s="228" t="s">
        <v>2239</v>
      </c>
      <c r="D130" s="228" t="s">
        <v>2240</v>
      </c>
      <c r="E130" s="229">
        <v>20000</v>
      </c>
      <c r="F130" s="941">
        <f t="shared" si="4"/>
        <v>1302500</v>
      </c>
      <c r="G130" s="229">
        <f t="shared" si="5"/>
        <v>20000</v>
      </c>
      <c r="H130" s="971">
        <f t="shared" si="6"/>
        <v>1302500</v>
      </c>
      <c r="I130" s="944" t="s">
        <v>931</v>
      </c>
      <c r="J130" s="227" t="s">
        <v>137</v>
      </c>
    </row>
    <row r="131" spans="1:10" ht="127.5">
      <c r="A131" s="227">
        <v>32</v>
      </c>
      <c r="B131" s="227" t="s">
        <v>2178</v>
      </c>
      <c r="C131" s="228" t="s">
        <v>2241</v>
      </c>
      <c r="D131" s="228" t="s">
        <v>2242</v>
      </c>
      <c r="E131" s="229">
        <v>10000</v>
      </c>
      <c r="F131" s="941">
        <f t="shared" si="4"/>
        <v>1312500</v>
      </c>
      <c r="G131" s="229">
        <f t="shared" si="5"/>
        <v>10000</v>
      </c>
      <c r="H131" s="971">
        <f t="shared" si="6"/>
        <v>1312500</v>
      </c>
      <c r="I131" s="944" t="s">
        <v>925</v>
      </c>
      <c r="J131" s="227" t="s">
        <v>137</v>
      </c>
    </row>
    <row r="132" spans="1:10" ht="38.25">
      <c r="A132" s="227">
        <v>33</v>
      </c>
      <c r="B132" s="227" t="s">
        <v>2178</v>
      </c>
      <c r="C132" s="228" t="s">
        <v>2243</v>
      </c>
      <c r="D132" s="228" t="s">
        <v>926</v>
      </c>
      <c r="E132" s="229">
        <v>30000</v>
      </c>
      <c r="F132" s="941">
        <f t="shared" si="4"/>
        <v>1342500</v>
      </c>
      <c r="G132" s="229">
        <f t="shared" si="5"/>
        <v>30000</v>
      </c>
      <c r="H132" s="971">
        <f t="shared" si="6"/>
        <v>1342500</v>
      </c>
      <c r="I132" s="944" t="s">
        <v>925</v>
      </c>
      <c r="J132" s="227" t="s">
        <v>137</v>
      </c>
    </row>
    <row r="133" spans="1:10">
      <c r="A133" s="227">
        <v>34</v>
      </c>
      <c r="B133" s="227" t="s">
        <v>2181</v>
      </c>
      <c r="C133" s="228" t="s">
        <v>2244</v>
      </c>
      <c r="D133" s="228" t="s">
        <v>2245</v>
      </c>
      <c r="E133" s="229">
        <v>1000</v>
      </c>
      <c r="F133" s="941">
        <f t="shared" si="4"/>
        <v>1343500</v>
      </c>
      <c r="G133" s="229">
        <f t="shared" si="5"/>
        <v>1000</v>
      </c>
      <c r="H133" s="971">
        <f t="shared" si="6"/>
        <v>1343500</v>
      </c>
      <c r="I133" s="944" t="s">
        <v>2182</v>
      </c>
      <c r="J133" s="227" t="s">
        <v>137</v>
      </c>
    </row>
    <row r="134" spans="1:10" ht="25.5">
      <c r="A134" s="227">
        <v>35</v>
      </c>
      <c r="B134" s="227" t="s">
        <v>2181</v>
      </c>
      <c r="C134" s="228" t="s">
        <v>2246</v>
      </c>
      <c r="D134" s="228" t="s">
        <v>2247</v>
      </c>
      <c r="E134" s="229">
        <v>2500</v>
      </c>
      <c r="F134" s="941">
        <f t="shared" si="4"/>
        <v>1346000</v>
      </c>
      <c r="G134" s="229">
        <f t="shared" si="5"/>
        <v>2500</v>
      </c>
      <c r="H134" s="971">
        <f t="shared" si="6"/>
        <v>1346000</v>
      </c>
      <c r="I134" s="944" t="s">
        <v>2182</v>
      </c>
      <c r="J134" s="227" t="s">
        <v>137</v>
      </c>
    </row>
    <row r="135" spans="1:10" ht="38.25">
      <c r="A135" s="227">
        <v>36</v>
      </c>
      <c r="B135" s="227" t="s">
        <v>2248</v>
      </c>
      <c r="C135" s="228" t="s">
        <v>2249</v>
      </c>
      <c r="D135" s="228" t="s">
        <v>2250</v>
      </c>
      <c r="E135" s="229">
        <v>12000</v>
      </c>
      <c r="F135" s="941">
        <f t="shared" si="4"/>
        <v>1358000</v>
      </c>
      <c r="G135" s="229">
        <f t="shared" si="5"/>
        <v>12000</v>
      </c>
      <c r="H135" s="971">
        <f t="shared" si="6"/>
        <v>1358000</v>
      </c>
      <c r="I135" s="944" t="s">
        <v>2251</v>
      </c>
      <c r="J135" s="227" t="s">
        <v>137</v>
      </c>
    </row>
    <row r="136" spans="1:10" ht="114.75">
      <c r="A136" s="227">
        <v>37</v>
      </c>
      <c r="B136" s="227" t="s">
        <v>2178</v>
      </c>
      <c r="C136" s="228" t="s">
        <v>2252</v>
      </c>
      <c r="D136" s="228" t="s">
        <v>2253</v>
      </c>
      <c r="E136" s="229">
        <v>50000</v>
      </c>
      <c r="F136" s="941">
        <f t="shared" si="4"/>
        <v>1408000</v>
      </c>
      <c r="G136" s="229">
        <f t="shared" si="5"/>
        <v>50000</v>
      </c>
      <c r="H136" s="971">
        <f t="shared" si="6"/>
        <v>1408000</v>
      </c>
      <c r="I136" s="944" t="s">
        <v>925</v>
      </c>
      <c r="J136" s="227" t="s">
        <v>137</v>
      </c>
    </row>
    <row r="137" spans="1:10" ht="38.25">
      <c r="A137" s="227">
        <v>38</v>
      </c>
      <c r="B137" s="227" t="s">
        <v>2181</v>
      </c>
      <c r="C137" s="228" t="s">
        <v>2822</v>
      </c>
      <c r="D137" s="228" t="s">
        <v>2823</v>
      </c>
      <c r="E137" s="229">
        <v>35000</v>
      </c>
      <c r="F137" s="941">
        <f t="shared" si="4"/>
        <v>1443000</v>
      </c>
      <c r="G137" s="229">
        <f t="shared" si="5"/>
        <v>35000</v>
      </c>
      <c r="H137" s="971">
        <f t="shared" si="6"/>
        <v>1443000</v>
      </c>
      <c r="I137" s="944" t="s">
        <v>2821</v>
      </c>
      <c r="J137" s="227" t="s">
        <v>137</v>
      </c>
    </row>
    <row r="138" spans="1:10" ht="25.5">
      <c r="A138" s="227">
        <v>39</v>
      </c>
      <c r="B138" s="227" t="s">
        <v>924</v>
      </c>
      <c r="C138" s="228" t="s">
        <v>2824</v>
      </c>
      <c r="D138" s="228" t="s">
        <v>2825</v>
      </c>
      <c r="E138" s="229">
        <v>30000</v>
      </c>
      <c r="F138" s="941">
        <f t="shared" si="4"/>
        <v>1473000</v>
      </c>
      <c r="G138" s="229">
        <f t="shared" si="5"/>
        <v>30000</v>
      </c>
      <c r="H138" s="971">
        <f t="shared" si="6"/>
        <v>1473000</v>
      </c>
      <c r="I138" s="944" t="s">
        <v>925</v>
      </c>
      <c r="J138" s="227" t="s">
        <v>137</v>
      </c>
    </row>
    <row r="139" spans="1:10" ht="38.25">
      <c r="A139" s="227">
        <v>40</v>
      </c>
      <c r="B139" s="227" t="s">
        <v>924</v>
      </c>
      <c r="C139" s="228" t="s">
        <v>2826</v>
      </c>
      <c r="D139" s="228" t="s">
        <v>2827</v>
      </c>
      <c r="E139" s="229">
        <v>65000</v>
      </c>
      <c r="F139" s="941">
        <f t="shared" si="4"/>
        <v>1538000</v>
      </c>
      <c r="G139" s="229">
        <f t="shared" si="5"/>
        <v>65000</v>
      </c>
      <c r="H139" s="971">
        <f t="shared" si="6"/>
        <v>1538000</v>
      </c>
      <c r="I139" s="944" t="s">
        <v>925</v>
      </c>
      <c r="J139" s="227" t="s">
        <v>137</v>
      </c>
    </row>
    <row r="140" spans="1:10" ht="51">
      <c r="A140" s="227">
        <v>41</v>
      </c>
      <c r="B140" s="227" t="s">
        <v>924</v>
      </c>
      <c r="C140" s="228" t="s">
        <v>2828</v>
      </c>
      <c r="D140" s="228" t="s">
        <v>2829</v>
      </c>
      <c r="E140" s="229">
        <v>83000</v>
      </c>
      <c r="F140" s="941">
        <f t="shared" si="4"/>
        <v>1621000</v>
      </c>
      <c r="G140" s="229">
        <f t="shared" si="5"/>
        <v>83000</v>
      </c>
      <c r="H140" s="971">
        <f t="shared" si="6"/>
        <v>1621000</v>
      </c>
      <c r="I140" s="944" t="s">
        <v>925</v>
      </c>
      <c r="J140" s="227" t="s">
        <v>137</v>
      </c>
    </row>
    <row r="141" spans="1:10" ht="38.25">
      <c r="A141" s="227">
        <v>42</v>
      </c>
      <c r="B141" s="227" t="s">
        <v>2830</v>
      </c>
      <c r="C141" s="228" t="s">
        <v>2831</v>
      </c>
      <c r="D141" s="228" t="s">
        <v>2832</v>
      </c>
      <c r="E141" s="229">
        <v>28000</v>
      </c>
      <c r="F141" s="941">
        <f t="shared" si="4"/>
        <v>1649000</v>
      </c>
      <c r="G141" s="229">
        <f t="shared" si="5"/>
        <v>28000</v>
      </c>
      <c r="H141" s="971">
        <f t="shared" si="6"/>
        <v>1649000</v>
      </c>
      <c r="I141" s="944" t="s">
        <v>930</v>
      </c>
      <c r="J141" s="227" t="s">
        <v>137</v>
      </c>
    </row>
    <row r="142" spans="1:10" ht="25.5">
      <c r="A142" s="227">
        <v>43</v>
      </c>
      <c r="B142" s="227" t="s">
        <v>922</v>
      </c>
      <c r="C142" s="228" t="s">
        <v>2833</v>
      </c>
      <c r="D142" s="228" t="s">
        <v>2834</v>
      </c>
      <c r="E142" s="229">
        <v>45000</v>
      </c>
      <c r="F142" s="941">
        <f t="shared" si="4"/>
        <v>1694000</v>
      </c>
      <c r="G142" s="229">
        <f t="shared" si="5"/>
        <v>45000</v>
      </c>
      <c r="H142" s="971">
        <f t="shared" si="6"/>
        <v>1694000</v>
      </c>
      <c r="I142" s="944" t="s">
        <v>923</v>
      </c>
      <c r="J142" s="227" t="s">
        <v>137</v>
      </c>
    </row>
    <row r="143" spans="1:10" ht="38.25">
      <c r="A143" s="234">
        <v>44</v>
      </c>
      <c r="B143" s="234" t="s">
        <v>922</v>
      </c>
      <c r="C143" s="235" t="s">
        <v>2835</v>
      </c>
      <c r="D143" s="235" t="s">
        <v>2836</v>
      </c>
      <c r="E143" s="236">
        <v>160000</v>
      </c>
      <c r="F143" s="981">
        <f t="shared" si="4"/>
        <v>1854000</v>
      </c>
      <c r="G143" s="236">
        <f t="shared" si="5"/>
        <v>160000</v>
      </c>
      <c r="H143" s="972">
        <f t="shared" si="6"/>
        <v>1854000</v>
      </c>
      <c r="I143" s="982" t="s">
        <v>923</v>
      </c>
      <c r="J143" s="234" t="s">
        <v>137</v>
      </c>
    </row>
    <row r="144" spans="1:10">
      <c r="A144" s="237">
        <f>COUNT(A100:A143)</f>
        <v>44</v>
      </c>
      <c r="B144" s="237"/>
      <c r="C144" s="238"/>
      <c r="D144" s="239" t="s">
        <v>2255</v>
      </c>
      <c r="E144" s="240">
        <f>SUM(E100:E143)</f>
        <v>1854000</v>
      </c>
      <c r="F144" s="969"/>
      <c r="G144" s="241"/>
      <c r="H144" s="969"/>
      <c r="I144" s="970"/>
      <c r="J144" s="242"/>
    </row>
    <row r="145" spans="1:13">
      <c r="A145" s="243" t="s">
        <v>2254</v>
      </c>
      <c r="B145" s="244"/>
      <c r="C145" s="245"/>
      <c r="D145" s="246"/>
      <c r="E145" s="247"/>
      <c r="F145" s="973"/>
      <c r="G145" s="974"/>
      <c r="H145" s="975"/>
      <c r="I145" s="976"/>
      <c r="J145" s="976"/>
    </row>
    <row r="146" spans="1:13">
      <c r="A146" s="993">
        <v>1</v>
      </c>
      <c r="B146" s="993" t="s">
        <v>2256</v>
      </c>
      <c r="C146" s="994" t="s">
        <v>2257</v>
      </c>
      <c r="D146" s="994" t="s">
        <v>2257</v>
      </c>
      <c r="E146" s="995">
        <v>125000</v>
      </c>
      <c r="F146" s="977">
        <f>E144+E146</f>
        <v>1979000</v>
      </c>
      <c r="G146" s="978">
        <v>125000</v>
      </c>
      <c r="H146" s="979">
        <f>G146+E144</f>
        <v>1979000</v>
      </c>
      <c r="I146" s="980" t="s">
        <v>139</v>
      </c>
      <c r="J146" s="980" t="s">
        <v>644</v>
      </c>
    </row>
    <row r="147" spans="1:13">
      <c r="A147" s="996">
        <v>2</v>
      </c>
      <c r="B147" s="996" t="s">
        <v>2258</v>
      </c>
      <c r="C147" s="997" t="s">
        <v>2259</v>
      </c>
      <c r="D147" s="997" t="s">
        <v>2259</v>
      </c>
      <c r="E147" s="998">
        <v>2500</v>
      </c>
      <c r="F147" s="941">
        <f t="shared" ref="F147:F153" si="7">E147+F146</f>
        <v>1981500</v>
      </c>
      <c r="G147" s="942">
        <v>2500</v>
      </c>
      <c r="H147" s="943">
        <f t="shared" ref="H147:H153" si="8">G147+H146</f>
        <v>1981500</v>
      </c>
      <c r="I147" s="944" t="s">
        <v>52</v>
      </c>
      <c r="J147" s="944" t="s">
        <v>630</v>
      </c>
    </row>
    <row r="148" spans="1:13">
      <c r="A148" s="996">
        <v>3</v>
      </c>
      <c r="B148" s="996" t="s">
        <v>2260</v>
      </c>
      <c r="C148" s="997" t="s">
        <v>2261</v>
      </c>
      <c r="D148" s="997" t="s">
        <v>2261</v>
      </c>
      <c r="E148" s="998">
        <v>50000</v>
      </c>
      <c r="F148" s="941">
        <f t="shared" si="7"/>
        <v>2031500</v>
      </c>
      <c r="G148" s="942">
        <v>50000</v>
      </c>
      <c r="H148" s="943">
        <f t="shared" si="8"/>
        <v>2031500</v>
      </c>
      <c r="I148" s="944" t="s">
        <v>16</v>
      </c>
      <c r="J148" s="944" t="s">
        <v>444</v>
      </c>
    </row>
    <row r="149" spans="1:13">
      <c r="A149" s="996">
        <v>4</v>
      </c>
      <c r="B149" s="996" t="s">
        <v>2262</v>
      </c>
      <c r="C149" s="997" t="s">
        <v>2259</v>
      </c>
      <c r="D149" s="997" t="s">
        <v>2259</v>
      </c>
      <c r="E149" s="998">
        <v>30000</v>
      </c>
      <c r="F149" s="941">
        <f t="shared" si="7"/>
        <v>2061500</v>
      </c>
      <c r="G149" s="942">
        <v>30000</v>
      </c>
      <c r="H149" s="943">
        <f t="shared" si="8"/>
        <v>2061500</v>
      </c>
      <c r="I149" s="944" t="s">
        <v>2263</v>
      </c>
      <c r="J149" s="944" t="s">
        <v>462</v>
      </c>
    </row>
    <row r="150" spans="1:13">
      <c r="A150" s="996">
        <v>5</v>
      </c>
      <c r="B150" s="996" t="s">
        <v>2264</v>
      </c>
      <c r="C150" s="997" t="s">
        <v>2265</v>
      </c>
      <c r="D150" s="997" t="s">
        <v>2265</v>
      </c>
      <c r="E150" s="998">
        <v>150000</v>
      </c>
      <c r="F150" s="941">
        <f t="shared" si="7"/>
        <v>2211500</v>
      </c>
      <c r="G150" s="942">
        <v>150000</v>
      </c>
      <c r="H150" s="943">
        <f t="shared" si="8"/>
        <v>2211500</v>
      </c>
      <c r="I150" s="944" t="s">
        <v>515</v>
      </c>
      <c r="J150" s="944" t="s">
        <v>462</v>
      </c>
    </row>
    <row r="151" spans="1:13" ht="25.5">
      <c r="A151" s="996">
        <v>6</v>
      </c>
      <c r="B151" s="996" t="s">
        <v>2266</v>
      </c>
      <c r="C151" s="997" t="s">
        <v>2267</v>
      </c>
      <c r="D151" s="997" t="s">
        <v>2268</v>
      </c>
      <c r="E151" s="998">
        <v>650000</v>
      </c>
      <c r="F151" s="941">
        <f t="shared" si="7"/>
        <v>2861500</v>
      </c>
      <c r="G151" s="942">
        <v>650000</v>
      </c>
      <c r="H151" s="943">
        <f t="shared" si="8"/>
        <v>2861500</v>
      </c>
      <c r="I151" s="944" t="s">
        <v>11</v>
      </c>
      <c r="J151" s="944" t="s">
        <v>624</v>
      </c>
    </row>
    <row r="152" spans="1:13">
      <c r="A152" s="996">
        <v>7</v>
      </c>
      <c r="B152" s="996" t="s">
        <v>2269</v>
      </c>
      <c r="C152" s="997" t="s">
        <v>2270</v>
      </c>
      <c r="D152" s="997" t="s">
        <v>2270</v>
      </c>
      <c r="E152" s="998">
        <v>195000</v>
      </c>
      <c r="F152" s="941">
        <f t="shared" si="7"/>
        <v>3056500</v>
      </c>
      <c r="G152" s="942">
        <v>195000</v>
      </c>
      <c r="H152" s="943">
        <f t="shared" si="8"/>
        <v>3056500</v>
      </c>
      <c r="I152" s="944" t="s">
        <v>16</v>
      </c>
      <c r="J152" s="944" t="s">
        <v>444</v>
      </c>
    </row>
    <row r="153" spans="1:13">
      <c r="A153" s="999">
        <v>8</v>
      </c>
      <c r="B153" s="999" t="s">
        <v>2837</v>
      </c>
      <c r="C153" s="1000" t="s">
        <v>2838</v>
      </c>
      <c r="D153" s="1000" t="s">
        <v>2839</v>
      </c>
      <c r="E153" s="1001">
        <v>10000</v>
      </c>
      <c r="F153" s="1002">
        <f t="shared" si="7"/>
        <v>3066500</v>
      </c>
      <c r="G153" s="1003">
        <f>E153</f>
        <v>10000</v>
      </c>
      <c r="H153" s="1004">
        <f t="shared" si="8"/>
        <v>3066500</v>
      </c>
      <c r="I153" s="944" t="s">
        <v>16</v>
      </c>
      <c r="J153" s="944" t="s">
        <v>444</v>
      </c>
    </row>
    <row r="154" spans="1:13" ht="13.5" thickBot="1">
      <c r="A154" s="283">
        <f>A153</f>
        <v>8</v>
      </c>
      <c r="B154" s="248"/>
      <c r="C154" s="249"/>
      <c r="D154" s="250" t="s">
        <v>2840</v>
      </c>
      <c r="E154" s="251">
        <f>SUM(E146:E153)</f>
        <v>1212500</v>
      </c>
      <c r="F154" s="988">
        <f>F153-F143</f>
        <v>1212500</v>
      </c>
      <c r="G154" s="1005"/>
      <c r="H154" s="992"/>
      <c r="I154" s="989"/>
      <c r="J154" s="989"/>
    </row>
    <row r="155" spans="1:13" ht="13.5" thickTop="1">
      <c r="A155" s="619">
        <v>51</v>
      </c>
      <c r="B155" s="857"/>
      <c r="C155" s="1006"/>
      <c r="D155" s="839" t="s">
        <v>2841</v>
      </c>
      <c r="E155" s="986">
        <f>E154+E144</f>
        <v>3066500</v>
      </c>
      <c r="F155" s="969">
        <f>F153</f>
        <v>3066500</v>
      </c>
      <c r="G155" s="932"/>
      <c r="H155" s="969"/>
      <c r="I155" s="1007"/>
      <c r="J155" s="1007"/>
    </row>
    <row r="156" spans="1:13" s="252" customFormat="1" ht="15">
      <c r="A156" s="1013" t="s">
        <v>19</v>
      </c>
      <c r="B156" s="1013"/>
      <c r="C156" s="1013"/>
      <c r="D156" s="1013"/>
      <c r="E156" s="1013"/>
      <c r="F156" s="1013"/>
      <c r="G156" s="1013"/>
      <c r="H156" s="1013"/>
      <c r="I156" s="1013"/>
      <c r="J156" s="1014"/>
      <c r="K156" s="1013"/>
      <c r="L156" s="1013"/>
      <c r="M156" s="1015"/>
    </row>
    <row r="157" spans="1:13" s="252" customFormat="1" ht="30">
      <c r="A157" s="1016">
        <v>1</v>
      </c>
      <c r="B157" s="1017" t="s">
        <v>19</v>
      </c>
      <c r="C157" s="1018" t="s">
        <v>917</v>
      </c>
      <c r="D157" s="1018" t="s">
        <v>2913</v>
      </c>
      <c r="E157" s="1019">
        <v>85000</v>
      </c>
      <c r="F157" s="1020">
        <f>E157</f>
        <v>85000</v>
      </c>
      <c r="G157" s="1020"/>
      <c r="H157" s="1020"/>
      <c r="I157" s="1021"/>
      <c r="J157" s="1017" t="s">
        <v>638</v>
      </c>
      <c r="K157" s="1022" t="s">
        <v>4929</v>
      </c>
      <c r="L157" s="1021" t="s">
        <v>4930</v>
      </c>
    </row>
    <row r="158" spans="1:13" s="252" customFormat="1" ht="60">
      <c r="A158" s="1016">
        <v>1</v>
      </c>
      <c r="B158" s="1017" t="s">
        <v>19</v>
      </c>
      <c r="C158" s="1018" t="s">
        <v>2904</v>
      </c>
      <c r="D158" s="1018" t="s">
        <v>2905</v>
      </c>
      <c r="E158" s="1019">
        <v>350000</v>
      </c>
      <c r="F158" s="1020">
        <f t="shared" ref="F158:F189" si="9">E158+F157</f>
        <v>435000</v>
      </c>
      <c r="G158" s="1020"/>
      <c r="H158" s="1020"/>
      <c r="I158" s="1021"/>
      <c r="J158" s="1017" t="s">
        <v>638</v>
      </c>
      <c r="K158" s="1022" t="s">
        <v>4929</v>
      </c>
      <c r="L158" s="1021" t="s">
        <v>4930</v>
      </c>
    </row>
    <row r="159" spans="1:13" s="252" customFormat="1" ht="60">
      <c r="A159" s="1016">
        <v>1</v>
      </c>
      <c r="B159" s="1017" t="s">
        <v>19</v>
      </c>
      <c r="C159" s="1018" t="s">
        <v>2971</v>
      </c>
      <c r="D159" s="1018" t="s">
        <v>2972</v>
      </c>
      <c r="E159" s="1019">
        <v>500000</v>
      </c>
      <c r="F159" s="1020">
        <f t="shared" si="9"/>
        <v>935000</v>
      </c>
      <c r="G159" s="1020"/>
      <c r="H159" s="1020"/>
      <c r="I159" s="1021"/>
      <c r="J159" s="1017" t="s">
        <v>675</v>
      </c>
      <c r="K159" s="1022" t="s">
        <v>4929</v>
      </c>
      <c r="L159" s="1021" t="s">
        <v>4931</v>
      </c>
    </row>
    <row r="160" spans="1:13" s="252" customFormat="1" ht="45">
      <c r="A160" s="1016">
        <v>1</v>
      </c>
      <c r="B160" s="1033" t="s">
        <v>19</v>
      </c>
      <c r="C160" s="1037" t="s">
        <v>4945</v>
      </c>
      <c r="D160" s="1038" t="s">
        <v>4946</v>
      </c>
      <c r="E160" s="1036">
        <v>300000</v>
      </c>
      <c r="F160" s="1020">
        <f t="shared" si="9"/>
        <v>1235000</v>
      </c>
      <c r="G160" s="1020"/>
      <c r="H160" s="1020"/>
      <c r="I160" s="1034" t="s">
        <v>4947</v>
      </c>
      <c r="J160" s="1016">
        <v>37</v>
      </c>
      <c r="K160" s="1033" t="s">
        <v>4943</v>
      </c>
      <c r="L160" s="1034" t="s">
        <v>4948</v>
      </c>
    </row>
    <row r="161" spans="1:18" s="252" customFormat="1" ht="45">
      <c r="A161" s="1016">
        <v>1</v>
      </c>
      <c r="B161" s="1033" t="s">
        <v>19</v>
      </c>
      <c r="C161" s="1034" t="s">
        <v>2958</v>
      </c>
      <c r="D161" s="1038" t="s">
        <v>4946</v>
      </c>
      <c r="E161" s="1039">
        <v>600000</v>
      </c>
      <c r="F161" s="1020">
        <f t="shared" si="9"/>
        <v>1835000</v>
      </c>
      <c r="G161" s="1020"/>
      <c r="H161" s="1020"/>
      <c r="I161" s="1034" t="s">
        <v>885</v>
      </c>
      <c r="J161" s="1016">
        <v>37</v>
      </c>
      <c r="K161" s="1033" t="s">
        <v>4943</v>
      </c>
      <c r="L161" s="1034" t="s">
        <v>4948</v>
      </c>
    </row>
    <row r="162" spans="1:18" s="252" customFormat="1" ht="15">
      <c r="A162" s="1050">
        <v>1</v>
      </c>
      <c r="B162" s="1024" t="s">
        <v>19</v>
      </c>
      <c r="C162" s="1051" t="s">
        <v>4954</v>
      </c>
      <c r="D162" s="1052" t="s">
        <v>4955</v>
      </c>
      <c r="E162" s="1053">
        <v>120000</v>
      </c>
      <c r="F162" s="1020">
        <f t="shared" si="9"/>
        <v>1955000</v>
      </c>
      <c r="G162" s="1020"/>
      <c r="H162" s="1020"/>
      <c r="I162" s="1050" t="s">
        <v>16</v>
      </c>
      <c r="J162" s="1050" t="s">
        <v>63</v>
      </c>
      <c r="K162" s="1049" t="s">
        <v>4951</v>
      </c>
      <c r="L162" s="1045" t="s">
        <v>4952</v>
      </c>
    </row>
    <row r="163" spans="1:18" s="252" customFormat="1" ht="150">
      <c r="A163" s="1016">
        <v>2</v>
      </c>
      <c r="B163" s="1017" t="s">
        <v>19</v>
      </c>
      <c r="C163" s="1018" t="s">
        <v>4956</v>
      </c>
      <c r="D163" s="1018" t="s">
        <v>4957</v>
      </c>
      <c r="E163" s="1019">
        <v>100000</v>
      </c>
      <c r="F163" s="1020">
        <f t="shared" si="9"/>
        <v>2055000</v>
      </c>
      <c r="G163" s="1020"/>
      <c r="H163" s="1020"/>
      <c r="I163" s="1021"/>
      <c r="J163" s="1017" t="s">
        <v>2918</v>
      </c>
      <c r="K163" s="1022" t="s">
        <v>4929</v>
      </c>
      <c r="L163" s="1021" t="s">
        <v>4930</v>
      </c>
    </row>
    <row r="164" spans="1:18" s="252" customFormat="1" ht="15">
      <c r="A164" s="1016">
        <v>2</v>
      </c>
      <c r="B164" s="1033" t="s">
        <v>19</v>
      </c>
      <c r="C164" s="1037" t="s">
        <v>4980</v>
      </c>
      <c r="D164" s="1037" t="s">
        <v>4981</v>
      </c>
      <c r="E164" s="1036">
        <v>350000</v>
      </c>
      <c r="F164" s="1020">
        <f t="shared" si="9"/>
        <v>2405000</v>
      </c>
      <c r="G164" s="1020"/>
      <c r="H164" s="1020"/>
      <c r="I164" s="1034" t="s">
        <v>2159</v>
      </c>
      <c r="J164" s="1033" t="s">
        <v>4982</v>
      </c>
      <c r="K164" s="1033" t="s">
        <v>4943</v>
      </c>
      <c r="L164" s="1034" t="s">
        <v>4948</v>
      </c>
    </row>
    <row r="165" spans="1:18" s="252" customFormat="1" ht="15">
      <c r="A165" s="1016">
        <v>2</v>
      </c>
      <c r="B165" s="1033" t="s">
        <v>19</v>
      </c>
      <c r="C165" s="1037" t="s">
        <v>4983</v>
      </c>
      <c r="D165" s="1037" t="s">
        <v>4981</v>
      </c>
      <c r="E165" s="1036">
        <v>200000</v>
      </c>
      <c r="F165" s="1020">
        <f t="shared" si="9"/>
        <v>2605000</v>
      </c>
      <c r="G165" s="1020"/>
      <c r="H165" s="1020"/>
      <c r="I165" s="1034" t="s">
        <v>622</v>
      </c>
      <c r="J165" s="1033" t="s">
        <v>4976</v>
      </c>
      <c r="K165" s="1033" t="s">
        <v>4943</v>
      </c>
      <c r="L165" s="1034" t="s">
        <v>791</v>
      </c>
    </row>
    <row r="166" spans="1:18" s="252" customFormat="1" ht="15">
      <c r="A166" s="1016">
        <v>2</v>
      </c>
      <c r="B166" s="1033" t="s">
        <v>19</v>
      </c>
      <c r="C166" s="1037" t="s">
        <v>4969</v>
      </c>
      <c r="D166" s="1037" t="s">
        <v>4981</v>
      </c>
      <c r="E166" s="1036">
        <v>175000</v>
      </c>
      <c r="F166" s="1020">
        <f t="shared" si="9"/>
        <v>2780000</v>
      </c>
      <c r="G166" s="1020"/>
      <c r="H166" s="1020"/>
      <c r="I166" s="1034"/>
      <c r="J166" s="1033">
        <v>9</v>
      </c>
      <c r="K166" s="1033" t="s">
        <v>4943</v>
      </c>
      <c r="L166" s="1034"/>
    </row>
    <row r="167" spans="1:18" s="252" customFormat="1" ht="25.5">
      <c r="A167" s="1050">
        <v>2</v>
      </c>
      <c r="B167" s="1024" t="s">
        <v>19</v>
      </c>
      <c r="C167" s="1051" t="s">
        <v>4986</v>
      </c>
      <c r="D167" s="1052" t="s">
        <v>4987</v>
      </c>
      <c r="E167" s="1053">
        <v>100000</v>
      </c>
      <c r="F167" s="1020">
        <f t="shared" si="9"/>
        <v>2880000</v>
      </c>
      <c r="G167" s="1020"/>
      <c r="H167" s="1020"/>
      <c r="I167" s="1070" t="s">
        <v>16</v>
      </c>
      <c r="J167" s="1050" t="s">
        <v>63</v>
      </c>
      <c r="K167" s="1049" t="s">
        <v>4951</v>
      </c>
      <c r="L167" s="1045" t="s">
        <v>4952</v>
      </c>
    </row>
    <row r="168" spans="1:18" s="252" customFormat="1" ht="15">
      <c r="A168" s="1050">
        <v>2</v>
      </c>
      <c r="B168" s="1024" t="s">
        <v>19</v>
      </c>
      <c r="C168" s="1051" t="s">
        <v>2975</v>
      </c>
      <c r="D168" s="1052" t="s">
        <v>2976</v>
      </c>
      <c r="E168" s="1053">
        <v>60000</v>
      </c>
      <c r="F168" s="1020">
        <f t="shared" si="9"/>
        <v>2940000</v>
      </c>
      <c r="G168" s="1020"/>
      <c r="H168" s="1020"/>
      <c r="I168" s="1070" t="s">
        <v>634</v>
      </c>
      <c r="J168" s="1070" t="s">
        <v>736</v>
      </c>
      <c r="K168" s="1049" t="s">
        <v>4951</v>
      </c>
      <c r="L168" s="1045" t="s">
        <v>4952</v>
      </c>
    </row>
    <row r="169" spans="1:18" s="252" customFormat="1" ht="15">
      <c r="A169" s="1071">
        <v>2</v>
      </c>
      <c r="B169" s="1024" t="s">
        <v>19</v>
      </c>
      <c r="C169" s="1051" t="s">
        <v>2929</v>
      </c>
      <c r="D169" s="1052" t="s">
        <v>2930</v>
      </c>
      <c r="E169" s="1053">
        <v>300000</v>
      </c>
      <c r="F169" s="1020">
        <f t="shared" si="9"/>
        <v>3240000</v>
      </c>
      <c r="G169" s="1020"/>
      <c r="H169" s="1020"/>
      <c r="I169" s="1070" t="s">
        <v>916</v>
      </c>
      <c r="J169" s="1072" t="s">
        <v>675</v>
      </c>
      <c r="K169" s="1049" t="s">
        <v>4951</v>
      </c>
      <c r="L169" s="1045" t="s">
        <v>4988</v>
      </c>
    </row>
    <row r="170" spans="1:18" s="252" customFormat="1" ht="25.5">
      <c r="A170" s="1071">
        <v>2</v>
      </c>
      <c r="B170" s="1024" t="s">
        <v>19</v>
      </c>
      <c r="C170" s="1051" t="s">
        <v>2988</v>
      </c>
      <c r="D170" s="1052" t="s">
        <v>2989</v>
      </c>
      <c r="E170" s="1053">
        <v>30000</v>
      </c>
      <c r="F170" s="1020">
        <f t="shared" si="9"/>
        <v>3270000</v>
      </c>
      <c r="G170" s="1020"/>
      <c r="H170" s="1020"/>
      <c r="I170" s="1070" t="s">
        <v>2990</v>
      </c>
      <c r="J170" s="1072" t="s">
        <v>2991</v>
      </c>
      <c r="K170" s="1049" t="s">
        <v>4951</v>
      </c>
      <c r="L170" s="1045" t="s">
        <v>4988</v>
      </c>
    </row>
    <row r="171" spans="1:18" s="252" customFormat="1" ht="15">
      <c r="A171" s="1071">
        <v>2</v>
      </c>
      <c r="B171" s="1024" t="s">
        <v>19</v>
      </c>
      <c r="C171" s="1051" t="s">
        <v>2992</v>
      </c>
      <c r="D171" s="1052" t="s">
        <v>2993</v>
      </c>
      <c r="E171" s="1053">
        <v>45000</v>
      </c>
      <c r="F171" s="1020">
        <f t="shared" si="9"/>
        <v>3315000</v>
      </c>
      <c r="G171" s="1020"/>
      <c r="H171" s="1020"/>
      <c r="I171" s="1070" t="s">
        <v>2994</v>
      </c>
      <c r="J171" s="1072" t="s">
        <v>672</v>
      </c>
      <c r="K171" s="1049" t="s">
        <v>4951</v>
      </c>
      <c r="L171" s="1045" t="s">
        <v>4988</v>
      </c>
    </row>
    <row r="172" spans="1:18" s="252" customFormat="1" ht="45">
      <c r="A172" s="1016"/>
      <c r="B172" s="1017" t="s">
        <v>19</v>
      </c>
      <c r="C172" s="1018" t="s">
        <v>2944</v>
      </c>
      <c r="D172" s="1018" t="s">
        <v>2945</v>
      </c>
      <c r="E172" s="1019">
        <v>450000</v>
      </c>
      <c r="F172" s="1020">
        <f t="shared" si="9"/>
        <v>3765000</v>
      </c>
      <c r="G172" s="1020"/>
      <c r="H172" s="1020"/>
      <c r="I172" s="1021"/>
      <c r="J172" s="1017" t="s">
        <v>2908</v>
      </c>
      <c r="K172" s="1022" t="s">
        <v>4929</v>
      </c>
      <c r="L172" s="1021" t="s">
        <v>4931</v>
      </c>
      <c r="M172"/>
      <c r="N172"/>
      <c r="O172"/>
      <c r="P172"/>
      <c r="Q172"/>
      <c r="R172"/>
    </row>
    <row r="173" spans="1:18" s="252" customFormat="1" ht="45">
      <c r="A173" s="1016"/>
      <c r="B173" s="1017" t="s">
        <v>19</v>
      </c>
      <c r="C173" s="1018" t="s">
        <v>2904</v>
      </c>
      <c r="D173" s="1018" t="s">
        <v>4989</v>
      </c>
      <c r="E173" s="1019">
        <v>350000</v>
      </c>
      <c r="F173" s="1020">
        <f t="shared" si="9"/>
        <v>4115000</v>
      </c>
      <c r="G173" s="1020"/>
      <c r="H173" s="1020"/>
      <c r="I173" s="1021"/>
      <c r="J173" s="1017" t="s">
        <v>4990</v>
      </c>
      <c r="K173" s="1022" t="s">
        <v>4929</v>
      </c>
      <c r="L173" s="1021" t="s">
        <v>4930</v>
      </c>
      <c r="M173"/>
      <c r="N173"/>
      <c r="O173"/>
      <c r="P173"/>
      <c r="Q173"/>
      <c r="R173"/>
    </row>
    <row r="174" spans="1:18" s="252" customFormat="1" ht="30">
      <c r="A174" s="1073"/>
      <c r="B174" s="1017" t="s">
        <v>19</v>
      </c>
      <c r="C174" s="1018" t="s">
        <v>2907</v>
      </c>
      <c r="D174" s="1018" t="s">
        <v>4991</v>
      </c>
      <c r="E174" s="1019">
        <v>3600000</v>
      </c>
      <c r="F174" s="1020">
        <f t="shared" si="9"/>
        <v>7715000</v>
      </c>
      <c r="G174" s="1020"/>
      <c r="H174" s="1020"/>
      <c r="I174" s="1021"/>
      <c r="J174" s="1017" t="s">
        <v>2908</v>
      </c>
      <c r="K174" s="1022" t="s">
        <v>4929</v>
      </c>
      <c r="L174" s="1021" t="s">
        <v>4931</v>
      </c>
      <c r="M174"/>
      <c r="N174"/>
      <c r="O174"/>
      <c r="P174"/>
      <c r="Q174"/>
      <c r="R174"/>
    </row>
    <row r="175" spans="1:18" s="252" customFormat="1" ht="30">
      <c r="A175" s="1016"/>
      <c r="B175" s="1017" t="s">
        <v>19</v>
      </c>
      <c r="C175" s="1018" t="s">
        <v>2961</v>
      </c>
      <c r="D175" s="1018" t="s">
        <v>2962</v>
      </c>
      <c r="E175" s="1019">
        <v>270000</v>
      </c>
      <c r="F175" s="1020">
        <f t="shared" si="9"/>
        <v>7985000</v>
      </c>
      <c r="G175" s="1020"/>
      <c r="H175" s="1020"/>
      <c r="I175" s="1021"/>
      <c r="J175" s="1017" t="s">
        <v>625</v>
      </c>
      <c r="K175" s="1022" t="s">
        <v>4929</v>
      </c>
      <c r="L175" s="1021" t="s">
        <v>479</v>
      </c>
      <c r="M175"/>
      <c r="N175"/>
      <c r="O175"/>
      <c r="P175"/>
      <c r="Q175"/>
      <c r="R175"/>
    </row>
    <row r="176" spans="1:18" s="252" customFormat="1" ht="15">
      <c r="A176" s="1016"/>
      <c r="B176" s="1017" t="s">
        <v>19</v>
      </c>
      <c r="C176" s="1018" t="s">
        <v>2948</v>
      </c>
      <c r="D176" s="1018" t="s">
        <v>2949</v>
      </c>
      <c r="E176" s="1019">
        <v>60000</v>
      </c>
      <c r="F176" s="1020">
        <f t="shared" si="9"/>
        <v>8045000</v>
      </c>
      <c r="G176" s="1020"/>
      <c r="H176" s="1020"/>
      <c r="I176" s="1021"/>
      <c r="J176" s="1017" t="s">
        <v>625</v>
      </c>
      <c r="K176" s="1022" t="s">
        <v>4929</v>
      </c>
      <c r="L176" s="1021" t="s">
        <v>479</v>
      </c>
      <c r="M176"/>
      <c r="N176"/>
      <c r="O176"/>
      <c r="P176"/>
      <c r="Q176"/>
      <c r="R176"/>
    </row>
    <row r="177" spans="1:18" s="252" customFormat="1" ht="75">
      <c r="A177" s="1016"/>
      <c r="B177" s="1017" t="s">
        <v>19</v>
      </c>
      <c r="C177" s="1018" t="s">
        <v>2909</v>
      </c>
      <c r="D177" s="1018" t="s">
        <v>2910</v>
      </c>
      <c r="E177" s="1019">
        <v>2250000</v>
      </c>
      <c r="F177" s="1020">
        <f t="shared" si="9"/>
        <v>10295000</v>
      </c>
      <c r="G177" s="1020"/>
      <c r="H177" s="1020"/>
      <c r="I177" s="1021"/>
      <c r="J177" s="1017" t="s">
        <v>625</v>
      </c>
      <c r="K177" s="1022" t="s">
        <v>4929</v>
      </c>
      <c r="L177" s="1021" t="s">
        <v>4930</v>
      </c>
      <c r="M177"/>
      <c r="N177"/>
      <c r="O177"/>
      <c r="P177"/>
      <c r="Q177"/>
      <c r="R177"/>
    </row>
    <row r="178" spans="1:18" s="252" customFormat="1" ht="165">
      <c r="A178" s="1016"/>
      <c r="B178" s="1017" t="s">
        <v>19</v>
      </c>
      <c r="C178" s="1018" t="s">
        <v>2924</v>
      </c>
      <c r="D178" s="1018" t="s">
        <v>2925</v>
      </c>
      <c r="E178" s="1019">
        <v>300000</v>
      </c>
      <c r="F178" s="1020">
        <f t="shared" si="9"/>
        <v>10595000</v>
      </c>
      <c r="G178" s="1020"/>
      <c r="H178" s="1020"/>
      <c r="I178" s="1021"/>
      <c r="J178" s="1017" t="s">
        <v>2918</v>
      </c>
      <c r="K178" s="1022" t="s">
        <v>4929</v>
      </c>
      <c r="L178" s="1021" t="s">
        <v>4930</v>
      </c>
      <c r="M178"/>
      <c r="N178"/>
      <c r="O178"/>
      <c r="P178"/>
      <c r="Q178"/>
      <c r="R178"/>
    </row>
    <row r="179" spans="1:18" s="252" customFormat="1" ht="30">
      <c r="A179" s="1016"/>
      <c r="B179" s="1017" t="s">
        <v>19</v>
      </c>
      <c r="C179" s="1018" t="s">
        <v>2959</v>
      </c>
      <c r="D179" s="1018" t="s">
        <v>2960</v>
      </c>
      <c r="E179" s="1019">
        <v>75000</v>
      </c>
      <c r="F179" s="1020">
        <f t="shared" si="9"/>
        <v>10670000</v>
      </c>
      <c r="G179" s="1020"/>
      <c r="H179" s="1020"/>
      <c r="I179" s="1021"/>
      <c r="J179" s="1017" t="s">
        <v>625</v>
      </c>
      <c r="K179" s="1022" t="s">
        <v>4929</v>
      </c>
      <c r="L179" s="1021" t="s">
        <v>479</v>
      </c>
      <c r="M179"/>
      <c r="N179"/>
      <c r="O179"/>
      <c r="P179"/>
      <c r="Q179"/>
      <c r="R179"/>
    </row>
    <row r="180" spans="1:18" s="252" customFormat="1" ht="60">
      <c r="A180" s="1074"/>
      <c r="B180" s="1017" t="s">
        <v>19</v>
      </c>
      <c r="C180" s="1018" t="s">
        <v>4992</v>
      </c>
      <c r="D180" s="1018" t="s">
        <v>4993</v>
      </c>
      <c r="E180" s="1019">
        <v>150000</v>
      </c>
      <c r="F180" s="1020">
        <f t="shared" si="9"/>
        <v>10820000</v>
      </c>
      <c r="G180" s="1020"/>
      <c r="H180" s="1020"/>
      <c r="I180" s="1021"/>
      <c r="J180" s="1017"/>
      <c r="K180" s="1022"/>
      <c r="L180" s="1021"/>
      <c r="M180"/>
      <c r="N180"/>
      <c r="O180"/>
      <c r="P180"/>
      <c r="Q180"/>
      <c r="R180"/>
    </row>
    <row r="181" spans="1:18" s="252" customFormat="1" ht="45">
      <c r="A181" s="1016"/>
      <c r="B181" s="1017" t="s">
        <v>19</v>
      </c>
      <c r="C181" s="1018" t="s">
        <v>2939</v>
      </c>
      <c r="D181" s="1018" t="s">
        <v>2940</v>
      </c>
      <c r="E181" s="1019">
        <v>1560000</v>
      </c>
      <c r="F181" s="1020">
        <f t="shared" si="9"/>
        <v>12380000</v>
      </c>
      <c r="G181" s="1020"/>
      <c r="H181" s="1020"/>
      <c r="I181" s="1021"/>
      <c r="J181" s="1017" t="s">
        <v>2908</v>
      </c>
      <c r="K181" s="1022" t="s">
        <v>4929</v>
      </c>
      <c r="L181" s="1021" t="s">
        <v>4931</v>
      </c>
      <c r="M181"/>
      <c r="N181"/>
      <c r="O181"/>
      <c r="P181"/>
      <c r="Q181"/>
      <c r="R181"/>
    </row>
    <row r="182" spans="1:18" s="252" customFormat="1" ht="75">
      <c r="A182" s="1016"/>
      <c r="B182" s="1017" t="s">
        <v>19</v>
      </c>
      <c r="C182" s="1018" t="s">
        <v>4994</v>
      </c>
      <c r="D182" s="1018" t="s">
        <v>4995</v>
      </c>
      <c r="E182" s="1019">
        <v>40000</v>
      </c>
      <c r="F182" s="1020">
        <f t="shared" si="9"/>
        <v>12420000</v>
      </c>
      <c r="G182" s="1020"/>
      <c r="H182" s="1020"/>
      <c r="I182" s="1021"/>
      <c r="J182" s="1017" t="s">
        <v>638</v>
      </c>
      <c r="K182" s="1022" t="s">
        <v>4929</v>
      </c>
      <c r="L182" s="1021" t="s">
        <v>4931</v>
      </c>
      <c r="M182"/>
      <c r="N182"/>
      <c r="O182"/>
      <c r="P182"/>
      <c r="Q182"/>
      <c r="R182"/>
    </row>
    <row r="183" spans="1:18" s="252" customFormat="1" ht="30">
      <c r="A183" s="1016"/>
      <c r="B183" s="1017" t="s">
        <v>19</v>
      </c>
      <c r="C183" s="1018" t="s">
        <v>2935</v>
      </c>
      <c r="D183" s="1018" t="s">
        <v>2936</v>
      </c>
      <c r="E183" s="1019">
        <v>40000</v>
      </c>
      <c r="F183" s="1020">
        <f t="shared" si="9"/>
        <v>12460000</v>
      </c>
      <c r="G183" s="1020"/>
      <c r="H183" s="1020"/>
      <c r="I183" s="1021"/>
      <c r="J183" s="1017" t="s">
        <v>675</v>
      </c>
      <c r="K183" s="1022" t="s">
        <v>4929</v>
      </c>
      <c r="L183" s="1021" t="s">
        <v>4931</v>
      </c>
      <c r="M183"/>
      <c r="N183"/>
      <c r="O183"/>
      <c r="P183"/>
      <c r="Q183"/>
      <c r="R183"/>
    </row>
    <row r="184" spans="1:18" s="252" customFormat="1" ht="45">
      <c r="A184" s="1016"/>
      <c r="B184" s="1017" t="s">
        <v>19</v>
      </c>
      <c r="C184" s="1018" t="s">
        <v>2933</v>
      </c>
      <c r="D184" s="1018" t="s">
        <v>2934</v>
      </c>
      <c r="E184" s="1019">
        <v>175000</v>
      </c>
      <c r="F184" s="1020">
        <f t="shared" si="9"/>
        <v>12635000</v>
      </c>
      <c r="G184" s="1020"/>
      <c r="H184" s="1020"/>
      <c r="I184" s="1021"/>
      <c r="J184" s="1017" t="s">
        <v>2918</v>
      </c>
      <c r="K184" s="1022" t="s">
        <v>4929</v>
      </c>
      <c r="L184" s="1021" t="s">
        <v>4930</v>
      </c>
      <c r="M184"/>
      <c r="N184"/>
      <c r="O184"/>
      <c r="P184"/>
      <c r="Q184"/>
      <c r="R184"/>
    </row>
    <row r="185" spans="1:18" s="252" customFormat="1" ht="30">
      <c r="A185" s="1016"/>
      <c r="B185" s="1017" t="s">
        <v>19</v>
      </c>
      <c r="C185" s="1018" t="s">
        <v>4996</v>
      </c>
      <c r="D185" s="1018" t="s">
        <v>4997</v>
      </c>
      <c r="E185" s="1019">
        <v>10000</v>
      </c>
      <c r="F185" s="1020">
        <f t="shared" si="9"/>
        <v>12645000</v>
      </c>
      <c r="G185" s="1020"/>
      <c r="H185" s="1020"/>
      <c r="I185" s="1021"/>
      <c r="J185" s="1017" t="s">
        <v>684</v>
      </c>
      <c r="K185" s="1022" t="s">
        <v>4929</v>
      </c>
      <c r="L185" s="1021" t="s">
        <v>127</v>
      </c>
      <c r="M185"/>
      <c r="N185"/>
      <c r="O185"/>
      <c r="P185"/>
      <c r="Q185"/>
      <c r="R185"/>
    </row>
    <row r="186" spans="1:18" s="252" customFormat="1" ht="45">
      <c r="A186" s="1074"/>
      <c r="B186" s="1017" t="s">
        <v>19</v>
      </c>
      <c r="C186" s="1018" t="s">
        <v>4998</v>
      </c>
      <c r="D186" s="1018" t="s">
        <v>4999</v>
      </c>
      <c r="E186" s="1019">
        <v>1200000</v>
      </c>
      <c r="F186" s="1020">
        <f t="shared" si="9"/>
        <v>13845000</v>
      </c>
      <c r="G186" s="1020"/>
      <c r="H186" s="1020"/>
      <c r="I186" s="1021"/>
      <c r="J186" s="1017"/>
      <c r="K186" s="1022"/>
      <c r="L186" s="1021"/>
      <c r="M186"/>
      <c r="N186"/>
      <c r="O186"/>
      <c r="P186"/>
      <c r="Q186"/>
      <c r="R186"/>
    </row>
    <row r="187" spans="1:18" s="252" customFormat="1" ht="45">
      <c r="A187" s="1074"/>
      <c r="B187" s="1017" t="s">
        <v>19</v>
      </c>
      <c r="C187" s="1018" t="s">
        <v>5000</v>
      </c>
      <c r="D187" s="1018" t="s">
        <v>4999</v>
      </c>
      <c r="E187" s="1019">
        <v>1200000</v>
      </c>
      <c r="F187" s="1020">
        <f t="shared" si="9"/>
        <v>15045000</v>
      </c>
      <c r="G187" s="1020"/>
      <c r="H187" s="1020"/>
      <c r="I187" s="1021"/>
      <c r="J187" s="1017"/>
      <c r="K187" s="1022"/>
      <c r="L187" s="1021"/>
      <c r="M187"/>
      <c r="N187"/>
      <c r="O187"/>
      <c r="P187"/>
      <c r="Q187"/>
      <c r="R187"/>
    </row>
    <row r="188" spans="1:18" s="252" customFormat="1" ht="30">
      <c r="A188" s="1075"/>
      <c r="B188" s="1017" t="s">
        <v>19</v>
      </c>
      <c r="C188" s="1018" t="s">
        <v>2919</v>
      </c>
      <c r="D188" s="1018" t="s">
        <v>2920</v>
      </c>
      <c r="E188" s="1019">
        <v>125000</v>
      </c>
      <c r="F188" s="1020">
        <f t="shared" si="9"/>
        <v>15170000</v>
      </c>
      <c r="G188" s="1020"/>
      <c r="H188" s="1020"/>
      <c r="I188" s="1021"/>
      <c r="J188" s="1017" t="s">
        <v>90</v>
      </c>
      <c r="K188" s="1022" t="s">
        <v>4929</v>
      </c>
      <c r="L188" s="1021" t="s">
        <v>4931</v>
      </c>
      <c r="M188"/>
      <c r="N188"/>
      <c r="O188"/>
      <c r="P188"/>
      <c r="Q188"/>
      <c r="R188"/>
    </row>
    <row r="189" spans="1:18" s="252" customFormat="1" ht="45">
      <c r="A189" s="1016"/>
      <c r="B189" s="1017" t="s">
        <v>19</v>
      </c>
      <c r="C189" s="1018" t="s">
        <v>2952</v>
      </c>
      <c r="D189" s="1018" t="s">
        <v>2953</v>
      </c>
      <c r="E189" s="1019">
        <v>350000</v>
      </c>
      <c r="F189" s="1020">
        <f t="shared" si="9"/>
        <v>15520000</v>
      </c>
      <c r="G189" s="1020"/>
      <c r="H189" s="1020"/>
      <c r="I189" s="1021"/>
      <c r="J189" s="1017" t="s">
        <v>2908</v>
      </c>
      <c r="K189" s="1022" t="s">
        <v>4929</v>
      </c>
      <c r="L189" s="1021" t="s">
        <v>4931</v>
      </c>
      <c r="M189"/>
      <c r="N189"/>
      <c r="O189"/>
      <c r="P189"/>
      <c r="Q189"/>
      <c r="R189"/>
    </row>
    <row r="190" spans="1:18" s="252" customFormat="1" ht="30">
      <c r="A190" s="1016"/>
      <c r="B190" s="1017" t="s">
        <v>19</v>
      </c>
      <c r="C190" s="1018" t="s">
        <v>2963</v>
      </c>
      <c r="D190" s="1018" t="s">
        <v>2964</v>
      </c>
      <c r="E190" s="1019">
        <v>75000</v>
      </c>
      <c r="F190" s="1020">
        <f t="shared" ref="F190:F221" si="10">E190+F189</f>
        <v>15595000</v>
      </c>
      <c r="G190" s="1020"/>
      <c r="H190" s="1020"/>
      <c r="I190" s="1021"/>
      <c r="J190" s="1017" t="s">
        <v>90</v>
      </c>
      <c r="K190" s="1022" t="s">
        <v>4929</v>
      </c>
      <c r="L190" s="1021" t="s">
        <v>4931</v>
      </c>
      <c r="M190"/>
      <c r="N190"/>
      <c r="O190"/>
      <c r="P190"/>
      <c r="Q190"/>
      <c r="R190"/>
    </row>
    <row r="191" spans="1:18" s="252" customFormat="1" ht="30">
      <c r="A191" s="1016"/>
      <c r="B191" s="1017" t="s">
        <v>19</v>
      </c>
      <c r="C191" s="1018" t="s">
        <v>2941</v>
      </c>
      <c r="D191" s="1018" t="s">
        <v>2942</v>
      </c>
      <c r="E191" s="1019">
        <v>65000</v>
      </c>
      <c r="F191" s="1020">
        <f t="shared" si="10"/>
        <v>15660000</v>
      </c>
      <c r="G191" s="1020"/>
      <c r="H191" s="1020"/>
      <c r="I191" s="1021"/>
      <c r="J191" s="1017" t="s">
        <v>625</v>
      </c>
      <c r="K191" s="1022" t="s">
        <v>4929</v>
      </c>
      <c r="L191" s="1021" t="s">
        <v>479</v>
      </c>
      <c r="M191"/>
      <c r="N191"/>
      <c r="O191"/>
      <c r="P191"/>
      <c r="Q191"/>
      <c r="R191"/>
    </row>
    <row r="192" spans="1:18" s="252" customFormat="1" ht="30">
      <c r="A192" s="1016"/>
      <c r="B192" s="1017" t="s">
        <v>19</v>
      </c>
      <c r="C192" s="1018" t="s">
        <v>5001</v>
      </c>
      <c r="D192" s="1018" t="s">
        <v>2942</v>
      </c>
      <c r="E192" s="1019">
        <v>50000</v>
      </c>
      <c r="F192" s="1020">
        <f t="shared" si="10"/>
        <v>15710000</v>
      </c>
      <c r="G192" s="1020"/>
      <c r="H192" s="1020"/>
      <c r="I192" s="1021"/>
      <c r="J192" s="1017" t="s">
        <v>625</v>
      </c>
      <c r="K192" s="1022" t="s">
        <v>4929</v>
      </c>
      <c r="L192" s="1021" t="s">
        <v>479</v>
      </c>
      <c r="M192"/>
      <c r="N192"/>
      <c r="O192"/>
      <c r="P192"/>
      <c r="Q192"/>
      <c r="R192"/>
    </row>
    <row r="193" spans="1:18" s="252" customFormat="1" ht="30">
      <c r="A193" s="1016"/>
      <c r="B193" s="1017" t="s">
        <v>19</v>
      </c>
      <c r="C193" s="1018" t="s">
        <v>2917</v>
      </c>
      <c r="D193" s="1018" t="s">
        <v>2906</v>
      </c>
      <c r="E193" s="1019">
        <v>135000</v>
      </c>
      <c r="F193" s="1020">
        <f t="shared" si="10"/>
        <v>15845000</v>
      </c>
      <c r="G193" s="1020"/>
      <c r="H193" s="1020"/>
      <c r="I193" s="1021"/>
      <c r="J193" s="1017" t="s">
        <v>2918</v>
      </c>
      <c r="K193" s="1022" t="s">
        <v>4929</v>
      </c>
      <c r="L193" s="1021" t="s">
        <v>4930</v>
      </c>
      <c r="M193"/>
      <c r="N193"/>
      <c r="O193"/>
      <c r="P193"/>
      <c r="Q193"/>
      <c r="R193"/>
    </row>
    <row r="194" spans="1:18" s="252" customFormat="1" ht="90">
      <c r="A194" s="1016"/>
      <c r="B194" s="1017" t="s">
        <v>19</v>
      </c>
      <c r="C194" s="1018" t="s">
        <v>5002</v>
      </c>
      <c r="D194" s="1018" t="s">
        <v>5003</v>
      </c>
      <c r="E194" s="1019">
        <v>1200000</v>
      </c>
      <c r="F194" s="1020">
        <f t="shared" si="10"/>
        <v>17045000</v>
      </c>
      <c r="G194" s="1020"/>
      <c r="H194" s="1020"/>
      <c r="I194" s="1021"/>
      <c r="J194" s="1017" t="s">
        <v>90</v>
      </c>
      <c r="K194" s="1022" t="s">
        <v>4929</v>
      </c>
      <c r="L194" s="1021" t="s">
        <v>4931</v>
      </c>
      <c r="M194"/>
      <c r="N194"/>
      <c r="O194"/>
      <c r="P194"/>
      <c r="Q194"/>
      <c r="R194"/>
    </row>
    <row r="195" spans="1:18" ht="90">
      <c r="A195" s="1016"/>
      <c r="B195" s="1017" t="s">
        <v>19</v>
      </c>
      <c r="C195" s="1018" t="s">
        <v>2946</v>
      </c>
      <c r="D195" s="1018" t="s">
        <v>2947</v>
      </c>
      <c r="E195" s="1019">
        <v>50000</v>
      </c>
      <c r="F195" s="1020">
        <f t="shared" si="10"/>
        <v>17095000</v>
      </c>
      <c r="G195" s="1020"/>
      <c r="H195" s="1020"/>
      <c r="I195" s="1021"/>
      <c r="J195" s="1017" t="s">
        <v>90</v>
      </c>
      <c r="K195" s="1022" t="s">
        <v>4929</v>
      </c>
      <c r="L195" s="1021" t="s">
        <v>4931</v>
      </c>
    </row>
    <row r="196" spans="1:18" ht="15">
      <c r="A196" s="1016"/>
      <c r="B196" s="1033" t="s">
        <v>19</v>
      </c>
      <c r="C196" s="1037" t="s">
        <v>5235</v>
      </c>
      <c r="D196" s="1037" t="s">
        <v>4981</v>
      </c>
      <c r="E196" s="1036">
        <v>125000</v>
      </c>
      <c r="F196" s="1020">
        <f t="shared" si="10"/>
        <v>17220000</v>
      </c>
      <c r="G196" s="1020"/>
      <c r="H196" s="1020"/>
      <c r="I196" s="1034" t="s">
        <v>13</v>
      </c>
      <c r="J196" s="1033"/>
      <c r="K196" s="1033" t="s">
        <v>4943</v>
      </c>
      <c r="L196" s="1034" t="s">
        <v>13</v>
      </c>
    </row>
    <row r="197" spans="1:18" ht="30">
      <c r="A197" s="1016"/>
      <c r="B197" s="1033" t="s">
        <v>19</v>
      </c>
      <c r="C197" s="1037" t="s">
        <v>5236</v>
      </c>
      <c r="D197" s="1087" t="s">
        <v>5237</v>
      </c>
      <c r="E197" s="1042">
        <v>1000000</v>
      </c>
      <c r="F197" s="1020">
        <f t="shared" si="10"/>
        <v>18220000</v>
      </c>
      <c r="G197" s="1020"/>
      <c r="H197" s="1020"/>
      <c r="I197" s="1088" t="s">
        <v>666</v>
      </c>
      <c r="J197" s="1034"/>
      <c r="K197" s="1022" t="s">
        <v>4943</v>
      </c>
      <c r="L197" s="1021" t="s">
        <v>4942</v>
      </c>
    </row>
    <row r="198" spans="1:18" ht="38.25">
      <c r="A198" s="1016"/>
      <c r="B198" s="1033" t="s">
        <v>19</v>
      </c>
      <c r="C198" s="1037" t="s">
        <v>5238</v>
      </c>
      <c r="D198" s="1037" t="s">
        <v>2931</v>
      </c>
      <c r="E198" s="1036">
        <v>300000</v>
      </c>
      <c r="F198" s="1020">
        <f t="shared" si="10"/>
        <v>18520000</v>
      </c>
      <c r="G198" s="1020"/>
      <c r="H198" s="1020"/>
      <c r="I198" s="1034" t="s">
        <v>2159</v>
      </c>
      <c r="J198" s="1016" t="s">
        <v>4982</v>
      </c>
      <c r="K198" s="1033" t="s">
        <v>4943</v>
      </c>
      <c r="L198" s="1034" t="s">
        <v>4948</v>
      </c>
    </row>
    <row r="199" spans="1:18" ht="15">
      <c r="A199" s="1016"/>
      <c r="B199" s="1033" t="s">
        <v>19</v>
      </c>
      <c r="C199" s="1034" t="s">
        <v>5239</v>
      </c>
      <c r="D199" s="1034" t="s">
        <v>5240</v>
      </c>
      <c r="E199" s="1036">
        <v>100000</v>
      </c>
      <c r="F199" s="1020">
        <f t="shared" si="10"/>
        <v>18620000</v>
      </c>
      <c r="G199" s="1020"/>
      <c r="H199" s="1020"/>
      <c r="I199" s="1034" t="s">
        <v>5241</v>
      </c>
      <c r="J199" s="1016">
        <v>38</v>
      </c>
      <c r="K199" s="1033" t="s">
        <v>4943</v>
      </c>
      <c r="L199" s="1034" t="s">
        <v>4948</v>
      </c>
    </row>
    <row r="200" spans="1:18" ht="25.5">
      <c r="A200" s="1016"/>
      <c r="B200" s="1033" t="s">
        <v>19</v>
      </c>
      <c r="C200" s="1037" t="s">
        <v>5242</v>
      </c>
      <c r="D200" s="1037" t="s">
        <v>5243</v>
      </c>
      <c r="E200" s="1036">
        <v>100000</v>
      </c>
      <c r="F200" s="1020">
        <f t="shared" si="10"/>
        <v>18720000</v>
      </c>
      <c r="G200" s="1020"/>
      <c r="H200" s="1020"/>
      <c r="I200" s="1034" t="s">
        <v>622</v>
      </c>
      <c r="J200" s="1016">
        <v>31</v>
      </c>
      <c r="K200" s="1033" t="s">
        <v>4943</v>
      </c>
      <c r="L200" s="1034" t="s">
        <v>791</v>
      </c>
    </row>
    <row r="201" spans="1:18" ht="38.25">
      <c r="A201" s="1016"/>
      <c r="B201" s="1033" t="s">
        <v>19</v>
      </c>
      <c r="C201" s="1037" t="s">
        <v>5244</v>
      </c>
      <c r="D201" s="1037" t="s">
        <v>2931</v>
      </c>
      <c r="E201" s="1036">
        <v>300000</v>
      </c>
      <c r="F201" s="1020">
        <f t="shared" si="10"/>
        <v>19020000</v>
      </c>
      <c r="G201" s="1020"/>
      <c r="H201" s="1020"/>
      <c r="I201" s="1034" t="s">
        <v>666</v>
      </c>
      <c r="J201" s="1016"/>
      <c r="K201" s="1033" t="s">
        <v>4943</v>
      </c>
      <c r="L201" s="1034" t="s">
        <v>4942</v>
      </c>
    </row>
    <row r="202" spans="1:18" ht="25.5">
      <c r="A202" s="1016"/>
      <c r="B202" s="1033" t="s">
        <v>19</v>
      </c>
      <c r="C202" s="1037" t="s">
        <v>5245</v>
      </c>
      <c r="D202" s="1037" t="s">
        <v>5246</v>
      </c>
      <c r="E202" s="1036">
        <v>30000</v>
      </c>
      <c r="F202" s="1020">
        <f t="shared" si="10"/>
        <v>19050000</v>
      </c>
      <c r="G202" s="1020"/>
      <c r="H202" s="1020"/>
      <c r="I202" s="1034" t="s">
        <v>622</v>
      </c>
      <c r="J202" s="1016" t="s">
        <v>5247</v>
      </c>
      <c r="K202" s="1033" t="s">
        <v>4943</v>
      </c>
      <c r="L202" s="1034" t="s">
        <v>791</v>
      </c>
    </row>
    <row r="203" spans="1:18" ht="25.5">
      <c r="A203" s="1016"/>
      <c r="B203" s="1033" t="s">
        <v>19</v>
      </c>
      <c r="C203" s="1037" t="s">
        <v>5248</v>
      </c>
      <c r="D203" s="1037" t="s">
        <v>5249</v>
      </c>
      <c r="E203" s="1036">
        <v>150000</v>
      </c>
      <c r="F203" s="1020">
        <f t="shared" si="10"/>
        <v>19200000</v>
      </c>
      <c r="G203" s="1020"/>
      <c r="H203" s="1020"/>
      <c r="I203" s="1034" t="s">
        <v>622</v>
      </c>
      <c r="J203" s="1016" t="s">
        <v>5250</v>
      </c>
      <c r="K203" s="1033" t="s">
        <v>4943</v>
      </c>
      <c r="L203" s="1034" t="s">
        <v>791</v>
      </c>
    </row>
    <row r="204" spans="1:18" ht="25.5">
      <c r="A204" s="1016"/>
      <c r="B204" s="1033" t="s">
        <v>19</v>
      </c>
      <c r="C204" s="1037" t="s">
        <v>5251</v>
      </c>
      <c r="D204" s="1037" t="s">
        <v>5252</v>
      </c>
      <c r="E204" s="1036">
        <v>300000</v>
      </c>
      <c r="F204" s="1020">
        <f t="shared" si="10"/>
        <v>19500000</v>
      </c>
      <c r="G204" s="1020"/>
      <c r="H204" s="1020"/>
      <c r="I204" s="1034" t="s">
        <v>2987</v>
      </c>
      <c r="J204" s="1016">
        <v>38</v>
      </c>
      <c r="K204" s="1033" t="s">
        <v>4943</v>
      </c>
      <c r="L204" s="1034" t="s">
        <v>4948</v>
      </c>
    </row>
    <row r="205" spans="1:18" ht="45">
      <c r="A205" s="1016"/>
      <c r="B205" s="1033" t="s">
        <v>19</v>
      </c>
      <c r="C205" s="1018" t="s">
        <v>5253</v>
      </c>
      <c r="D205" s="1018" t="s">
        <v>4999</v>
      </c>
      <c r="E205" s="1036">
        <v>350000</v>
      </c>
      <c r="F205" s="1020">
        <f t="shared" si="10"/>
        <v>19850000</v>
      </c>
      <c r="G205" s="1020"/>
      <c r="H205" s="1020"/>
      <c r="I205" s="1088" t="s">
        <v>666</v>
      </c>
      <c r="J205" s="1034"/>
      <c r="K205" s="1022" t="s">
        <v>4943</v>
      </c>
      <c r="L205" s="1021" t="s">
        <v>4942</v>
      </c>
    </row>
    <row r="206" spans="1:18" ht="30">
      <c r="A206" s="1016"/>
      <c r="B206" s="1033" t="s">
        <v>19</v>
      </c>
      <c r="C206" s="1089" t="s">
        <v>5254</v>
      </c>
      <c r="D206" s="1087" t="s">
        <v>5255</v>
      </c>
      <c r="E206" s="1036">
        <v>350000</v>
      </c>
      <c r="F206" s="1020">
        <f t="shared" si="10"/>
        <v>20200000</v>
      </c>
      <c r="G206" s="1020"/>
      <c r="H206" s="1020"/>
      <c r="I206" s="1088" t="s">
        <v>666</v>
      </c>
      <c r="J206" s="1034"/>
      <c r="K206" s="1022" t="s">
        <v>4943</v>
      </c>
      <c r="L206" s="1021" t="s">
        <v>4942</v>
      </c>
    </row>
    <row r="207" spans="1:18" ht="30">
      <c r="A207" s="1016"/>
      <c r="B207" s="1033" t="s">
        <v>19</v>
      </c>
      <c r="C207" s="1037" t="s">
        <v>5256</v>
      </c>
      <c r="D207" s="1087" t="s">
        <v>5257</v>
      </c>
      <c r="E207" s="1042">
        <v>100000</v>
      </c>
      <c r="F207" s="1020">
        <f t="shared" si="10"/>
        <v>20300000</v>
      </c>
      <c r="G207" s="1020"/>
      <c r="H207" s="1020"/>
      <c r="I207" s="1088" t="s">
        <v>666</v>
      </c>
      <c r="J207" s="1034"/>
      <c r="K207" s="1022" t="s">
        <v>4943</v>
      </c>
      <c r="L207" s="1021" t="s">
        <v>4942</v>
      </c>
    </row>
    <row r="208" spans="1:18" ht="30">
      <c r="A208" s="1016"/>
      <c r="B208" s="1033" t="s">
        <v>19</v>
      </c>
      <c r="C208" s="1037" t="s">
        <v>5258</v>
      </c>
      <c r="D208" s="1087" t="s">
        <v>5259</v>
      </c>
      <c r="E208" s="1042">
        <v>300000</v>
      </c>
      <c r="F208" s="1020">
        <f t="shared" si="10"/>
        <v>20600000</v>
      </c>
      <c r="G208" s="1020"/>
      <c r="H208" s="1020"/>
      <c r="I208" s="1088" t="s">
        <v>666</v>
      </c>
      <c r="J208" s="1034"/>
      <c r="K208" s="1022" t="s">
        <v>4943</v>
      </c>
      <c r="L208" s="1021" t="s">
        <v>4942</v>
      </c>
    </row>
    <row r="209" spans="1:12" ht="30">
      <c r="A209" s="1016"/>
      <c r="B209" s="1033" t="s">
        <v>19</v>
      </c>
      <c r="C209" s="1037" t="s">
        <v>5260</v>
      </c>
      <c r="D209" s="1037" t="s">
        <v>5261</v>
      </c>
      <c r="E209" s="1042">
        <v>160000</v>
      </c>
      <c r="F209" s="1020">
        <f t="shared" si="10"/>
        <v>20760000</v>
      </c>
      <c r="G209" s="1020"/>
      <c r="H209" s="1020"/>
      <c r="I209" s="1021" t="s">
        <v>666</v>
      </c>
      <c r="J209" s="1034"/>
      <c r="K209" s="1022" t="s">
        <v>4943</v>
      </c>
      <c r="L209" s="1021" t="s">
        <v>4942</v>
      </c>
    </row>
    <row r="210" spans="1:12" ht="25.5">
      <c r="A210" s="1016"/>
      <c r="B210" s="1033" t="s">
        <v>19</v>
      </c>
      <c r="C210" s="1037" t="s">
        <v>5262</v>
      </c>
      <c r="D210" s="1087" t="s">
        <v>5263</v>
      </c>
      <c r="E210" s="1042">
        <v>250000</v>
      </c>
      <c r="F210" s="1020">
        <f t="shared" si="10"/>
        <v>21010000</v>
      </c>
      <c r="G210" s="1020"/>
      <c r="H210" s="1020"/>
      <c r="I210" s="1090" t="s">
        <v>666</v>
      </c>
      <c r="J210" s="1034"/>
      <c r="K210" s="1091" t="s">
        <v>4943</v>
      </c>
      <c r="L210" s="1090" t="s">
        <v>4942</v>
      </c>
    </row>
    <row r="211" spans="1:12" ht="15">
      <c r="A211" s="1071"/>
      <c r="B211" s="1024" t="s">
        <v>19</v>
      </c>
      <c r="C211" s="1051" t="s">
        <v>2995</v>
      </c>
      <c r="D211" s="1052" t="s">
        <v>2996</v>
      </c>
      <c r="E211" s="1053">
        <v>200000</v>
      </c>
      <c r="F211" s="1020">
        <f t="shared" si="10"/>
        <v>21210000</v>
      </c>
      <c r="G211" s="1020"/>
      <c r="H211" s="1020"/>
      <c r="I211" s="1070" t="s">
        <v>2997</v>
      </c>
      <c r="J211" s="1072" t="s">
        <v>2991</v>
      </c>
      <c r="K211" s="1049" t="s">
        <v>4951</v>
      </c>
      <c r="L211" s="1045" t="s">
        <v>4988</v>
      </c>
    </row>
    <row r="212" spans="1:12" ht="30.75" customHeight="1">
      <c r="A212" s="1071"/>
      <c r="B212" s="1024" t="s">
        <v>19</v>
      </c>
      <c r="C212" s="1051" t="s">
        <v>2998</v>
      </c>
      <c r="D212" s="1052" t="s">
        <v>2999</v>
      </c>
      <c r="E212" s="1053">
        <v>20000</v>
      </c>
      <c r="F212" s="1020">
        <f t="shared" si="10"/>
        <v>21230000</v>
      </c>
      <c r="G212" s="1020"/>
      <c r="H212" s="1020"/>
      <c r="I212" s="1070" t="s">
        <v>48</v>
      </c>
      <c r="J212" s="1072" t="s">
        <v>62</v>
      </c>
      <c r="K212" s="1049" t="s">
        <v>4951</v>
      </c>
      <c r="L212" s="1045" t="s">
        <v>4988</v>
      </c>
    </row>
    <row r="213" spans="1:12" ht="15">
      <c r="A213" s="1071"/>
      <c r="B213" s="1024" t="s">
        <v>19</v>
      </c>
      <c r="C213" s="1051" t="s">
        <v>5264</v>
      </c>
      <c r="D213" s="1052" t="s">
        <v>5265</v>
      </c>
      <c r="E213" s="1053">
        <v>250000</v>
      </c>
      <c r="F213" s="1020">
        <f t="shared" si="10"/>
        <v>21480000</v>
      </c>
      <c r="G213" s="1020"/>
      <c r="H213" s="1020"/>
      <c r="I213" s="1070" t="s">
        <v>915</v>
      </c>
      <c r="J213" s="1072" t="s">
        <v>675</v>
      </c>
      <c r="K213" s="1049" t="s">
        <v>4951</v>
      </c>
      <c r="L213" s="1045" t="s">
        <v>4988</v>
      </c>
    </row>
    <row r="214" spans="1:12" ht="15">
      <c r="A214" s="1071"/>
      <c r="B214" s="1024" t="s">
        <v>19</v>
      </c>
      <c r="C214" s="1051" t="s">
        <v>5266</v>
      </c>
      <c r="D214" s="1092" t="s">
        <v>5267</v>
      </c>
      <c r="E214" s="1053">
        <v>100000</v>
      </c>
      <c r="F214" s="1020">
        <f t="shared" si="10"/>
        <v>21580000</v>
      </c>
      <c r="G214" s="1020"/>
      <c r="H214" s="1020"/>
      <c r="I214" s="1070" t="s">
        <v>915</v>
      </c>
      <c r="J214" s="1072" t="s">
        <v>675</v>
      </c>
      <c r="K214" s="1049" t="s">
        <v>4951</v>
      </c>
      <c r="L214" s="1045" t="s">
        <v>4988</v>
      </c>
    </row>
    <row r="215" spans="1:12" ht="15">
      <c r="A215" s="1071"/>
      <c r="B215" s="1024" t="s">
        <v>19</v>
      </c>
      <c r="C215" s="1051" t="s">
        <v>3038</v>
      </c>
      <c r="D215" s="1052" t="s">
        <v>3039</v>
      </c>
      <c r="E215" s="1053">
        <v>3000000</v>
      </c>
      <c r="F215" s="1020">
        <f t="shared" si="10"/>
        <v>24580000</v>
      </c>
      <c r="G215" s="1020"/>
      <c r="H215" s="1020"/>
      <c r="I215" s="1070" t="s">
        <v>2927</v>
      </c>
      <c r="J215" s="1072" t="s">
        <v>675</v>
      </c>
      <c r="K215" s="1049" t="s">
        <v>4951</v>
      </c>
      <c r="L215" s="1045" t="s">
        <v>4988</v>
      </c>
    </row>
    <row r="216" spans="1:12" ht="15">
      <c r="A216" s="1071"/>
      <c r="B216" s="1024" t="s">
        <v>19</v>
      </c>
      <c r="C216" s="1051" t="s">
        <v>3008</v>
      </c>
      <c r="D216" s="1052" t="s">
        <v>3009</v>
      </c>
      <c r="E216" s="1053">
        <v>5000000</v>
      </c>
      <c r="F216" s="1020">
        <f t="shared" si="10"/>
        <v>29580000</v>
      </c>
      <c r="G216" s="1020"/>
      <c r="H216" s="1020"/>
      <c r="I216" s="1070" t="s">
        <v>915</v>
      </c>
      <c r="J216" s="1072" t="s">
        <v>675</v>
      </c>
      <c r="K216" s="1049" t="s">
        <v>4951</v>
      </c>
      <c r="L216" s="1045" t="s">
        <v>4988</v>
      </c>
    </row>
    <row r="217" spans="1:12" ht="15">
      <c r="A217" s="1050"/>
      <c r="B217" s="1024" t="s">
        <v>19</v>
      </c>
      <c r="C217" s="1105" t="s">
        <v>5289</v>
      </c>
      <c r="D217" s="1105" t="s">
        <v>5290</v>
      </c>
      <c r="E217" s="1053">
        <v>20000</v>
      </c>
      <c r="F217" s="1020">
        <f t="shared" si="10"/>
        <v>29600000</v>
      </c>
      <c r="G217" s="1020"/>
      <c r="H217" s="1020"/>
      <c r="I217" s="1050" t="s">
        <v>497</v>
      </c>
      <c r="J217" s="1106" t="s">
        <v>736</v>
      </c>
      <c r="K217" s="1049" t="s">
        <v>4951</v>
      </c>
      <c r="L217" s="1045" t="s">
        <v>4952</v>
      </c>
    </row>
    <row r="218" spans="1:12" ht="25.5">
      <c r="A218" s="1050"/>
      <c r="B218" s="1024" t="s">
        <v>19</v>
      </c>
      <c r="C218" s="1105" t="s">
        <v>3036</v>
      </c>
      <c r="D218" s="1105" t="s">
        <v>3037</v>
      </c>
      <c r="E218" s="1053">
        <v>200000</v>
      </c>
      <c r="F218" s="1020">
        <f t="shared" si="10"/>
        <v>29800000</v>
      </c>
      <c r="G218" s="1020"/>
      <c r="H218" s="1020"/>
      <c r="I218" s="1050" t="s">
        <v>488</v>
      </c>
      <c r="J218" s="1106" t="s">
        <v>736</v>
      </c>
      <c r="K218" s="1049" t="s">
        <v>4951</v>
      </c>
      <c r="L218" s="1045" t="s">
        <v>4952</v>
      </c>
    </row>
    <row r="219" spans="1:12" ht="15">
      <c r="A219" s="1050"/>
      <c r="B219" s="1024" t="s">
        <v>19</v>
      </c>
      <c r="C219" s="1051" t="s">
        <v>3004</v>
      </c>
      <c r="D219" s="1052" t="s">
        <v>3005</v>
      </c>
      <c r="E219" s="1053">
        <v>25000</v>
      </c>
      <c r="F219" s="1020">
        <f t="shared" si="10"/>
        <v>29825000</v>
      </c>
      <c r="G219" s="1020"/>
      <c r="H219" s="1020"/>
      <c r="I219" s="1070" t="s">
        <v>643</v>
      </c>
      <c r="J219" s="1070" t="s">
        <v>736</v>
      </c>
      <c r="K219" s="1049" t="s">
        <v>4951</v>
      </c>
      <c r="L219" s="1045" t="s">
        <v>4952</v>
      </c>
    </row>
    <row r="220" spans="1:12" ht="15">
      <c r="A220" s="1050"/>
      <c r="B220" s="1024" t="s">
        <v>19</v>
      </c>
      <c r="C220" s="1051" t="s">
        <v>3002</v>
      </c>
      <c r="D220" s="1052" t="s">
        <v>3003</v>
      </c>
      <c r="E220" s="1053">
        <v>35000</v>
      </c>
      <c r="F220" s="1020">
        <f t="shared" si="10"/>
        <v>29860000</v>
      </c>
      <c r="G220" s="1020"/>
      <c r="H220" s="1020"/>
      <c r="I220" s="1070" t="s">
        <v>488</v>
      </c>
      <c r="J220" s="1070" t="s">
        <v>736</v>
      </c>
      <c r="K220" s="1049" t="s">
        <v>4951</v>
      </c>
      <c r="L220" s="1045" t="s">
        <v>4952</v>
      </c>
    </row>
    <row r="221" spans="1:12" ht="15">
      <c r="A221" s="1050"/>
      <c r="B221" s="1024" t="s">
        <v>19</v>
      </c>
      <c r="C221" s="1051" t="s">
        <v>2977</v>
      </c>
      <c r="D221" s="1052" t="s">
        <v>2978</v>
      </c>
      <c r="E221" s="1053">
        <v>100000</v>
      </c>
      <c r="F221" s="1020">
        <f t="shared" si="10"/>
        <v>29960000</v>
      </c>
      <c r="G221" s="1020"/>
      <c r="H221" s="1020"/>
      <c r="I221" s="1070" t="s">
        <v>2979</v>
      </c>
      <c r="J221" s="1070" t="s">
        <v>736</v>
      </c>
      <c r="K221" s="1049" t="s">
        <v>4951</v>
      </c>
      <c r="L221" s="1045" t="s">
        <v>4952</v>
      </c>
    </row>
    <row r="222" spans="1:12" ht="15">
      <c r="A222" s="1050"/>
      <c r="B222" s="1024" t="s">
        <v>19</v>
      </c>
      <c r="C222" s="1105" t="s">
        <v>2954</v>
      </c>
      <c r="D222" s="1105" t="s">
        <v>2955</v>
      </c>
      <c r="E222" s="1053">
        <v>50000</v>
      </c>
      <c r="F222" s="1020">
        <f t="shared" ref="F222:F253" si="11">E222+F221</f>
        <v>30010000</v>
      </c>
      <c r="G222" s="1020"/>
      <c r="H222" s="1020"/>
      <c r="I222" s="1107" t="s">
        <v>629</v>
      </c>
      <c r="J222" s="1050" t="s">
        <v>736</v>
      </c>
      <c r="K222" s="1049" t="s">
        <v>4951</v>
      </c>
      <c r="L222" s="1045" t="s">
        <v>4952</v>
      </c>
    </row>
    <row r="223" spans="1:12" ht="15">
      <c r="A223" s="1040"/>
      <c r="B223" s="1024" t="s">
        <v>19</v>
      </c>
      <c r="C223" s="1051" t="s">
        <v>5292</v>
      </c>
      <c r="D223" s="1108" t="s">
        <v>5293</v>
      </c>
      <c r="E223" s="1053">
        <v>30000</v>
      </c>
      <c r="F223" s="1020">
        <f t="shared" si="11"/>
        <v>30040000</v>
      </c>
      <c r="G223" s="1020"/>
      <c r="H223" s="1020"/>
      <c r="I223" s="1070" t="s">
        <v>139</v>
      </c>
      <c r="J223" s="1058" t="s">
        <v>736</v>
      </c>
      <c r="K223" s="1049" t="s">
        <v>4951</v>
      </c>
      <c r="L223" s="1045" t="s">
        <v>4952</v>
      </c>
    </row>
    <row r="224" spans="1:12" ht="25.5">
      <c r="A224" s="1050"/>
      <c r="B224" s="1024" t="s">
        <v>19</v>
      </c>
      <c r="C224" s="1051" t="s">
        <v>5294</v>
      </c>
      <c r="D224" s="1052" t="s">
        <v>5295</v>
      </c>
      <c r="E224" s="1053">
        <v>200000</v>
      </c>
      <c r="F224" s="1020">
        <f t="shared" si="11"/>
        <v>30240000</v>
      </c>
      <c r="G224" s="1020"/>
      <c r="H224" s="1020"/>
      <c r="I224" s="1070" t="s">
        <v>16</v>
      </c>
      <c r="J224" s="1050" t="s">
        <v>63</v>
      </c>
      <c r="K224" s="1049" t="s">
        <v>4951</v>
      </c>
      <c r="L224" s="1045" t="s">
        <v>4952</v>
      </c>
    </row>
    <row r="225" spans="1:12" ht="15">
      <c r="A225" s="1071"/>
      <c r="B225" s="1024" t="s">
        <v>19</v>
      </c>
      <c r="C225" s="1051" t="s">
        <v>3019</v>
      </c>
      <c r="D225" s="1052" t="s">
        <v>2922</v>
      </c>
      <c r="E225" s="1053">
        <v>420000</v>
      </c>
      <c r="F225" s="1020">
        <f t="shared" si="11"/>
        <v>30660000</v>
      </c>
      <c r="G225" s="1020"/>
      <c r="H225" s="1020"/>
      <c r="I225" s="1070" t="s">
        <v>2994</v>
      </c>
      <c r="J225" s="1072" t="s">
        <v>672</v>
      </c>
      <c r="K225" s="1049" t="s">
        <v>4951</v>
      </c>
      <c r="L225" s="1045" t="s">
        <v>4988</v>
      </c>
    </row>
    <row r="226" spans="1:12" ht="15">
      <c r="A226" s="1071"/>
      <c r="B226" s="1024" t="s">
        <v>19</v>
      </c>
      <c r="C226" s="1051" t="s">
        <v>3014</v>
      </c>
      <c r="D226" s="1052" t="s">
        <v>3015</v>
      </c>
      <c r="E226" s="1053">
        <v>2000000</v>
      </c>
      <c r="F226" s="1020">
        <f t="shared" si="11"/>
        <v>32660000</v>
      </c>
      <c r="G226" s="1020"/>
      <c r="H226" s="1020"/>
      <c r="I226" s="1070" t="s">
        <v>3016</v>
      </c>
      <c r="J226" s="1072" t="s">
        <v>675</v>
      </c>
      <c r="K226" s="1049" t="s">
        <v>4951</v>
      </c>
      <c r="L226" s="1045" t="s">
        <v>4988</v>
      </c>
    </row>
    <row r="227" spans="1:12" ht="55.5" customHeight="1">
      <c r="A227" s="1071"/>
      <c r="B227" s="1024" t="s">
        <v>19</v>
      </c>
      <c r="C227" s="1051" t="s">
        <v>3010</v>
      </c>
      <c r="D227" s="1052" t="s">
        <v>3011</v>
      </c>
      <c r="E227" s="1053">
        <v>4000000</v>
      </c>
      <c r="F227" s="1020">
        <f t="shared" si="11"/>
        <v>36660000</v>
      </c>
      <c r="G227" s="1020"/>
      <c r="H227" s="1020"/>
      <c r="I227" s="1070" t="s">
        <v>915</v>
      </c>
      <c r="J227" s="1072" t="s">
        <v>675</v>
      </c>
      <c r="K227" s="1049" t="s">
        <v>4951</v>
      </c>
      <c r="L227" s="1045" t="s">
        <v>4988</v>
      </c>
    </row>
    <row r="228" spans="1:12" ht="15">
      <c r="A228" s="1071"/>
      <c r="B228" s="1024" t="s">
        <v>19</v>
      </c>
      <c r="C228" s="1051" t="s">
        <v>3017</v>
      </c>
      <c r="D228" s="1052" t="s">
        <v>3018</v>
      </c>
      <c r="E228" s="1053">
        <v>75000</v>
      </c>
      <c r="F228" s="1020">
        <f t="shared" si="11"/>
        <v>36735000</v>
      </c>
      <c r="G228" s="1020"/>
      <c r="H228" s="1020"/>
      <c r="I228" s="1070" t="s">
        <v>48</v>
      </c>
      <c r="J228" s="1072" t="s">
        <v>62</v>
      </c>
      <c r="K228" s="1049" t="s">
        <v>4951</v>
      </c>
      <c r="L228" s="1045" t="s">
        <v>4988</v>
      </c>
    </row>
    <row r="229" spans="1:12" ht="25.5">
      <c r="A229" s="1071"/>
      <c r="B229" s="1024" t="s">
        <v>19</v>
      </c>
      <c r="C229" s="1051" t="s">
        <v>3012</v>
      </c>
      <c r="D229" s="1052" t="s">
        <v>3013</v>
      </c>
      <c r="E229" s="1053">
        <v>3000000</v>
      </c>
      <c r="F229" s="1020">
        <f t="shared" si="11"/>
        <v>39735000</v>
      </c>
      <c r="G229" s="1020"/>
      <c r="H229" s="1020"/>
      <c r="I229" s="1070" t="s">
        <v>2927</v>
      </c>
      <c r="J229" s="1072" t="s">
        <v>675</v>
      </c>
      <c r="K229" s="1049" t="s">
        <v>4951</v>
      </c>
      <c r="L229" s="1045" t="s">
        <v>4988</v>
      </c>
    </row>
    <row r="230" spans="1:12" ht="25.5">
      <c r="A230" s="1071"/>
      <c r="B230" s="1024" t="s">
        <v>19</v>
      </c>
      <c r="C230" s="1051" t="s">
        <v>2985</v>
      </c>
      <c r="D230" s="1052" t="s">
        <v>2986</v>
      </c>
      <c r="E230" s="1053">
        <v>30000</v>
      </c>
      <c r="F230" s="1020">
        <f t="shared" si="11"/>
        <v>39765000</v>
      </c>
      <c r="G230" s="1020"/>
      <c r="H230" s="1020"/>
      <c r="I230" s="1070" t="s">
        <v>464</v>
      </c>
      <c r="J230" s="1072" t="s">
        <v>675</v>
      </c>
      <c r="K230" s="1049" t="s">
        <v>4951</v>
      </c>
      <c r="L230" s="1045" t="s">
        <v>4988</v>
      </c>
    </row>
    <row r="231" spans="1:12" ht="15">
      <c r="A231" s="1071"/>
      <c r="B231" s="1024" t="s">
        <v>19</v>
      </c>
      <c r="C231" s="1051" t="s">
        <v>2967</v>
      </c>
      <c r="D231" s="1052" t="s">
        <v>2968</v>
      </c>
      <c r="E231" s="1053">
        <v>30000</v>
      </c>
      <c r="F231" s="1020">
        <f t="shared" si="11"/>
        <v>39795000</v>
      </c>
      <c r="G231" s="1020"/>
      <c r="H231" s="1020"/>
      <c r="I231" s="1070" t="s">
        <v>464</v>
      </c>
      <c r="J231" s="1072" t="s">
        <v>675</v>
      </c>
      <c r="K231" s="1049" t="s">
        <v>4951</v>
      </c>
      <c r="L231" s="1045" t="s">
        <v>4988</v>
      </c>
    </row>
    <row r="232" spans="1:12" ht="25.5">
      <c r="A232" s="1071"/>
      <c r="B232" s="1024" t="s">
        <v>19</v>
      </c>
      <c r="C232" s="1051" t="s">
        <v>5312</v>
      </c>
      <c r="D232" s="1052" t="s">
        <v>5313</v>
      </c>
      <c r="E232" s="1053">
        <v>30000</v>
      </c>
      <c r="F232" s="1020">
        <f t="shared" si="11"/>
        <v>39825000</v>
      </c>
      <c r="G232" s="1020"/>
      <c r="H232" s="1020"/>
      <c r="I232" s="1070" t="s">
        <v>2997</v>
      </c>
      <c r="J232" s="1072" t="s">
        <v>2991</v>
      </c>
      <c r="K232" s="1049" t="s">
        <v>4951</v>
      </c>
      <c r="L232" s="1045" t="s">
        <v>4988</v>
      </c>
    </row>
    <row r="233" spans="1:12" ht="56.25" customHeight="1">
      <c r="A233" s="1071"/>
      <c r="B233" s="1024" t="s">
        <v>19</v>
      </c>
      <c r="C233" s="1051" t="s">
        <v>2911</v>
      </c>
      <c r="D233" s="1051" t="s">
        <v>2912</v>
      </c>
      <c r="E233" s="1053">
        <v>50000</v>
      </c>
      <c r="F233" s="1020">
        <f t="shared" si="11"/>
        <v>39875000</v>
      </c>
      <c r="G233" s="1020"/>
      <c r="H233" s="1020"/>
      <c r="I233" s="1070" t="s">
        <v>915</v>
      </c>
      <c r="J233" s="1072" t="s">
        <v>675</v>
      </c>
      <c r="K233" s="1049" t="s">
        <v>4951</v>
      </c>
      <c r="L233" s="1045" t="s">
        <v>4988</v>
      </c>
    </row>
    <row r="234" spans="1:12" ht="66.75" customHeight="1">
      <c r="A234" s="1071"/>
      <c r="B234" s="1024" t="s">
        <v>19</v>
      </c>
      <c r="C234" s="1087" t="s">
        <v>2980</v>
      </c>
      <c r="D234" s="1109" t="s">
        <v>2981</v>
      </c>
      <c r="E234" s="1047">
        <v>150000</v>
      </c>
      <c r="F234" s="1020">
        <f t="shared" si="11"/>
        <v>40025000</v>
      </c>
      <c r="G234" s="1020"/>
      <c r="H234" s="1020"/>
      <c r="I234" s="1072" t="s">
        <v>918</v>
      </c>
      <c r="J234" s="1072" t="s">
        <v>675</v>
      </c>
      <c r="K234" s="1049" t="s">
        <v>4951</v>
      </c>
      <c r="L234" s="1045" t="s">
        <v>4988</v>
      </c>
    </row>
    <row r="235" spans="1:12" ht="43.5" customHeight="1">
      <c r="A235" s="1071"/>
      <c r="B235" s="1024" t="s">
        <v>19</v>
      </c>
      <c r="C235" s="1051" t="s">
        <v>2984</v>
      </c>
      <c r="D235" s="1052" t="s">
        <v>2928</v>
      </c>
      <c r="E235" s="1053">
        <v>75000</v>
      </c>
      <c r="F235" s="1020">
        <f t="shared" si="11"/>
        <v>40100000</v>
      </c>
      <c r="G235" s="1020"/>
      <c r="H235" s="1020"/>
      <c r="I235" s="1070" t="s">
        <v>464</v>
      </c>
      <c r="J235" s="1072" t="s">
        <v>675</v>
      </c>
      <c r="K235" s="1049" t="s">
        <v>4951</v>
      </c>
      <c r="L235" s="1045" t="s">
        <v>4988</v>
      </c>
    </row>
    <row r="236" spans="1:12" ht="44.25" customHeight="1">
      <c r="A236" s="1071"/>
      <c r="B236" s="1024" t="s">
        <v>19</v>
      </c>
      <c r="C236" s="1051" t="s">
        <v>5314</v>
      </c>
      <c r="D236" s="1052" t="s">
        <v>5315</v>
      </c>
      <c r="E236" s="1053">
        <v>100000</v>
      </c>
      <c r="F236" s="1020">
        <f t="shared" si="11"/>
        <v>40200000</v>
      </c>
      <c r="G236" s="1020"/>
      <c r="H236" s="1020"/>
      <c r="I236" s="1070" t="s">
        <v>5316</v>
      </c>
      <c r="J236" s="1072"/>
      <c r="K236" s="1049" t="s">
        <v>4951</v>
      </c>
      <c r="L236" s="1045" t="s">
        <v>4988</v>
      </c>
    </row>
    <row r="237" spans="1:12" ht="63.75" customHeight="1">
      <c r="A237" s="1050"/>
      <c r="B237" s="1024" t="s">
        <v>19</v>
      </c>
      <c r="C237" s="1105" t="s">
        <v>5317</v>
      </c>
      <c r="D237" s="1105" t="s">
        <v>5290</v>
      </c>
      <c r="E237" s="1053">
        <v>25000</v>
      </c>
      <c r="F237" s="1020">
        <f t="shared" si="11"/>
        <v>40225000</v>
      </c>
      <c r="G237" s="1020"/>
      <c r="H237" s="1020"/>
      <c r="I237" s="1050" t="s">
        <v>2979</v>
      </c>
      <c r="J237" s="1106" t="s">
        <v>736</v>
      </c>
      <c r="K237" s="1049" t="s">
        <v>4951</v>
      </c>
      <c r="L237" s="1045" t="s">
        <v>4952</v>
      </c>
    </row>
    <row r="238" spans="1:12" ht="41.25" customHeight="1">
      <c r="A238" s="1071"/>
      <c r="B238" s="1024" t="s">
        <v>19</v>
      </c>
      <c r="C238" s="1051" t="s">
        <v>5318</v>
      </c>
      <c r="D238" s="1052" t="s">
        <v>5319</v>
      </c>
      <c r="E238" s="1053">
        <v>75000</v>
      </c>
      <c r="F238" s="1020">
        <f t="shared" si="11"/>
        <v>40300000</v>
      </c>
      <c r="G238" s="1020"/>
      <c r="H238" s="1020"/>
      <c r="I238" s="1070" t="s">
        <v>5320</v>
      </c>
      <c r="J238" s="1072"/>
      <c r="K238" s="1049" t="s">
        <v>4951</v>
      </c>
      <c r="L238" s="1045" t="s">
        <v>4988</v>
      </c>
    </row>
    <row r="239" spans="1:12" ht="45.75" customHeight="1">
      <c r="A239" s="1050"/>
      <c r="B239" s="1024" t="s">
        <v>19</v>
      </c>
      <c r="C239" s="1051" t="s">
        <v>3032</v>
      </c>
      <c r="D239" s="1052" t="s">
        <v>3033</v>
      </c>
      <c r="E239" s="1053">
        <v>250000</v>
      </c>
      <c r="F239" s="1020">
        <f t="shared" si="11"/>
        <v>40550000</v>
      </c>
      <c r="G239" s="1020"/>
      <c r="H239" s="1020"/>
      <c r="I239" s="1070" t="s">
        <v>634</v>
      </c>
      <c r="J239" s="1070" t="s">
        <v>736</v>
      </c>
      <c r="K239" s="1049" t="s">
        <v>4951</v>
      </c>
      <c r="L239" s="1045" t="s">
        <v>4952</v>
      </c>
    </row>
    <row r="240" spans="1:12" ht="30.75" customHeight="1">
      <c r="A240" s="1050"/>
      <c r="B240" s="1024" t="s">
        <v>19</v>
      </c>
      <c r="C240" s="1051" t="s">
        <v>5321</v>
      </c>
      <c r="D240" s="1052" t="s">
        <v>3030</v>
      </c>
      <c r="E240" s="1053">
        <v>50000</v>
      </c>
      <c r="F240" s="1020">
        <f t="shared" si="11"/>
        <v>40600000</v>
      </c>
      <c r="G240" s="1020"/>
      <c r="H240" s="1020"/>
      <c r="I240" s="1070" t="s">
        <v>2979</v>
      </c>
      <c r="J240" s="1070" t="s">
        <v>736</v>
      </c>
      <c r="K240" s="1049" t="s">
        <v>4951</v>
      </c>
      <c r="L240" s="1045" t="s">
        <v>4952</v>
      </c>
    </row>
    <row r="241" spans="1:12" ht="39.75" customHeight="1">
      <c r="A241" s="1050"/>
      <c r="B241" s="1024" t="s">
        <v>19</v>
      </c>
      <c r="C241" s="1105" t="s">
        <v>2965</v>
      </c>
      <c r="D241" s="1105" t="s">
        <v>2966</v>
      </c>
      <c r="E241" s="1053">
        <v>35000</v>
      </c>
      <c r="F241" s="1020">
        <f t="shared" si="11"/>
        <v>40635000</v>
      </c>
      <c r="G241" s="1020"/>
      <c r="H241" s="1020"/>
      <c r="I241" s="1050" t="s">
        <v>643</v>
      </c>
      <c r="J241" s="1050" t="s">
        <v>736</v>
      </c>
      <c r="K241" s="1049" t="s">
        <v>4951</v>
      </c>
      <c r="L241" s="1045" t="s">
        <v>4952</v>
      </c>
    </row>
    <row r="242" spans="1:12" ht="15">
      <c r="A242" s="1050"/>
      <c r="B242" s="1024" t="s">
        <v>19</v>
      </c>
      <c r="C242" s="1051" t="s">
        <v>2973</v>
      </c>
      <c r="D242" s="1052" t="s">
        <v>2974</v>
      </c>
      <c r="E242" s="1053">
        <v>35000</v>
      </c>
      <c r="F242" s="1020">
        <f t="shared" si="11"/>
        <v>40670000</v>
      </c>
      <c r="G242" s="1020"/>
      <c r="H242" s="1020"/>
      <c r="I242" s="1070" t="s">
        <v>16</v>
      </c>
      <c r="J242" s="1070" t="s">
        <v>63</v>
      </c>
      <c r="K242" s="1049" t="s">
        <v>4951</v>
      </c>
      <c r="L242" s="1045" t="s">
        <v>4952</v>
      </c>
    </row>
    <row r="243" spans="1:12" ht="15">
      <c r="A243" s="1050"/>
      <c r="B243" s="1024" t="s">
        <v>19</v>
      </c>
      <c r="C243" s="1105" t="s">
        <v>2969</v>
      </c>
      <c r="D243" s="1105" t="s">
        <v>2970</v>
      </c>
      <c r="E243" s="1053">
        <v>35000</v>
      </c>
      <c r="F243" s="1020">
        <f t="shared" si="11"/>
        <v>40705000</v>
      </c>
      <c r="G243" s="1020"/>
      <c r="H243" s="1020"/>
      <c r="I243" s="1050" t="s">
        <v>16</v>
      </c>
      <c r="J243" s="1050" t="s">
        <v>63</v>
      </c>
      <c r="K243" s="1049" t="s">
        <v>4951</v>
      </c>
      <c r="L243" s="1045" t="s">
        <v>4952</v>
      </c>
    </row>
    <row r="244" spans="1:12" ht="15">
      <c r="A244" s="1050"/>
      <c r="B244" s="1024" t="s">
        <v>19</v>
      </c>
      <c r="C244" s="1105" t="s">
        <v>2956</v>
      </c>
      <c r="D244" s="1105" t="s">
        <v>2957</v>
      </c>
      <c r="E244" s="1053">
        <v>25000</v>
      </c>
      <c r="F244" s="1020">
        <f t="shared" si="11"/>
        <v>40730000</v>
      </c>
      <c r="G244" s="1020"/>
      <c r="H244" s="1020"/>
      <c r="I244" s="1050" t="s">
        <v>629</v>
      </c>
      <c r="J244" s="1050" t="s">
        <v>736</v>
      </c>
      <c r="K244" s="1049" t="s">
        <v>4951</v>
      </c>
      <c r="L244" s="1045" t="s">
        <v>4952</v>
      </c>
    </row>
    <row r="245" spans="1:12" ht="25.5">
      <c r="A245" s="1050"/>
      <c r="B245" s="1024" t="s">
        <v>19</v>
      </c>
      <c r="C245" s="1105" t="s">
        <v>2937</v>
      </c>
      <c r="D245" s="1105" t="s">
        <v>5322</v>
      </c>
      <c r="E245" s="1053">
        <v>250000</v>
      </c>
      <c r="F245" s="1020">
        <f t="shared" si="11"/>
        <v>40980000</v>
      </c>
      <c r="G245" s="1020"/>
      <c r="H245" s="1020"/>
      <c r="I245" s="1050" t="s">
        <v>488</v>
      </c>
      <c r="J245" s="1106" t="s">
        <v>736</v>
      </c>
      <c r="K245" s="1049" t="s">
        <v>4951</v>
      </c>
      <c r="L245" s="1045" t="s">
        <v>4952</v>
      </c>
    </row>
    <row r="246" spans="1:12" ht="25.5">
      <c r="A246" s="1050"/>
      <c r="B246" s="1024" t="s">
        <v>19</v>
      </c>
      <c r="C246" s="1051" t="s">
        <v>5333</v>
      </c>
      <c r="D246" s="1052" t="s">
        <v>5334</v>
      </c>
      <c r="E246" s="1053">
        <v>80000</v>
      </c>
      <c r="F246" s="1020">
        <f t="shared" si="11"/>
        <v>41060000</v>
      </c>
      <c r="G246" s="1020"/>
      <c r="H246" s="1020"/>
      <c r="I246" s="1070" t="s">
        <v>16</v>
      </c>
      <c r="J246" s="1050" t="s">
        <v>63</v>
      </c>
      <c r="K246" s="1049" t="s">
        <v>4951</v>
      </c>
      <c r="L246" s="1045" t="s">
        <v>4952</v>
      </c>
    </row>
    <row r="247" spans="1:12" ht="25.5">
      <c r="A247" s="1050"/>
      <c r="B247" s="1024" t="s">
        <v>19</v>
      </c>
      <c r="C247" s="1087" t="s">
        <v>2943</v>
      </c>
      <c r="D247" s="1109" t="s">
        <v>2938</v>
      </c>
      <c r="E247" s="1047">
        <v>250000</v>
      </c>
      <c r="F247" s="1020">
        <f t="shared" si="11"/>
        <v>41310000</v>
      </c>
      <c r="G247" s="1020"/>
      <c r="H247" s="1020"/>
      <c r="I247" s="1072" t="s">
        <v>488</v>
      </c>
      <c r="J247" s="1070" t="s">
        <v>736</v>
      </c>
      <c r="K247" s="1049" t="s">
        <v>4951</v>
      </c>
      <c r="L247" s="1045" t="s">
        <v>4952</v>
      </c>
    </row>
    <row r="248" spans="1:12" ht="15">
      <c r="A248" s="1050"/>
      <c r="B248" s="1024" t="s">
        <v>19</v>
      </c>
      <c r="C248" s="1051" t="s">
        <v>3028</v>
      </c>
      <c r="D248" s="1052" t="s">
        <v>3029</v>
      </c>
      <c r="E248" s="1053">
        <v>15000</v>
      </c>
      <c r="F248" s="1020">
        <f t="shared" si="11"/>
        <v>41325000</v>
      </c>
      <c r="G248" s="1020"/>
      <c r="H248" s="1020"/>
      <c r="I248" s="1070" t="s">
        <v>497</v>
      </c>
      <c r="J248" s="1070" t="s">
        <v>736</v>
      </c>
      <c r="K248" s="1049" t="s">
        <v>4951</v>
      </c>
      <c r="L248" s="1045" t="s">
        <v>4952</v>
      </c>
    </row>
    <row r="249" spans="1:12" ht="15">
      <c r="A249" s="1050"/>
      <c r="B249" s="1024" t="s">
        <v>19</v>
      </c>
      <c r="C249" s="1051" t="s">
        <v>3045</v>
      </c>
      <c r="D249" s="1052" t="s">
        <v>3046</v>
      </c>
      <c r="E249" s="1053">
        <v>1500000</v>
      </c>
      <c r="F249" s="1020">
        <f t="shared" si="11"/>
        <v>42825000</v>
      </c>
      <c r="G249" s="1020"/>
      <c r="H249" s="1020"/>
      <c r="I249" s="1070" t="s">
        <v>488</v>
      </c>
      <c r="J249" s="1070" t="s">
        <v>736</v>
      </c>
      <c r="K249" s="1049" t="s">
        <v>4951</v>
      </c>
      <c r="L249" s="1045" t="s">
        <v>4952</v>
      </c>
    </row>
    <row r="250" spans="1:12" ht="25.5">
      <c r="A250" s="1071"/>
      <c r="B250" s="1024" t="s">
        <v>19</v>
      </c>
      <c r="C250" s="1051" t="s">
        <v>2911</v>
      </c>
      <c r="D250" s="1052" t="s">
        <v>2912</v>
      </c>
      <c r="E250" s="1053">
        <v>60000</v>
      </c>
      <c r="F250" s="1020">
        <f t="shared" si="11"/>
        <v>42885000</v>
      </c>
      <c r="G250" s="1020"/>
      <c r="H250" s="1020"/>
      <c r="I250" s="1070" t="s">
        <v>915</v>
      </c>
      <c r="J250" s="1072" t="s">
        <v>675</v>
      </c>
      <c r="K250" s="1049" t="s">
        <v>4951</v>
      </c>
      <c r="L250" s="1045" t="s">
        <v>4988</v>
      </c>
    </row>
    <row r="251" spans="1:12" ht="15">
      <c r="A251" s="1071"/>
      <c r="B251" s="1024" t="s">
        <v>19</v>
      </c>
      <c r="C251" s="1051" t="s">
        <v>2926</v>
      </c>
      <c r="D251" s="1052" t="s">
        <v>2932</v>
      </c>
      <c r="E251" s="1053">
        <v>250000</v>
      </c>
      <c r="F251" s="1020">
        <f t="shared" si="11"/>
        <v>43135000</v>
      </c>
      <c r="G251" s="1020"/>
      <c r="H251" s="1020"/>
      <c r="I251" s="1070" t="s">
        <v>2927</v>
      </c>
      <c r="J251" s="1072" t="s">
        <v>675</v>
      </c>
      <c r="K251" s="1049" t="s">
        <v>4951</v>
      </c>
      <c r="L251" s="1045" t="s">
        <v>4988</v>
      </c>
    </row>
    <row r="252" spans="1:12" ht="15">
      <c r="A252" s="1071"/>
      <c r="B252" s="1024" t="s">
        <v>19</v>
      </c>
      <c r="C252" s="1051" t="s">
        <v>5340</v>
      </c>
      <c r="D252" s="1052" t="s">
        <v>5319</v>
      </c>
      <c r="E252" s="1053">
        <v>75000</v>
      </c>
      <c r="F252" s="1020">
        <f t="shared" si="11"/>
        <v>43210000</v>
      </c>
      <c r="G252" s="1020"/>
      <c r="H252" s="1020"/>
      <c r="I252" s="1070" t="s">
        <v>5341</v>
      </c>
      <c r="J252" s="1072"/>
      <c r="K252" s="1049" t="s">
        <v>4951</v>
      </c>
      <c r="L252" s="1045" t="s">
        <v>4988</v>
      </c>
    </row>
    <row r="253" spans="1:12" ht="25.5">
      <c r="A253" s="1050"/>
      <c r="B253" s="1024" t="s">
        <v>19</v>
      </c>
      <c r="C253" s="1105" t="s">
        <v>5342</v>
      </c>
      <c r="D253" s="1105" t="s">
        <v>5343</v>
      </c>
      <c r="E253" s="1053">
        <v>20000</v>
      </c>
      <c r="F253" s="1020">
        <f t="shared" si="11"/>
        <v>43230000</v>
      </c>
      <c r="G253" s="1020"/>
      <c r="H253" s="1020"/>
      <c r="I253" s="1050" t="s">
        <v>497</v>
      </c>
      <c r="J253" s="1106" t="s">
        <v>736</v>
      </c>
      <c r="K253" s="1049" t="s">
        <v>4951</v>
      </c>
      <c r="L253" s="1045" t="s">
        <v>4952</v>
      </c>
    </row>
    <row r="254" spans="1:12" ht="15">
      <c r="A254" s="1050"/>
      <c r="B254" s="1024" t="s">
        <v>19</v>
      </c>
      <c r="C254" s="1051" t="s">
        <v>3020</v>
      </c>
      <c r="D254" s="1052" t="s">
        <v>3021</v>
      </c>
      <c r="E254" s="1053">
        <v>75000</v>
      </c>
      <c r="F254" s="1020">
        <f t="shared" ref="F254:F270" si="12">E254+F253</f>
        <v>43305000</v>
      </c>
      <c r="G254" s="1020"/>
      <c r="H254" s="1020"/>
      <c r="I254" s="1070" t="s">
        <v>52</v>
      </c>
      <c r="J254" s="1072" t="s">
        <v>5291</v>
      </c>
      <c r="K254" s="1049" t="s">
        <v>4951</v>
      </c>
      <c r="L254" s="1045" t="s">
        <v>4952</v>
      </c>
    </row>
    <row r="255" spans="1:12" ht="25.5">
      <c r="A255" s="1050"/>
      <c r="B255" s="1024" t="s">
        <v>19</v>
      </c>
      <c r="C255" s="1105" t="s">
        <v>3006</v>
      </c>
      <c r="D255" s="1105" t="s">
        <v>3007</v>
      </c>
      <c r="E255" s="1053">
        <v>50000</v>
      </c>
      <c r="F255" s="1020">
        <f t="shared" si="12"/>
        <v>43355000</v>
      </c>
      <c r="G255" s="1020"/>
      <c r="H255" s="1020"/>
      <c r="I255" s="1107" t="s">
        <v>139</v>
      </c>
      <c r="J255" s="1050" t="s">
        <v>736</v>
      </c>
      <c r="K255" s="1049" t="s">
        <v>4951</v>
      </c>
      <c r="L255" s="1045" t="s">
        <v>4952</v>
      </c>
    </row>
    <row r="256" spans="1:12" ht="15">
      <c r="A256" s="1050"/>
      <c r="B256" s="1024" t="s">
        <v>19</v>
      </c>
      <c r="C256" s="1105" t="s">
        <v>2950</v>
      </c>
      <c r="D256" s="1105" t="s">
        <v>2951</v>
      </c>
      <c r="E256" s="1053">
        <v>20000</v>
      </c>
      <c r="F256" s="1020">
        <f t="shared" si="12"/>
        <v>43375000</v>
      </c>
      <c r="G256" s="1020"/>
      <c r="H256" s="1020"/>
      <c r="I256" s="1050" t="s">
        <v>629</v>
      </c>
      <c r="J256" s="1106" t="s">
        <v>736</v>
      </c>
      <c r="K256" s="1049" t="s">
        <v>4951</v>
      </c>
      <c r="L256" s="1045" t="s">
        <v>4952</v>
      </c>
    </row>
    <row r="257" spans="1:12" ht="25.5">
      <c r="A257" s="1050"/>
      <c r="B257" s="1024" t="s">
        <v>19</v>
      </c>
      <c r="C257" s="1105" t="s">
        <v>2914</v>
      </c>
      <c r="D257" s="1105" t="s">
        <v>2915</v>
      </c>
      <c r="E257" s="1053">
        <v>25000</v>
      </c>
      <c r="F257" s="1020">
        <f t="shared" si="12"/>
        <v>43400000</v>
      </c>
      <c r="G257" s="1020"/>
      <c r="H257" s="1020"/>
      <c r="I257" s="1050" t="s">
        <v>488</v>
      </c>
      <c r="J257" s="1106" t="s">
        <v>736</v>
      </c>
      <c r="K257" s="1049" t="s">
        <v>4951</v>
      </c>
      <c r="L257" s="1045" t="s">
        <v>4952</v>
      </c>
    </row>
    <row r="258" spans="1:12" ht="15">
      <c r="A258" s="1071"/>
      <c r="B258" s="1024" t="s">
        <v>19</v>
      </c>
      <c r="C258" s="1051" t="s">
        <v>3022</v>
      </c>
      <c r="D258" s="1052" t="s">
        <v>3023</v>
      </c>
      <c r="E258" s="1053">
        <v>5000000</v>
      </c>
      <c r="F258" s="1020">
        <f t="shared" si="12"/>
        <v>48400000</v>
      </c>
      <c r="G258" s="1020"/>
      <c r="H258" s="1020"/>
      <c r="I258" s="1070" t="s">
        <v>918</v>
      </c>
      <c r="J258" s="1072" t="s">
        <v>675</v>
      </c>
      <c r="K258" s="1049" t="s">
        <v>4951</v>
      </c>
      <c r="L258" s="1045" t="s">
        <v>4988</v>
      </c>
    </row>
    <row r="259" spans="1:12" ht="25.5">
      <c r="A259" s="1071"/>
      <c r="B259" s="1024" t="s">
        <v>19</v>
      </c>
      <c r="C259" s="1051" t="s">
        <v>3026</v>
      </c>
      <c r="D259" s="1052" t="s">
        <v>3027</v>
      </c>
      <c r="E259" s="1053">
        <v>1000000</v>
      </c>
      <c r="F259" s="1020">
        <f t="shared" si="12"/>
        <v>49400000</v>
      </c>
      <c r="G259" s="1020"/>
      <c r="H259" s="1020"/>
      <c r="I259" s="1070" t="s">
        <v>464</v>
      </c>
      <c r="J259" s="1072" t="s">
        <v>675</v>
      </c>
      <c r="K259" s="1049" t="s">
        <v>4951</v>
      </c>
      <c r="L259" s="1045" t="s">
        <v>4988</v>
      </c>
    </row>
    <row r="260" spans="1:12" ht="15">
      <c r="A260" s="1071"/>
      <c r="B260" s="1024" t="s">
        <v>19</v>
      </c>
      <c r="C260" s="1087" t="s">
        <v>3024</v>
      </c>
      <c r="D260" s="1109" t="s">
        <v>3025</v>
      </c>
      <c r="E260" s="1047">
        <v>1000000</v>
      </c>
      <c r="F260" s="1020">
        <f t="shared" si="12"/>
        <v>50400000</v>
      </c>
      <c r="G260" s="1020"/>
      <c r="H260" s="1020"/>
      <c r="I260" s="1072" t="s">
        <v>918</v>
      </c>
      <c r="J260" s="1072" t="s">
        <v>675</v>
      </c>
      <c r="K260" s="1049" t="s">
        <v>4951</v>
      </c>
      <c r="L260" s="1045" t="s">
        <v>4988</v>
      </c>
    </row>
    <row r="261" spans="1:12" ht="25.5">
      <c r="A261" s="1071"/>
      <c r="B261" s="1024" t="s">
        <v>19</v>
      </c>
      <c r="C261" s="1051" t="s">
        <v>3042</v>
      </c>
      <c r="D261" s="1052" t="s">
        <v>3043</v>
      </c>
      <c r="E261" s="1053">
        <v>50000</v>
      </c>
      <c r="F261" s="1020">
        <f t="shared" si="12"/>
        <v>50450000</v>
      </c>
      <c r="G261" s="1020"/>
      <c r="H261" s="1020"/>
      <c r="I261" s="1070" t="s">
        <v>3044</v>
      </c>
      <c r="J261" s="1072" t="s">
        <v>675</v>
      </c>
      <c r="K261" s="1049" t="s">
        <v>4951</v>
      </c>
      <c r="L261" s="1045" t="s">
        <v>4988</v>
      </c>
    </row>
    <row r="262" spans="1:12" ht="15">
      <c r="A262" s="1050"/>
      <c r="B262" s="1024" t="s">
        <v>19</v>
      </c>
      <c r="C262" s="1051" t="s">
        <v>3051</v>
      </c>
      <c r="D262" s="1052" t="s">
        <v>3052</v>
      </c>
      <c r="E262" s="1053">
        <v>220000</v>
      </c>
      <c r="F262" s="1020">
        <f t="shared" si="12"/>
        <v>50670000</v>
      </c>
      <c r="G262" s="1020"/>
      <c r="H262" s="1020"/>
      <c r="I262" s="1070" t="s">
        <v>919</v>
      </c>
      <c r="J262" s="1070" t="s">
        <v>5291</v>
      </c>
      <c r="K262" s="1049" t="s">
        <v>4951</v>
      </c>
      <c r="L262" s="1045" t="s">
        <v>4952</v>
      </c>
    </row>
    <row r="263" spans="1:12" ht="25.5">
      <c r="A263" s="1050"/>
      <c r="B263" s="1024" t="s">
        <v>19</v>
      </c>
      <c r="C263" s="1051" t="s">
        <v>3040</v>
      </c>
      <c r="D263" s="1052" t="s">
        <v>3041</v>
      </c>
      <c r="E263" s="1053">
        <v>3000000</v>
      </c>
      <c r="F263" s="1020">
        <f t="shared" si="12"/>
        <v>53670000</v>
      </c>
      <c r="G263" s="1020"/>
      <c r="H263" s="1020"/>
      <c r="I263" s="1070" t="s">
        <v>488</v>
      </c>
      <c r="J263" s="1070" t="s">
        <v>736</v>
      </c>
      <c r="K263" s="1049" t="s">
        <v>4951</v>
      </c>
      <c r="L263" s="1045" t="s">
        <v>4952</v>
      </c>
    </row>
    <row r="264" spans="1:12" ht="25.5">
      <c r="A264" s="1050"/>
      <c r="B264" s="1024" t="s">
        <v>19</v>
      </c>
      <c r="C264" s="1051" t="s">
        <v>3047</v>
      </c>
      <c r="D264" s="1052" t="s">
        <v>3048</v>
      </c>
      <c r="E264" s="1053">
        <v>500000</v>
      </c>
      <c r="F264" s="1020">
        <f t="shared" si="12"/>
        <v>54170000</v>
      </c>
      <c r="G264" s="1020"/>
      <c r="H264" s="1020"/>
      <c r="I264" s="1070" t="s">
        <v>488</v>
      </c>
      <c r="J264" s="1070" t="s">
        <v>736</v>
      </c>
      <c r="K264" s="1049" t="s">
        <v>4951</v>
      </c>
      <c r="L264" s="1045" t="s">
        <v>4952</v>
      </c>
    </row>
    <row r="265" spans="1:12" ht="15">
      <c r="A265" s="1050"/>
      <c r="B265" s="1024" t="s">
        <v>19</v>
      </c>
      <c r="C265" s="1051" t="s">
        <v>5350</v>
      </c>
      <c r="D265" s="1052" t="s">
        <v>3031</v>
      </c>
      <c r="E265" s="1053">
        <v>65000</v>
      </c>
      <c r="F265" s="1020">
        <f t="shared" si="12"/>
        <v>54235000</v>
      </c>
      <c r="G265" s="1020"/>
      <c r="H265" s="1020"/>
      <c r="I265" s="1070" t="s">
        <v>634</v>
      </c>
      <c r="J265" s="1070" t="s">
        <v>736</v>
      </c>
      <c r="K265" s="1049" t="s">
        <v>4951</v>
      </c>
      <c r="L265" s="1045" t="s">
        <v>4952</v>
      </c>
    </row>
    <row r="266" spans="1:12" ht="15">
      <c r="A266" s="1050"/>
      <c r="B266" s="1024" t="s">
        <v>19</v>
      </c>
      <c r="C266" s="1105" t="s">
        <v>3000</v>
      </c>
      <c r="D266" s="1105" t="s">
        <v>3001</v>
      </c>
      <c r="E266" s="1053">
        <v>130000</v>
      </c>
      <c r="F266" s="1020">
        <f t="shared" si="12"/>
        <v>54365000</v>
      </c>
      <c r="G266" s="1020"/>
      <c r="H266" s="1020"/>
      <c r="I266" s="1050" t="s">
        <v>16</v>
      </c>
      <c r="J266" s="1050" t="s">
        <v>63</v>
      </c>
      <c r="K266" s="1049" t="s">
        <v>4951</v>
      </c>
      <c r="L266" s="1045" t="s">
        <v>4952</v>
      </c>
    </row>
    <row r="267" spans="1:12" ht="15">
      <c r="A267" s="1050"/>
      <c r="B267" s="1024" t="s">
        <v>19</v>
      </c>
      <c r="C267" s="1105" t="s">
        <v>3049</v>
      </c>
      <c r="D267" s="1105" t="s">
        <v>3050</v>
      </c>
      <c r="E267" s="1053">
        <v>200000</v>
      </c>
      <c r="F267" s="1020">
        <f t="shared" si="12"/>
        <v>54565000</v>
      </c>
      <c r="G267" s="1020"/>
      <c r="H267" s="1020"/>
      <c r="I267" s="1050" t="s">
        <v>488</v>
      </c>
      <c r="J267" s="1106" t="s">
        <v>736</v>
      </c>
      <c r="K267" s="1049" t="s">
        <v>4951</v>
      </c>
      <c r="L267" s="1045" t="s">
        <v>4952</v>
      </c>
    </row>
    <row r="268" spans="1:12" ht="15">
      <c r="A268" s="1071"/>
      <c r="B268" s="1024" t="s">
        <v>19</v>
      </c>
      <c r="C268" s="1051" t="s">
        <v>2921</v>
      </c>
      <c r="D268" s="1052" t="s">
        <v>2922</v>
      </c>
      <c r="E268" s="1053">
        <v>420000</v>
      </c>
      <c r="F268" s="1020">
        <f t="shared" si="12"/>
        <v>54985000</v>
      </c>
      <c r="G268" s="1020"/>
      <c r="H268" s="1020"/>
      <c r="I268" s="1070" t="s">
        <v>2923</v>
      </c>
      <c r="J268" s="1072" t="s">
        <v>675</v>
      </c>
      <c r="K268" s="1049" t="s">
        <v>4951</v>
      </c>
      <c r="L268" s="1045" t="s">
        <v>4988</v>
      </c>
    </row>
    <row r="269" spans="1:12" ht="15">
      <c r="A269" s="1071"/>
      <c r="B269" s="1024" t="s">
        <v>19</v>
      </c>
      <c r="C269" s="1051" t="s">
        <v>2982</v>
      </c>
      <c r="D269" s="1052" t="s">
        <v>2983</v>
      </c>
      <c r="E269" s="1053">
        <v>125000</v>
      </c>
      <c r="F269" s="1020">
        <f t="shared" si="12"/>
        <v>55110000</v>
      </c>
      <c r="G269" s="1020"/>
      <c r="H269" s="1020"/>
      <c r="I269" s="1070" t="s">
        <v>464</v>
      </c>
      <c r="J269" s="1072" t="s">
        <v>675</v>
      </c>
      <c r="K269" s="1049" t="s">
        <v>4951</v>
      </c>
      <c r="L269" s="1045" t="s">
        <v>4988</v>
      </c>
    </row>
    <row r="270" spans="1:12" ht="15">
      <c r="A270" s="1071"/>
      <c r="B270" s="1024" t="s">
        <v>19</v>
      </c>
      <c r="C270" s="1051" t="s">
        <v>3034</v>
      </c>
      <c r="D270" s="1052" t="s">
        <v>3035</v>
      </c>
      <c r="E270" s="1053">
        <v>3000000</v>
      </c>
      <c r="F270" s="1020">
        <f t="shared" si="12"/>
        <v>58110000</v>
      </c>
      <c r="G270" s="1020"/>
      <c r="H270" s="1020"/>
      <c r="I270" s="1070" t="s">
        <v>464</v>
      </c>
      <c r="J270" s="1072" t="s">
        <v>675</v>
      </c>
      <c r="K270" s="1049" t="s">
        <v>4951</v>
      </c>
      <c r="L270" s="1045" t="s">
        <v>4988</v>
      </c>
    </row>
    <row r="271" spans="1:12">
      <c r="A271" s="237">
        <v>114</v>
      </c>
      <c r="B271" s="237"/>
      <c r="C271" s="238"/>
      <c r="D271" s="239" t="s">
        <v>5356</v>
      </c>
      <c r="E271" s="240">
        <f>SUM(E157:E270)</f>
        <v>58110000</v>
      </c>
      <c r="F271" s="969"/>
      <c r="G271" s="241"/>
      <c r="H271" s="969"/>
      <c r="I271" s="970"/>
      <c r="J271" s="242"/>
    </row>
    <row r="272" spans="1:12" ht="38.25">
      <c r="A272" s="1065"/>
      <c r="B272" s="1033" t="s">
        <v>5113</v>
      </c>
      <c r="C272" s="1035" t="s">
        <v>5114</v>
      </c>
      <c r="D272" s="1035" t="s">
        <v>5115</v>
      </c>
      <c r="E272" s="1036">
        <v>500000</v>
      </c>
      <c r="F272" s="1020">
        <f>E272+F270</f>
        <v>58610000</v>
      </c>
      <c r="G272" s="1020"/>
      <c r="H272" s="1020"/>
      <c r="I272" s="1034" t="s">
        <v>666</v>
      </c>
      <c r="J272" s="1033"/>
      <c r="K272" s="1033" t="s">
        <v>4943</v>
      </c>
      <c r="L272" s="1034" t="s">
        <v>4942</v>
      </c>
    </row>
    <row r="273" spans="1:18" ht="25.5">
      <c r="A273" s="1074"/>
      <c r="B273" s="1033" t="s">
        <v>5113</v>
      </c>
      <c r="C273" s="1037" t="s">
        <v>5128</v>
      </c>
      <c r="D273" s="1087" t="s">
        <v>5129</v>
      </c>
      <c r="E273" s="1036">
        <v>75000</v>
      </c>
      <c r="F273" s="1020">
        <f t="shared" ref="F273:F336" si="13">E273+F272</f>
        <v>58685000</v>
      </c>
      <c r="G273" s="1020"/>
      <c r="H273" s="1020"/>
      <c r="I273" s="1034" t="s">
        <v>13</v>
      </c>
      <c r="J273" s="1034"/>
      <c r="K273" s="1033" t="s">
        <v>4943</v>
      </c>
      <c r="L273" s="1034" t="s">
        <v>13</v>
      </c>
    </row>
    <row r="274" spans="1:18" ht="25.5">
      <c r="A274" s="1016"/>
      <c r="B274" s="1033" t="s">
        <v>2811</v>
      </c>
      <c r="C274" s="1037" t="s">
        <v>5142</v>
      </c>
      <c r="D274" s="1037" t="s">
        <v>5143</v>
      </c>
      <c r="E274" s="1036">
        <v>150000</v>
      </c>
      <c r="F274" s="1020">
        <f t="shared" si="13"/>
        <v>58835000</v>
      </c>
      <c r="G274" s="1020"/>
      <c r="H274" s="1020"/>
      <c r="I274" s="1034" t="s">
        <v>666</v>
      </c>
      <c r="J274" s="1034"/>
      <c r="K274" s="1033" t="s">
        <v>4943</v>
      </c>
      <c r="L274" s="1034" t="s">
        <v>4942</v>
      </c>
    </row>
    <row r="275" spans="1:18" ht="15">
      <c r="A275" s="1040">
        <v>1</v>
      </c>
      <c r="B275" s="1024" t="s">
        <v>20</v>
      </c>
      <c r="C275" s="1041" t="s">
        <v>4949</v>
      </c>
      <c r="D275" s="1041" t="s">
        <v>4950</v>
      </c>
      <c r="E275" s="1042">
        <v>100000</v>
      </c>
      <c r="F275" s="1020">
        <f t="shared" si="13"/>
        <v>58935000</v>
      </c>
      <c r="G275" s="1020"/>
      <c r="H275" s="1020"/>
      <c r="I275" s="1016" t="s">
        <v>4951</v>
      </c>
      <c r="J275" s="1043"/>
      <c r="K275" s="1044" t="s">
        <v>4951</v>
      </c>
      <c r="L275" s="1045" t="s">
        <v>4952</v>
      </c>
      <c r="M275" s="252"/>
      <c r="N275" s="252"/>
      <c r="O275" s="252"/>
      <c r="P275" s="252"/>
      <c r="Q275" s="252"/>
      <c r="R275" s="252"/>
    </row>
    <row r="276" spans="1:18" ht="63.75">
      <c r="A276" s="1016">
        <v>1</v>
      </c>
      <c r="B276" s="1023" t="s">
        <v>21</v>
      </c>
      <c r="C276" s="1018" t="s">
        <v>4932</v>
      </c>
      <c r="D276" s="1018" t="s">
        <v>788</v>
      </c>
      <c r="E276" s="1019">
        <v>300000</v>
      </c>
      <c r="F276" s="1020">
        <f t="shared" si="13"/>
        <v>59235000</v>
      </c>
      <c r="G276" s="1020"/>
      <c r="H276" s="1020"/>
      <c r="I276" s="1021"/>
      <c r="J276" s="1024" t="s">
        <v>2903</v>
      </c>
      <c r="K276" s="1022" t="s">
        <v>4929</v>
      </c>
      <c r="L276" s="1021" t="s">
        <v>4933</v>
      </c>
      <c r="M276" s="252"/>
      <c r="N276" s="252"/>
      <c r="O276" s="252"/>
      <c r="P276" s="252"/>
      <c r="Q276" s="252"/>
      <c r="R276" s="252"/>
    </row>
    <row r="277" spans="1:18" ht="63.75">
      <c r="A277" s="1016">
        <v>1</v>
      </c>
      <c r="B277" s="1023" t="s">
        <v>21</v>
      </c>
      <c r="C277" s="1018" t="s">
        <v>4934</v>
      </c>
      <c r="D277" s="1018" t="s">
        <v>882</v>
      </c>
      <c r="E277" s="1019">
        <v>250000</v>
      </c>
      <c r="F277" s="1020">
        <f t="shared" si="13"/>
        <v>59485000</v>
      </c>
      <c r="G277" s="1020"/>
      <c r="H277" s="1020"/>
      <c r="I277" s="1021"/>
      <c r="J277" s="1024" t="s">
        <v>2903</v>
      </c>
      <c r="K277" s="1022" t="s">
        <v>4929</v>
      </c>
      <c r="L277" s="1021" t="s">
        <v>4933</v>
      </c>
      <c r="M277" s="252"/>
      <c r="N277" s="252"/>
      <c r="O277" s="252"/>
      <c r="P277" s="252"/>
      <c r="Q277" s="252"/>
      <c r="R277" s="252"/>
    </row>
    <row r="278" spans="1:18" ht="75">
      <c r="A278" s="1016">
        <v>1</v>
      </c>
      <c r="B278" s="1023" t="s">
        <v>21</v>
      </c>
      <c r="C278" s="1025" t="s">
        <v>4935</v>
      </c>
      <c r="D278" s="1026" t="s">
        <v>4936</v>
      </c>
      <c r="E278" s="1027">
        <v>450000</v>
      </c>
      <c r="F278" s="1020">
        <f t="shared" si="13"/>
        <v>59935000</v>
      </c>
      <c r="G278" s="1020"/>
      <c r="H278" s="1020"/>
      <c r="I278" s="1021"/>
      <c r="J278" s="1024" t="s">
        <v>2903</v>
      </c>
      <c r="K278" s="1022" t="s">
        <v>4929</v>
      </c>
      <c r="L278" s="1021" t="s">
        <v>4933</v>
      </c>
      <c r="M278" s="252"/>
      <c r="N278" s="252"/>
      <c r="O278" s="252"/>
      <c r="P278" s="252"/>
      <c r="Q278" s="252"/>
      <c r="R278" s="252"/>
    </row>
    <row r="279" spans="1:18" ht="60">
      <c r="A279" s="1016">
        <v>1</v>
      </c>
      <c r="B279" s="1023" t="s">
        <v>21</v>
      </c>
      <c r="C279" s="1018" t="s">
        <v>2143</v>
      </c>
      <c r="D279" s="1018" t="s">
        <v>4937</v>
      </c>
      <c r="E279" s="1019">
        <v>50000</v>
      </c>
      <c r="F279" s="1020">
        <f t="shared" si="13"/>
        <v>59985000</v>
      </c>
      <c r="G279" s="1020"/>
      <c r="H279" s="1020"/>
      <c r="I279" s="1021" t="s">
        <v>89</v>
      </c>
      <c r="J279" s="1017" t="s">
        <v>90</v>
      </c>
      <c r="K279" s="1022" t="s">
        <v>4929</v>
      </c>
      <c r="L279" s="1021" t="s">
        <v>4931</v>
      </c>
      <c r="M279" s="252"/>
      <c r="N279" s="252"/>
      <c r="O279" s="252"/>
      <c r="P279" s="252"/>
      <c r="Q279" s="252"/>
      <c r="R279" s="252"/>
    </row>
    <row r="280" spans="1:18" ht="75">
      <c r="A280" s="1016">
        <v>1</v>
      </c>
      <c r="B280" s="1023" t="s">
        <v>21</v>
      </c>
      <c r="C280" s="1018" t="s">
        <v>4938</v>
      </c>
      <c r="D280" s="1018" t="s">
        <v>4939</v>
      </c>
      <c r="E280" s="1019">
        <v>125000</v>
      </c>
      <c r="F280" s="1020">
        <f t="shared" si="13"/>
        <v>60110000</v>
      </c>
      <c r="G280" s="1020"/>
      <c r="H280" s="1020"/>
      <c r="I280" s="1021"/>
      <c r="J280" s="1017" t="s">
        <v>621</v>
      </c>
      <c r="K280" s="1022" t="s">
        <v>4929</v>
      </c>
      <c r="L280" s="1021" t="s">
        <v>14</v>
      </c>
      <c r="M280" s="252"/>
      <c r="N280" s="252"/>
      <c r="O280" s="252"/>
      <c r="P280" s="252"/>
      <c r="Q280" s="252"/>
      <c r="R280" s="252"/>
    </row>
    <row r="281" spans="1:18" ht="25.5">
      <c r="A281" s="1028">
        <v>1</v>
      </c>
      <c r="B281" s="1028" t="s">
        <v>21</v>
      </c>
      <c r="C281" s="1030" t="s">
        <v>4940</v>
      </c>
      <c r="D281" s="1031" t="s">
        <v>4941</v>
      </c>
      <c r="E281" s="1032">
        <v>1000000</v>
      </c>
      <c r="F281" s="1020">
        <f t="shared" si="13"/>
        <v>61110000</v>
      </c>
      <c r="G281" s="1020"/>
      <c r="H281" s="1020"/>
      <c r="I281" s="1029" t="s">
        <v>4942</v>
      </c>
      <c r="J281" s="1029"/>
      <c r="K281" s="1028" t="s">
        <v>4943</v>
      </c>
      <c r="L281" s="1029" t="s">
        <v>4933</v>
      </c>
      <c r="M281" s="252"/>
      <c r="N281" s="252"/>
      <c r="O281" s="252"/>
      <c r="P281" s="252"/>
      <c r="Q281" s="252"/>
      <c r="R281" s="252"/>
    </row>
    <row r="282" spans="1:18" ht="25.5">
      <c r="A282" s="1033">
        <v>1</v>
      </c>
      <c r="B282" s="1033" t="s">
        <v>21</v>
      </c>
      <c r="C282" s="1035" t="s">
        <v>4932</v>
      </c>
      <c r="D282" s="1035" t="s">
        <v>4944</v>
      </c>
      <c r="E282" s="1036">
        <v>500000</v>
      </c>
      <c r="F282" s="1020">
        <f t="shared" si="13"/>
        <v>61610000</v>
      </c>
      <c r="G282" s="1020"/>
      <c r="H282" s="1020"/>
      <c r="I282" s="1034" t="s">
        <v>4942</v>
      </c>
      <c r="J282" s="1034"/>
      <c r="K282" s="1033" t="s">
        <v>4943</v>
      </c>
      <c r="L282" s="1034" t="s">
        <v>4933</v>
      </c>
      <c r="M282" s="252"/>
      <c r="N282" s="252"/>
      <c r="O282" s="252"/>
      <c r="P282" s="252"/>
      <c r="Q282" s="252"/>
      <c r="R282" s="252"/>
    </row>
    <row r="283" spans="1:18" ht="15">
      <c r="A283" s="1040">
        <v>1</v>
      </c>
      <c r="B283" s="1024" t="s">
        <v>21</v>
      </c>
      <c r="C283" s="1046" t="s">
        <v>4953</v>
      </c>
      <c r="D283" s="1046" t="s">
        <v>734</v>
      </c>
      <c r="E283" s="1047">
        <v>250000</v>
      </c>
      <c r="F283" s="1020">
        <f t="shared" si="13"/>
        <v>61860000</v>
      </c>
      <c r="G283" s="1020"/>
      <c r="H283" s="1020"/>
      <c r="I283" s="1048" t="s">
        <v>4952</v>
      </c>
      <c r="J283" s="1048" t="s">
        <v>59</v>
      </c>
      <c r="K283" s="1049" t="s">
        <v>4951</v>
      </c>
      <c r="L283" s="1045" t="s">
        <v>4952</v>
      </c>
      <c r="M283" s="252"/>
      <c r="N283" s="252"/>
      <c r="O283" s="252"/>
      <c r="P283" s="252"/>
      <c r="Q283" s="252"/>
      <c r="R283" s="252"/>
    </row>
    <row r="284" spans="1:18" ht="15">
      <c r="A284" s="1054">
        <v>1</v>
      </c>
      <c r="B284" s="1024" t="s">
        <v>21</v>
      </c>
      <c r="C284" s="1055" t="s">
        <v>633</v>
      </c>
      <c r="D284" s="1056" t="s">
        <v>623</v>
      </c>
      <c r="E284" s="1057">
        <v>30000</v>
      </c>
      <c r="F284" s="1020">
        <f t="shared" si="13"/>
        <v>61890000</v>
      </c>
      <c r="G284" s="1020"/>
      <c r="H284" s="1020"/>
      <c r="I284" s="1058" t="s">
        <v>634</v>
      </c>
      <c r="J284" s="1058" t="s">
        <v>736</v>
      </c>
      <c r="K284" s="1049" t="s">
        <v>4951</v>
      </c>
      <c r="L284" s="1045" t="s">
        <v>4952</v>
      </c>
      <c r="M284" s="252"/>
      <c r="N284" s="252"/>
      <c r="O284" s="252"/>
      <c r="P284" s="252"/>
      <c r="Q284" s="252"/>
      <c r="R284" s="252"/>
    </row>
    <row r="285" spans="1:18" ht="60">
      <c r="A285" s="1016">
        <v>2</v>
      </c>
      <c r="B285" s="1023" t="s">
        <v>21</v>
      </c>
      <c r="C285" s="1018" t="s">
        <v>2147</v>
      </c>
      <c r="D285" s="1018" t="s">
        <v>757</v>
      </c>
      <c r="E285" s="1019">
        <v>400000</v>
      </c>
      <c r="F285" s="1020">
        <f t="shared" si="13"/>
        <v>62290000</v>
      </c>
      <c r="G285" s="1020"/>
      <c r="H285" s="1020"/>
      <c r="I285" s="1021" t="s">
        <v>4958</v>
      </c>
      <c r="J285" s="1017" t="s">
        <v>625</v>
      </c>
      <c r="K285" s="1022" t="s">
        <v>4929</v>
      </c>
      <c r="L285" s="1021" t="s">
        <v>4959</v>
      </c>
      <c r="M285" s="252"/>
      <c r="N285" s="252"/>
      <c r="O285" s="252"/>
      <c r="P285" s="252"/>
      <c r="Q285" s="252"/>
      <c r="R285" s="252"/>
    </row>
    <row r="286" spans="1:18" ht="90">
      <c r="A286" s="1059">
        <v>2</v>
      </c>
      <c r="B286" s="1023" t="s">
        <v>21</v>
      </c>
      <c r="C286" s="1060" t="s">
        <v>682</v>
      </c>
      <c r="D286" s="1026" t="s">
        <v>4960</v>
      </c>
      <c r="E286" s="1027">
        <v>200000</v>
      </c>
      <c r="F286" s="1020">
        <f t="shared" si="13"/>
        <v>62490000</v>
      </c>
      <c r="G286" s="1020"/>
      <c r="H286" s="1020"/>
      <c r="I286" s="1021" t="s">
        <v>89</v>
      </c>
      <c r="J286" s="1017" t="s">
        <v>90</v>
      </c>
      <c r="K286" s="1022" t="s">
        <v>4929</v>
      </c>
      <c r="L286" s="1021" t="s">
        <v>637</v>
      </c>
      <c r="M286" s="252"/>
      <c r="N286" s="252"/>
      <c r="O286" s="252"/>
      <c r="P286" s="252"/>
      <c r="Q286" s="252"/>
      <c r="R286" s="252"/>
    </row>
    <row r="287" spans="1:18" ht="30">
      <c r="A287" s="1016">
        <v>2</v>
      </c>
      <c r="B287" s="1023" t="s">
        <v>21</v>
      </c>
      <c r="C287" s="1025" t="s">
        <v>4961</v>
      </c>
      <c r="D287" s="1026" t="s">
        <v>4962</v>
      </c>
      <c r="E287" s="1042">
        <v>50000</v>
      </c>
      <c r="F287" s="1020">
        <f t="shared" si="13"/>
        <v>62540000</v>
      </c>
      <c r="G287" s="1020"/>
      <c r="H287" s="1020"/>
      <c r="I287" s="1021" t="s">
        <v>2263</v>
      </c>
      <c r="J287" s="1043"/>
      <c r="K287" s="1016" t="s">
        <v>4929</v>
      </c>
      <c r="L287" s="1021" t="s">
        <v>127</v>
      </c>
      <c r="M287" s="252"/>
      <c r="N287" s="252"/>
      <c r="O287" s="252"/>
      <c r="P287" s="252"/>
      <c r="Q287" s="252"/>
      <c r="R287" s="252"/>
    </row>
    <row r="288" spans="1:18" ht="60">
      <c r="A288" s="1016">
        <v>2</v>
      </c>
      <c r="B288" s="1023" t="s">
        <v>21</v>
      </c>
      <c r="C288" s="1018" t="s">
        <v>753</v>
      </c>
      <c r="D288" s="1018" t="s">
        <v>754</v>
      </c>
      <c r="E288" s="1019">
        <v>500000</v>
      </c>
      <c r="F288" s="1020">
        <f t="shared" si="13"/>
        <v>63040000</v>
      </c>
      <c r="G288" s="1020"/>
      <c r="H288" s="1020"/>
      <c r="I288" s="1021" t="s">
        <v>138</v>
      </c>
      <c r="J288" s="1017" t="s">
        <v>625</v>
      </c>
      <c r="K288" s="1022" t="s">
        <v>4929</v>
      </c>
      <c r="L288" s="1021" t="s">
        <v>138</v>
      </c>
      <c r="M288" s="252"/>
      <c r="N288" s="252"/>
      <c r="O288" s="252"/>
      <c r="P288" s="252"/>
      <c r="Q288" s="252"/>
      <c r="R288" s="252"/>
    </row>
    <row r="289" spans="1:18" ht="30">
      <c r="A289" s="1016">
        <v>2</v>
      </c>
      <c r="B289" s="1023" t="s">
        <v>21</v>
      </c>
      <c r="C289" s="1018" t="s">
        <v>4963</v>
      </c>
      <c r="D289" s="1018" t="s">
        <v>4964</v>
      </c>
      <c r="E289" s="1019">
        <v>100000</v>
      </c>
      <c r="F289" s="1020">
        <f t="shared" si="13"/>
        <v>63140000</v>
      </c>
      <c r="G289" s="1020"/>
      <c r="H289" s="1020"/>
      <c r="I289" s="1021" t="s">
        <v>14</v>
      </c>
      <c r="J289" s="1017" t="s">
        <v>621</v>
      </c>
      <c r="K289" s="1022" t="s">
        <v>4929</v>
      </c>
      <c r="L289" s="1021" t="s">
        <v>14</v>
      </c>
      <c r="M289" s="252"/>
      <c r="N289" s="252"/>
      <c r="O289" s="252"/>
      <c r="P289" s="252"/>
      <c r="Q289" s="252"/>
      <c r="R289" s="252"/>
    </row>
    <row r="290" spans="1:18" ht="60">
      <c r="A290" s="1016">
        <v>2</v>
      </c>
      <c r="B290" s="1023" t="s">
        <v>21</v>
      </c>
      <c r="C290" s="1018" t="s">
        <v>761</v>
      </c>
      <c r="D290" s="1018" t="s">
        <v>762</v>
      </c>
      <c r="E290" s="1019">
        <v>950000</v>
      </c>
      <c r="F290" s="1020">
        <f t="shared" si="13"/>
        <v>64090000</v>
      </c>
      <c r="G290" s="1020"/>
      <c r="H290" s="1020"/>
      <c r="I290" s="1021" t="s">
        <v>14</v>
      </c>
      <c r="J290" s="1017" t="s">
        <v>685</v>
      </c>
      <c r="K290" s="1022" t="s">
        <v>4929</v>
      </c>
      <c r="L290" s="1021" t="s">
        <v>14</v>
      </c>
      <c r="M290" s="252"/>
      <c r="N290" s="252"/>
      <c r="O290" s="252"/>
      <c r="P290" s="252"/>
      <c r="Q290" s="252"/>
      <c r="R290" s="252"/>
    </row>
    <row r="291" spans="1:18" ht="30">
      <c r="A291" s="1016">
        <v>2</v>
      </c>
      <c r="B291" s="1023" t="s">
        <v>21</v>
      </c>
      <c r="C291" s="1018" t="s">
        <v>830</v>
      </c>
      <c r="D291" s="1018" t="s">
        <v>831</v>
      </c>
      <c r="E291" s="1019">
        <v>350000</v>
      </c>
      <c r="F291" s="1020">
        <f t="shared" si="13"/>
        <v>64440000</v>
      </c>
      <c r="G291" s="1020"/>
      <c r="H291" s="1020"/>
      <c r="I291" s="1021" t="s">
        <v>4965</v>
      </c>
      <c r="J291" s="1017" t="s">
        <v>625</v>
      </c>
      <c r="K291" s="1022" t="s">
        <v>4929</v>
      </c>
      <c r="L291" s="1021" t="s">
        <v>479</v>
      </c>
      <c r="M291" s="252"/>
      <c r="N291" s="252"/>
      <c r="O291" s="252"/>
      <c r="P291" s="252"/>
      <c r="Q291" s="252"/>
      <c r="R291" s="252"/>
    </row>
    <row r="292" spans="1:18" ht="89.25">
      <c r="A292" s="1061">
        <v>2</v>
      </c>
      <c r="B292" s="1028" t="s">
        <v>21</v>
      </c>
      <c r="C292" s="1062" t="s">
        <v>631</v>
      </c>
      <c r="D292" s="1063" t="s">
        <v>4966</v>
      </c>
      <c r="E292" s="1032">
        <v>300000</v>
      </c>
      <c r="F292" s="1020">
        <f t="shared" si="13"/>
        <v>64740000</v>
      </c>
      <c r="G292" s="1020"/>
      <c r="H292" s="1020"/>
      <c r="I292" s="1062" t="s">
        <v>4967</v>
      </c>
      <c r="J292" s="1028" t="s">
        <v>4968</v>
      </c>
      <c r="K292" s="1028" t="s">
        <v>4943</v>
      </c>
      <c r="L292" s="1062" t="s">
        <v>454</v>
      </c>
      <c r="M292" s="252"/>
      <c r="N292" s="252"/>
      <c r="O292" s="252"/>
      <c r="P292" s="252"/>
      <c r="Q292" s="252"/>
      <c r="R292" s="252"/>
    </row>
    <row r="293" spans="1:18" ht="25.5">
      <c r="A293" s="1033">
        <v>2</v>
      </c>
      <c r="B293" s="1033" t="s">
        <v>21</v>
      </c>
      <c r="C293" s="1034" t="s">
        <v>4969</v>
      </c>
      <c r="D293" s="1037" t="s">
        <v>4970</v>
      </c>
      <c r="E293" s="1064">
        <v>300000</v>
      </c>
      <c r="F293" s="1020">
        <f t="shared" si="13"/>
        <v>65040000</v>
      </c>
      <c r="G293" s="1020"/>
      <c r="H293" s="1020"/>
      <c r="I293" s="1034" t="s">
        <v>4971</v>
      </c>
      <c r="J293" s="1033" t="s">
        <v>4972</v>
      </c>
      <c r="K293" s="1033" t="s">
        <v>4943</v>
      </c>
      <c r="L293" s="1034" t="s">
        <v>4973</v>
      </c>
      <c r="M293" s="252"/>
      <c r="N293" s="252"/>
      <c r="O293" s="252"/>
      <c r="P293" s="252"/>
      <c r="Q293" s="252"/>
      <c r="R293" s="252"/>
    </row>
    <row r="294" spans="1:18" ht="25.5">
      <c r="A294" s="1028">
        <v>2</v>
      </c>
      <c r="B294" s="1028" t="s">
        <v>21</v>
      </c>
      <c r="C294" s="1062" t="s">
        <v>4974</v>
      </c>
      <c r="D294" s="1062" t="s">
        <v>4975</v>
      </c>
      <c r="E294" s="1032">
        <v>300000</v>
      </c>
      <c r="F294" s="1020">
        <f t="shared" si="13"/>
        <v>65340000</v>
      </c>
      <c r="G294" s="1020"/>
      <c r="H294" s="1020"/>
      <c r="I294" s="1029" t="s">
        <v>622</v>
      </c>
      <c r="J294" s="1028" t="s">
        <v>4976</v>
      </c>
      <c r="K294" s="1028" t="s">
        <v>4943</v>
      </c>
      <c r="L294" s="1029" t="s">
        <v>791</v>
      </c>
      <c r="M294" s="252"/>
      <c r="N294" s="252"/>
      <c r="O294" s="252"/>
      <c r="P294" s="252"/>
      <c r="Q294" s="252"/>
      <c r="R294" s="252"/>
    </row>
    <row r="295" spans="1:18" ht="25.5">
      <c r="A295" s="1065">
        <v>2</v>
      </c>
      <c r="B295" s="1033" t="s">
        <v>21</v>
      </c>
      <c r="C295" s="1037" t="s">
        <v>4977</v>
      </c>
      <c r="D295" s="1037" t="s">
        <v>4978</v>
      </c>
      <c r="E295" s="1036">
        <v>1452000</v>
      </c>
      <c r="F295" s="1020">
        <f t="shared" si="13"/>
        <v>66792000</v>
      </c>
      <c r="G295" s="1020"/>
      <c r="H295" s="1020"/>
      <c r="I295" s="1034" t="s">
        <v>4979</v>
      </c>
      <c r="J295" s="1033">
        <v>14</v>
      </c>
      <c r="K295" s="1033" t="s">
        <v>4943</v>
      </c>
      <c r="L295" s="1034" t="s">
        <v>13</v>
      </c>
      <c r="M295" s="252"/>
      <c r="N295" s="252"/>
      <c r="O295" s="252"/>
      <c r="P295" s="252"/>
      <c r="Q295" s="252"/>
      <c r="R295" s="252"/>
    </row>
    <row r="296" spans="1:18" ht="15">
      <c r="A296" s="1054">
        <v>2</v>
      </c>
      <c r="B296" s="1024" t="s">
        <v>21</v>
      </c>
      <c r="C296" s="1055" t="s">
        <v>648</v>
      </c>
      <c r="D296" s="1056" t="s">
        <v>623</v>
      </c>
      <c r="E296" s="1057">
        <v>90000</v>
      </c>
      <c r="F296" s="1020">
        <f t="shared" si="13"/>
        <v>66882000</v>
      </c>
      <c r="G296" s="1020"/>
      <c r="H296" s="1020"/>
      <c r="I296" s="1058" t="s">
        <v>139</v>
      </c>
      <c r="J296" s="1058" t="s">
        <v>736</v>
      </c>
      <c r="K296" s="1049" t="s">
        <v>4951</v>
      </c>
      <c r="L296" s="1045" t="s">
        <v>4952</v>
      </c>
      <c r="M296" s="252"/>
      <c r="N296" s="252"/>
      <c r="O296" s="252"/>
      <c r="P296" s="252"/>
      <c r="Q296" s="252"/>
      <c r="R296" s="252"/>
    </row>
    <row r="297" spans="1:18" ht="15">
      <c r="A297" s="1066">
        <v>2</v>
      </c>
      <c r="B297" s="1024" t="s">
        <v>21</v>
      </c>
      <c r="C297" s="1067" t="s">
        <v>4984</v>
      </c>
      <c r="D297" s="1068" t="s">
        <v>4985</v>
      </c>
      <c r="E297" s="1047">
        <v>80000</v>
      </c>
      <c r="F297" s="1020">
        <f t="shared" si="13"/>
        <v>66962000</v>
      </c>
      <c r="G297" s="1020"/>
      <c r="H297" s="1020"/>
      <c r="I297" s="1069" t="s">
        <v>4952</v>
      </c>
      <c r="J297" s="1069"/>
      <c r="K297" s="1049" t="s">
        <v>4951</v>
      </c>
      <c r="L297" s="1045" t="s">
        <v>4952</v>
      </c>
      <c r="M297" s="252"/>
      <c r="N297" s="252"/>
      <c r="O297" s="252"/>
      <c r="P297" s="252"/>
      <c r="Q297" s="252"/>
      <c r="R297" s="252"/>
    </row>
    <row r="298" spans="1:18" ht="45">
      <c r="A298" s="1016"/>
      <c r="B298" s="1023" t="s">
        <v>21</v>
      </c>
      <c r="C298" s="1018" t="s">
        <v>893</v>
      </c>
      <c r="D298" s="1018" t="s">
        <v>5004</v>
      </c>
      <c r="E298" s="1019">
        <v>1000000</v>
      </c>
      <c r="F298" s="1020">
        <f t="shared" si="13"/>
        <v>67962000</v>
      </c>
      <c r="G298" s="1020"/>
      <c r="H298" s="1020"/>
      <c r="I298" s="1021"/>
      <c r="J298" s="1017" t="s">
        <v>626</v>
      </c>
      <c r="K298" s="1022" t="s">
        <v>4929</v>
      </c>
      <c r="L298" s="1021" t="s">
        <v>138</v>
      </c>
    </row>
    <row r="299" spans="1:18" ht="75">
      <c r="A299" s="1016"/>
      <c r="B299" s="1023" t="s">
        <v>21</v>
      </c>
      <c r="C299" s="1018" t="s">
        <v>807</v>
      </c>
      <c r="D299" s="1018" t="s">
        <v>5005</v>
      </c>
      <c r="E299" s="1019">
        <v>200000</v>
      </c>
      <c r="F299" s="1020">
        <f t="shared" si="13"/>
        <v>68162000</v>
      </c>
      <c r="G299" s="1020"/>
      <c r="H299" s="1020"/>
      <c r="I299" s="1021"/>
      <c r="J299" s="1017" t="s">
        <v>626</v>
      </c>
      <c r="K299" s="1022" t="s">
        <v>4929</v>
      </c>
      <c r="L299" s="1021" t="s">
        <v>138</v>
      </c>
    </row>
    <row r="300" spans="1:18" ht="75">
      <c r="A300" s="1016"/>
      <c r="B300" s="1023" t="s">
        <v>21</v>
      </c>
      <c r="C300" s="1076" t="s">
        <v>673</v>
      </c>
      <c r="D300" s="1026" t="s">
        <v>5006</v>
      </c>
      <c r="E300" s="1077">
        <v>500000</v>
      </c>
      <c r="F300" s="1020">
        <f t="shared" si="13"/>
        <v>68662000</v>
      </c>
      <c r="G300" s="1020"/>
      <c r="H300" s="1020"/>
      <c r="I300" s="1021" t="s">
        <v>5007</v>
      </c>
      <c r="J300" s="1017" t="s">
        <v>625</v>
      </c>
      <c r="K300" s="1022" t="s">
        <v>4929</v>
      </c>
      <c r="L300" s="1021" t="s">
        <v>138</v>
      </c>
    </row>
    <row r="301" spans="1:18" ht="45">
      <c r="A301" s="1074"/>
      <c r="B301" s="1023" t="s">
        <v>21</v>
      </c>
      <c r="C301" s="1018" t="s">
        <v>5008</v>
      </c>
      <c r="D301" s="1018" t="s">
        <v>5009</v>
      </c>
      <c r="E301" s="1019">
        <v>71000</v>
      </c>
      <c r="F301" s="1020">
        <f t="shared" si="13"/>
        <v>68733000</v>
      </c>
      <c r="G301" s="1020"/>
      <c r="H301" s="1020"/>
      <c r="I301" s="1021"/>
      <c r="J301" s="1017"/>
      <c r="K301" s="1022"/>
      <c r="L301" s="1021"/>
    </row>
    <row r="302" spans="1:18" ht="30">
      <c r="A302" s="1016"/>
      <c r="B302" s="1023" t="s">
        <v>21</v>
      </c>
      <c r="C302" s="1060" t="s">
        <v>5010</v>
      </c>
      <c r="D302" s="1026" t="s">
        <v>5011</v>
      </c>
      <c r="E302" s="1027">
        <v>3340000</v>
      </c>
      <c r="F302" s="1020">
        <f t="shared" si="13"/>
        <v>72073000</v>
      </c>
      <c r="G302" s="1020"/>
      <c r="H302" s="1020"/>
      <c r="I302" s="1021" t="s">
        <v>5012</v>
      </c>
      <c r="J302" s="1017" t="s">
        <v>626</v>
      </c>
      <c r="K302" s="1022" t="s">
        <v>4929</v>
      </c>
      <c r="L302" s="1021" t="s">
        <v>479</v>
      </c>
    </row>
    <row r="303" spans="1:18" ht="45">
      <c r="A303" s="1016"/>
      <c r="B303" s="1023" t="s">
        <v>21</v>
      </c>
      <c r="C303" s="1018" t="s">
        <v>898</v>
      </c>
      <c r="D303" s="1018" t="s">
        <v>2173</v>
      </c>
      <c r="E303" s="1019">
        <v>2000000</v>
      </c>
      <c r="F303" s="1020">
        <f t="shared" si="13"/>
        <v>74073000</v>
      </c>
      <c r="G303" s="1020"/>
      <c r="H303" s="1020"/>
      <c r="I303" s="1021" t="s">
        <v>2263</v>
      </c>
      <c r="J303" s="1017" t="s">
        <v>489</v>
      </c>
      <c r="K303" s="1022" t="s">
        <v>4929</v>
      </c>
      <c r="L303" s="1021" t="s">
        <v>127</v>
      </c>
    </row>
    <row r="304" spans="1:18" ht="45">
      <c r="A304" s="1016"/>
      <c r="B304" s="1023" t="s">
        <v>21</v>
      </c>
      <c r="C304" s="1018" t="s">
        <v>817</v>
      </c>
      <c r="D304" s="1018" t="s">
        <v>818</v>
      </c>
      <c r="E304" s="1019">
        <v>125000</v>
      </c>
      <c r="F304" s="1020">
        <f t="shared" si="13"/>
        <v>74198000</v>
      </c>
      <c r="G304" s="1020"/>
      <c r="H304" s="1020"/>
      <c r="I304" s="1021" t="s">
        <v>5013</v>
      </c>
      <c r="J304" s="1017" t="s">
        <v>621</v>
      </c>
      <c r="K304" s="1022" t="s">
        <v>4929</v>
      </c>
      <c r="L304" s="1021" t="s">
        <v>14</v>
      </c>
    </row>
    <row r="305" spans="1:12" ht="60">
      <c r="A305" s="1016"/>
      <c r="B305" s="1023" t="s">
        <v>21</v>
      </c>
      <c r="C305" s="1060" t="s">
        <v>5014</v>
      </c>
      <c r="D305" s="1026" t="s">
        <v>5015</v>
      </c>
      <c r="E305" s="1027">
        <v>300000</v>
      </c>
      <c r="F305" s="1020">
        <f t="shared" si="13"/>
        <v>74498000</v>
      </c>
      <c r="G305" s="1020"/>
      <c r="H305" s="1020"/>
      <c r="I305" s="1021" t="s">
        <v>5016</v>
      </c>
      <c r="J305" s="1017" t="s">
        <v>625</v>
      </c>
      <c r="K305" s="1022" t="s">
        <v>4929</v>
      </c>
      <c r="L305" s="1021" t="s">
        <v>138</v>
      </c>
    </row>
    <row r="306" spans="1:12" ht="30">
      <c r="A306" s="1016"/>
      <c r="B306" s="1023" t="s">
        <v>21</v>
      </c>
      <c r="C306" s="1018" t="s">
        <v>802</v>
      </c>
      <c r="D306" s="1018" t="s">
        <v>803</v>
      </c>
      <c r="E306" s="1019">
        <v>500000</v>
      </c>
      <c r="F306" s="1020">
        <f t="shared" si="13"/>
        <v>74998000</v>
      </c>
      <c r="G306" s="1020"/>
      <c r="H306" s="1020"/>
      <c r="I306" s="1021" t="s">
        <v>5017</v>
      </c>
      <c r="J306" s="1017" t="s">
        <v>626</v>
      </c>
      <c r="K306" s="1022" t="s">
        <v>4929</v>
      </c>
      <c r="L306" s="1021" t="s">
        <v>5018</v>
      </c>
    </row>
    <row r="307" spans="1:12" ht="45">
      <c r="A307" s="1016"/>
      <c r="B307" s="1023" t="s">
        <v>21</v>
      </c>
      <c r="C307" s="1018" t="s">
        <v>741</v>
      </c>
      <c r="D307" s="1018" t="s">
        <v>742</v>
      </c>
      <c r="E307" s="1019">
        <v>850000</v>
      </c>
      <c r="F307" s="1020">
        <f t="shared" si="13"/>
        <v>75848000</v>
      </c>
      <c r="G307" s="1020"/>
      <c r="H307" s="1020"/>
      <c r="I307" s="1021" t="s">
        <v>5019</v>
      </c>
      <c r="J307" s="1017" t="s">
        <v>685</v>
      </c>
      <c r="K307" s="1022" t="s">
        <v>4929</v>
      </c>
      <c r="L307" s="1021" t="s">
        <v>14</v>
      </c>
    </row>
    <row r="308" spans="1:12" ht="45">
      <c r="A308" s="1016"/>
      <c r="B308" s="1023" t="s">
        <v>21</v>
      </c>
      <c r="C308" s="1018" t="s">
        <v>2141</v>
      </c>
      <c r="D308" s="1018" t="s">
        <v>2142</v>
      </c>
      <c r="E308" s="1019">
        <v>30000</v>
      </c>
      <c r="F308" s="1020">
        <f t="shared" si="13"/>
        <v>75878000</v>
      </c>
      <c r="G308" s="1020"/>
      <c r="H308" s="1020"/>
      <c r="I308" s="1021" t="s">
        <v>5017</v>
      </c>
      <c r="J308" s="1017" t="s">
        <v>735</v>
      </c>
      <c r="K308" s="1022" t="s">
        <v>4929</v>
      </c>
      <c r="L308" s="1021" t="s">
        <v>5018</v>
      </c>
    </row>
    <row r="309" spans="1:12" ht="45">
      <c r="A309" s="1073"/>
      <c r="B309" s="1023" t="s">
        <v>21</v>
      </c>
      <c r="C309" s="1018" t="s">
        <v>705</v>
      </c>
      <c r="D309" s="1018" t="s">
        <v>5020</v>
      </c>
      <c r="E309" s="1019">
        <v>275000</v>
      </c>
      <c r="F309" s="1020">
        <f t="shared" si="13"/>
        <v>76153000</v>
      </c>
      <c r="G309" s="1020"/>
      <c r="H309" s="1020"/>
      <c r="I309" s="1021" t="s">
        <v>89</v>
      </c>
      <c r="J309" s="1017" t="s">
        <v>90</v>
      </c>
      <c r="K309" s="1022" t="s">
        <v>4929</v>
      </c>
      <c r="L309" s="1021" t="s">
        <v>4931</v>
      </c>
    </row>
    <row r="310" spans="1:12" ht="45">
      <c r="A310" s="1016"/>
      <c r="B310" s="1023" t="s">
        <v>21</v>
      </c>
      <c r="C310" s="1018" t="s">
        <v>5021</v>
      </c>
      <c r="D310" s="1018" t="s">
        <v>5022</v>
      </c>
      <c r="E310" s="1019">
        <v>250000</v>
      </c>
      <c r="F310" s="1020">
        <f t="shared" si="13"/>
        <v>76403000</v>
      </c>
      <c r="G310" s="1020"/>
      <c r="H310" s="1020"/>
      <c r="I310" s="1021" t="s">
        <v>2263</v>
      </c>
      <c r="J310" s="1017" t="s">
        <v>489</v>
      </c>
      <c r="K310" s="1022" t="s">
        <v>4929</v>
      </c>
      <c r="L310" s="1021" t="s">
        <v>127</v>
      </c>
    </row>
    <row r="311" spans="1:12" ht="45">
      <c r="A311" s="1016"/>
      <c r="B311" s="1023" t="s">
        <v>21</v>
      </c>
      <c r="C311" s="1018" t="s">
        <v>744</v>
      </c>
      <c r="D311" s="1018" t="s">
        <v>745</v>
      </c>
      <c r="E311" s="1019">
        <v>150000</v>
      </c>
      <c r="F311" s="1020">
        <f t="shared" si="13"/>
        <v>76553000</v>
      </c>
      <c r="G311" s="1020"/>
      <c r="H311" s="1020"/>
      <c r="I311" s="1021" t="s">
        <v>5023</v>
      </c>
      <c r="J311" s="1017" t="s">
        <v>625</v>
      </c>
      <c r="K311" s="1022" t="s">
        <v>4929</v>
      </c>
      <c r="L311" s="1021" t="s">
        <v>4959</v>
      </c>
    </row>
    <row r="312" spans="1:12" ht="30">
      <c r="A312" s="1016"/>
      <c r="B312" s="1023" t="s">
        <v>21</v>
      </c>
      <c r="C312" s="1018" t="s">
        <v>2144</v>
      </c>
      <c r="D312" s="1018" t="s">
        <v>747</v>
      </c>
      <c r="E312" s="1019">
        <v>40000</v>
      </c>
      <c r="F312" s="1020">
        <f t="shared" si="13"/>
        <v>76593000</v>
      </c>
      <c r="G312" s="1020"/>
      <c r="H312" s="1020"/>
      <c r="I312" s="1021" t="s">
        <v>5023</v>
      </c>
      <c r="J312" s="1017" t="s">
        <v>625</v>
      </c>
      <c r="K312" s="1022" t="s">
        <v>4929</v>
      </c>
      <c r="L312" s="1021" t="s">
        <v>4959</v>
      </c>
    </row>
    <row r="313" spans="1:12" ht="45">
      <c r="A313" s="1016"/>
      <c r="B313" s="1023" t="s">
        <v>21</v>
      </c>
      <c r="C313" s="1018" t="s">
        <v>2148</v>
      </c>
      <c r="D313" s="1018" t="s">
        <v>758</v>
      </c>
      <c r="E313" s="1019">
        <v>1140000</v>
      </c>
      <c r="F313" s="1020">
        <f t="shared" si="13"/>
        <v>77733000</v>
      </c>
      <c r="G313" s="1020"/>
      <c r="H313" s="1020"/>
      <c r="I313" s="1021" t="s">
        <v>5024</v>
      </c>
      <c r="J313" s="1017" t="s">
        <v>647</v>
      </c>
      <c r="K313" s="1022" t="s">
        <v>4929</v>
      </c>
      <c r="L313" s="1021" t="s">
        <v>4959</v>
      </c>
    </row>
    <row r="314" spans="1:12" ht="45">
      <c r="A314" s="1016"/>
      <c r="B314" s="1023" t="s">
        <v>21</v>
      </c>
      <c r="C314" s="1018" t="s">
        <v>2149</v>
      </c>
      <c r="D314" s="1018" t="s">
        <v>759</v>
      </c>
      <c r="E314" s="1019">
        <v>750000</v>
      </c>
      <c r="F314" s="1020">
        <f t="shared" si="13"/>
        <v>78483000</v>
      </c>
      <c r="G314" s="1020"/>
      <c r="H314" s="1020"/>
      <c r="I314" s="1021" t="s">
        <v>5024</v>
      </c>
      <c r="J314" s="1017" t="s">
        <v>647</v>
      </c>
      <c r="K314" s="1022" t="s">
        <v>4929</v>
      </c>
      <c r="L314" s="1021" t="s">
        <v>4959</v>
      </c>
    </row>
    <row r="315" spans="1:12" ht="30">
      <c r="A315" s="1016"/>
      <c r="B315" s="1023" t="s">
        <v>21</v>
      </c>
      <c r="C315" s="1018" t="s">
        <v>2149</v>
      </c>
      <c r="D315" s="1018" t="s">
        <v>760</v>
      </c>
      <c r="E315" s="1019">
        <v>150000</v>
      </c>
      <c r="F315" s="1020">
        <f t="shared" si="13"/>
        <v>78633000</v>
      </c>
      <c r="G315" s="1020"/>
      <c r="H315" s="1020"/>
      <c r="I315" s="1021" t="s">
        <v>5025</v>
      </c>
      <c r="J315" s="1017" t="s">
        <v>647</v>
      </c>
      <c r="K315" s="1022" t="s">
        <v>4929</v>
      </c>
      <c r="L315" s="1021" t="s">
        <v>4959</v>
      </c>
    </row>
    <row r="316" spans="1:12" ht="60">
      <c r="A316" s="1016"/>
      <c r="B316" s="1023" t="s">
        <v>21</v>
      </c>
      <c r="C316" s="1018" t="s">
        <v>880</v>
      </c>
      <c r="D316" s="1018" t="s">
        <v>881</v>
      </c>
      <c r="E316" s="1019">
        <v>200000</v>
      </c>
      <c r="F316" s="1020">
        <f t="shared" si="13"/>
        <v>78833000</v>
      </c>
      <c r="G316" s="1020"/>
      <c r="H316" s="1020"/>
      <c r="I316" s="1021" t="s">
        <v>5024</v>
      </c>
      <c r="J316" s="1017" t="s">
        <v>647</v>
      </c>
      <c r="K316" s="1022" t="s">
        <v>4929</v>
      </c>
      <c r="L316" s="1021" t="s">
        <v>4959</v>
      </c>
    </row>
    <row r="317" spans="1:12" ht="30">
      <c r="A317" s="1016"/>
      <c r="B317" s="1023" t="s">
        <v>21</v>
      </c>
      <c r="C317" s="1018" t="s">
        <v>5026</v>
      </c>
      <c r="D317" s="1018" t="s">
        <v>5027</v>
      </c>
      <c r="E317" s="1019">
        <v>350000</v>
      </c>
      <c r="F317" s="1020">
        <f t="shared" si="13"/>
        <v>79183000</v>
      </c>
      <c r="G317" s="1020"/>
      <c r="H317" s="1020"/>
      <c r="I317" s="1021" t="s">
        <v>5028</v>
      </c>
      <c r="J317" s="1017" t="s">
        <v>625</v>
      </c>
      <c r="K317" s="1022" t="s">
        <v>4929</v>
      </c>
      <c r="L317" s="1021" t="s">
        <v>4959</v>
      </c>
    </row>
    <row r="318" spans="1:12" ht="45">
      <c r="A318" s="1016"/>
      <c r="B318" s="1023" t="s">
        <v>21</v>
      </c>
      <c r="C318" s="1018" t="s">
        <v>883</v>
      </c>
      <c r="D318" s="1018" t="s">
        <v>884</v>
      </c>
      <c r="E318" s="1019">
        <v>60000</v>
      </c>
      <c r="F318" s="1020">
        <f t="shared" si="13"/>
        <v>79243000</v>
      </c>
      <c r="G318" s="1020"/>
      <c r="H318" s="1020"/>
      <c r="I318" s="1021" t="s">
        <v>5023</v>
      </c>
      <c r="J318" s="1017" t="s">
        <v>625</v>
      </c>
      <c r="K318" s="1022" t="s">
        <v>4929</v>
      </c>
      <c r="L318" s="1021" t="s">
        <v>4959</v>
      </c>
    </row>
    <row r="319" spans="1:12" ht="45">
      <c r="A319" s="1016"/>
      <c r="B319" s="1023" t="s">
        <v>21</v>
      </c>
      <c r="C319" s="1018" t="s">
        <v>811</v>
      </c>
      <c r="D319" s="1018" t="s">
        <v>812</v>
      </c>
      <c r="E319" s="1019">
        <v>200000</v>
      </c>
      <c r="F319" s="1020">
        <f t="shared" si="13"/>
        <v>79443000</v>
      </c>
      <c r="G319" s="1020"/>
      <c r="H319" s="1020"/>
      <c r="I319" s="1021" t="s">
        <v>5028</v>
      </c>
      <c r="J319" s="1017" t="s">
        <v>625</v>
      </c>
      <c r="K319" s="1022" t="s">
        <v>4929</v>
      </c>
      <c r="L319" s="1021" t="s">
        <v>4959</v>
      </c>
    </row>
    <row r="320" spans="1:12" ht="30">
      <c r="A320" s="1016"/>
      <c r="B320" s="1023" t="s">
        <v>21</v>
      </c>
      <c r="C320" s="1018" t="s">
        <v>813</v>
      </c>
      <c r="D320" s="1018" t="s">
        <v>814</v>
      </c>
      <c r="E320" s="1019">
        <v>180000</v>
      </c>
      <c r="F320" s="1020">
        <f t="shared" si="13"/>
        <v>79623000</v>
      </c>
      <c r="G320" s="1020"/>
      <c r="H320" s="1020"/>
      <c r="I320" s="1021" t="s">
        <v>5025</v>
      </c>
      <c r="J320" s="1017" t="s">
        <v>647</v>
      </c>
      <c r="K320" s="1022" t="s">
        <v>4929</v>
      </c>
      <c r="L320" s="1021" t="s">
        <v>4959</v>
      </c>
    </row>
    <row r="321" spans="1:12" ht="30">
      <c r="A321" s="1016"/>
      <c r="B321" s="1023" t="s">
        <v>21</v>
      </c>
      <c r="C321" s="1018" t="s">
        <v>821</v>
      </c>
      <c r="D321" s="1018" t="s">
        <v>822</v>
      </c>
      <c r="E321" s="1019">
        <v>120000</v>
      </c>
      <c r="F321" s="1020">
        <f t="shared" si="13"/>
        <v>79743000</v>
      </c>
      <c r="G321" s="1020"/>
      <c r="H321" s="1020"/>
      <c r="I321" s="1021" t="s">
        <v>5029</v>
      </c>
      <c r="J321" s="1017" t="s">
        <v>625</v>
      </c>
      <c r="K321" s="1022" t="s">
        <v>4929</v>
      </c>
      <c r="L321" s="1021" t="s">
        <v>4959</v>
      </c>
    </row>
    <row r="322" spans="1:12" ht="30">
      <c r="A322" s="1016"/>
      <c r="B322" s="1023" t="s">
        <v>21</v>
      </c>
      <c r="C322" s="1018" t="s">
        <v>823</v>
      </c>
      <c r="D322" s="1018" t="s">
        <v>824</v>
      </c>
      <c r="E322" s="1019">
        <v>600000</v>
      </c>
      <c r="F322" s="1020">
        <f t="shared" si="13"/>
        <v>80343000</v>
      </c>
      <c r="G322" s="1020"/>
      <c r="H322" s="1020"/>
      <c r="I322" s="1021" t="s">
        <v>5030</v>
      </c>
      <c r="J322" s="1017" t="s">
        <v>647</v>
      </c>
      <c r="K322" s="1022" t="s">
        <v>4929</v>
      </c>
      <c r="L322" s="1021" t="s">
        <v>4959</v>
      </c>
    </row>
    <row r="323" spans="1:12" ht="30">
      <c r="A323" s="1016"/>
      <c r="B323" s="1023" t="s">
        <v>21</v>
      </c>
      <c r="C323" s="1018" t="s">
        <v>825</v>
      </c>
      <c r="D323" s="1018" t="s">
        <v>826</v>
      </c>
      <c r="E323" s="1019">
        <v>250000</v>
      </c>
      <c r="F323" s="1020">
        <f t="shared" si="13"/>
        <v>80593000</v>
      </c>
      <c r="G323" s="1020"/>
      <c r="H323" s="1020"/>
      <c r="I323" s="1021" t="s">
        <v>5030</v>
      </c>
      <c r="J323" s="1017" t="s">
        <v>647</v>
      </c>
      <c r="K323" s="1022" t="s">
        <v>4929</v>
      </c>
      <c r="L323" s="1021" t="s">
        <v>4959</v>
      </c>
    </row>
    <row r="324" spans="1:12" ht="30">
      <c r="A324" s="1016"/>
      <c r="B324" s="1023" t="s">
        <v>21</v>
      </c>
      <c r="C324" s="1018" t="s">
        <v>813</v>
      </c>
      <c r="D324" s="1018" t="s">
        <v>827</v>
      </c>
      <c r="E324" s="1019">
        <v>120000</v>
      </c>
      <c r="F324" s="1020">
        <f t="shared" si="13"/>
        <v>80713000</v>
      </c>
      <c r="G324" s="1020"/>
      <c r="H324" s="1020"/>
      <c r="I324" s="1021" t="s">
        <v>5029</v>
      </c>
      <c r="J324" s="1017" t="s">
        <v>625</v>
      </c>
      <c r="K324" s="1022" t="s">
        <v>4929</v>
      </c>
      <c r="L324" s="1021" t="s">
        <v>4959</v>
      </c>
    </row>
    <row r="325" spans="1:12" ht="30">
      <c r="A325" s="1016"/>
      <c r="B325" s="1023" t="s">
        <v>21</v>
      </c>
      <c r="C325" s="1018" t="s">
        <v>821</v>
      </c>
      <c r="D325" s="1018" t="s">
        <v>832</v>
      </c>
      <c r="E325" s="1019">
        <v>120000</v>
      </c>
      <c r="F325" s="1020">
        <f t="shared" si="13"/>
        <v>80833000</v>
      </c>
      <c r="G325" s="1020"/>
      <c r="H325" s="1020"/>
      <c r="I325" s="1021" t="s">
        <v>5028</v>
      </c>
      <c r="J325" s="1017" t="s">
        <v>625</v>
      </c>
      <c r="K325" s="1022" t="s">
        <v>4929</v>
      </c>
      <c r="L325" s="1021" t="s">
        <v>4959</v>
      </c>
    </row>
    <row r="326" spans="1:12" ht="30">
      <c r="A326" s="1016"/>
      <c r="B326" s="1023" t="s">
        <v>21</v>
      </c>
      <c r="C326" s="1018" t="s">
        <v>2162</v>
      </c>
      <c r="D326" s="1018" t="s">
        <v>2163</v>
      </c>
      <c r="E326" s="1019">
        <v>5000000</v>
      </c>
      <c r="F326" s="1020">
        <f t="shared" si="13"/>
        <v>85833000</v>
      </c>
      <c r="G326" s="1020"/>
      <c r="H326" s="1020"/>
      <c r="I326" s="1021" t="s">
        <v>5028</v>
      </c>
      <c r="J326" s="1017" t="s">
        <v>625</v>
      </c>
      <c r="K326" s="1022" t="s">
        <v>4929</v>
      </c>
      <c r="L326" s="1021" t="s">
        <v>4959</v>
      </c>
    </row>
    <row r="327" spans="1:12" ht="30">
      <c r="A327" s="1016"/>
      <c r="B327" s="1023" t="s">
        <v>21</v>
      </c>
      <c r="C327" s="1018" t="s">
        <v>2162</v>
      </c>
      <c r="D327" s="1018" t="s">
        <v>2164</v>
      </c>
      <c r="E327" s="1019">
        <v>5000000</v>
      </c>
      <c r="F327" s="1020">
        <f t="shared" si="13"/>
        <v>90833000</v>
      </c>
      <c r="G327" s="1020"/>
      <c r="H327" s="1020"/>
      <c r="I327" s="1021" t="s">
        <v>5028</v>
      </c>
      <c r="J327" s="1017" t="s">
        <v>625</v>
      </c>
      <c r="K327" s="1022" t="s">
        <v>4929</v>
      </c>
      <c r="L327" s="1021" t="s">
        <v>4959</v>
      </c>
    </row>
    <row r="328" spans="1:12" ht="48" customHeight="1">
      <c r="A328" s="1016"/>
      <c r="B328" s="1023" t="s">
        <v>21</v>
      </c>
      <c r="C328" s="1018" t="s">
        <v>2162</v>
      </c>
      <c r="D328" s="1018" t="s">
        <v>2165</v>
      </c>
      <c r="E328" s="1019">
        <v>5000000</v>
      </c>
      <c r="F328" s="1020">
        <f t="shared" si="13"/>
        <v>95833000</v>
      </c>
      <c r="G328" s="1020"/>
      <c r="H328" s="1020"/>
      <c r="I328" s="1021" t="s">
        <v>5028</v>
      </c>
      <c r="J328" s="1017" t="s">
        <v>625</v>
      </c>
      <c r="K328" s="1022" t="s">
        <v>4929</v>
      </c>
      <c r="L328" s="1021" t="s">
        <v>4959</v>
      </c>
    </row>
    <row r="329" spans="1:12" ht="48.75" customHeight="1">
      <c r="A329" s="1016"/>
      <c r="B329" s="1023" t="s">
        <v>21</v>
      </c>
      <c r="C329" s="1018" t="s">
        <v>849</v>
      </c>
      <c r="D329" s="1018" t="s">
        <v>850</v>
      </c>
      <c r="E329" s="1019">
        <v>450000</v>
      </c>
      <c r="F329" s="1020">
        <f t="shared" si="13"/>
        <v>96283000</v>
      </c>
      <c r="G329" s="1020"/>
      <c r="H329" s="1020"/>
      <c r="I329" s="1021" t="s">
        <v>5024</v>
      </c>
      <c r="J329" s="1017" t="s">
        <v>647</v>
      </c>
      <c r="K329" s="1022" t="s">
        <v>4929</v>
      </c>
      <c r="L329" s="1021" t="s">
        <v>4959</v>
      </c>
    </row>
    <row r="330" spans="1:12" ht="75">
      <c r="A330" s="1016"/>
      <c r="B330" s="1023" t="s">
        <v>21</v>
      </c>
      <c r="C330" s="1018" t="s">
        <v>851</v>
      </c>
      <c r="D330" s="1018" t="s">
        <v>852</v>
      </c>
      <c r="E330" s="1019">
        <v>300000</v>
      </c>
      <c r="F330" s="1020">
        <f t="shared" si="13"/>
        <v>96583000</v>
      </c>
      <c r="G330" s="1020"/>
      <c r="H330" s="1020"/>
      <c r="I330" s="1021" t="s">
        <v>5029</v>
      </c>
      <c r="J330" s="1017" t="s">
        <v>625</v>
      </c>
      <c r="K330" s="1022" t="s">
        <v>4929</v>
      </c>
      <c r="L330" s="1021" t="s">
        <v>4959</v>
      </c>
    </row>
    <row r="331" spans="1:12" ht="30">
      <c r="A331" s="1016"/>
      <c r="B331" s="1023" t="s">
        <v>21</v>
      </c>
      <c r="C331" s="1018" t="s">
        <v>853</v>
      </c>
      <c r="D331" s="1018" t="s">
        <v>854</v>
      </c>
      <c r="E331" s="1019">
        <v>800000</v>
      </c>
      <c r="F331" s="1020">
        <f t="shared" si="13"/>
        <v>97383000</v>
      </c>
      <c r="G331" s="1020"/>
      <c r="H331" s="1020"/>
      <c r="I331" s="1021" t="s">
        <v>5025</v>
      </c>
      <c r="J331" s="1017" t="s">
        <v>647</v>
      </c>
      <c r="K331" s="1022" t="s">
        <v>4929</v>
      </c>
      <c r="L331" s="1021" t="s">
        <v>4959</v>
      </c>
    </row>
    <row r="332" spans="1:12" ht="30">
      <c r="A332" s="1016"/>
      <c r="B332" s="1023" t="s">
        <v>21</v>
      </c>
      <c r="C332" s="1018" t="s">
        <v>859</v>
      </c>
      <c r="D332" s="1018" t="s">
        <v>860</v>
      </c>
      <c r="E332" s="1019">
        <v>220000</v>
      </c>
      <c r="F332" s="1020">
        <f t="shared" si="13"/>
        <v>97603000</v>
      </c>
      <c r="G332" s="1020"/>
      <c r="H332" s="1020"/>
      <c r="I332" s="1021" t="s">
        <v>5025</v>
      </c>
      <c r="J332" s="1017" t="s">
        <v>647</v>
      </c>
      <c r="K332" s="1022" t="s">
        <v>4929</v>
      </c>
      <c r="L332" s="1021" t="s">
        <v>4959</v>
      </c>
    </row>
    <row r="333" spans="1:12" ht="30">
      <c r="A333" s="1016"/>
      <c r="B333" s="1023" t="s">
        <v>21</v>
      </c>
      <c r="C333" s="1018" t="s">
        <v>859</v>
      </c>
      <c r="D333" s="1018" t="s">
        <v>861</v>
      </c>
      <c r="E333" s="1019">
        <v>260000</v>
      </c>
      <c r="F333" s="1020">
        <f t="shared" si="13"/>
        <v>97863000</v>
      </c>
      <c r="G333" s="1020"/>
      <c r="H333" s="1020"/>
      <c r="I333" s="1021" t="s">
        <v>5025</v>
      </c>
      <c r="J333" s="1017" t="s">
        <v>647</v>
      </c>
      <c r="K333" s="1022" t="s">
        <v>4929</v>
      </c>
      <c r="L333" s="1021" t="s">
        <v>4959</v>
      </c>
    </row>
    <row r="334" spans="1:12" ht="30">
      <c r="A334" s="1016"/>
      <c r="B334" s="1023" t="s">
        <v>21</v>
      </c>
      <c r="C334" s="1018" t="s">
        <v>862</v>
      </c>
      <c r="D334" s="1018" t="s">
        <v>863</v>
      </c>
      <c r="E334" s="1019">
        <v>600000</v>
      </c>
      <c r="F334" s="1020">
        <f t="shared" si="13"/>
        <v>98463000</v>
      </c>
      <c r="G334" s="1020"/>
      <c r="H334" s="1020"/>
      <c r="I334" s="1021" t="s">
        <v>5023</v>
      </c>
      <c r="J334" s="1017" t="s">
        <v>625</v>
      </c>
      <c r="K334" s="1022" t="s">
        <v>4929</v>
      </c>
      <c r="L334" s="1021" t="s">
        <v>4959</v>
      </c>
    </row>
    <row r="335" spans="1:12" ht="45">
      <c r="A335" s="1016"/>
      <c r="B335" s="1023" t="s">
        <v>21</v>
      </c>
      <c r="C335" s="1076" t="s">
        <v>2136</v>
      </c>
      <c r="D335" s="1026" t="s">
        <v>683</v>
      </c>
      <c r="E335" s="1027">
        <v>650000</v>
      </c>
      <c r="F335" s="1020">
        <f t="shared" si="13"/>
        <v>99113000</v>
      </c>
      <c r="G335" s="1020"/>
      <c r="H335" s="1020"/>
      <c r="I335" s="1021" t="s">
        <v>5030</v>
      </c>
      <c r="J335" s="1017" t="s">
        <v>647</v>
      </c>
      <c r="K335" s="1022" t="s">
        <v>4929</v>
      </c>
      <c r="L335" s="1021" t="s">
        <v>4959</v>
      </c>
    </row>
    <row r="336" spans="1:12" ht="30">
      <c r="A336" s="1016"/>
      <c r="B336" s="1023" t="s">
        <v>21</v>
      </c>
      <c r="C336" s="1078" t="s">
        <v>2136</v>
      </c>
      <c r="D336" s="1026" t="s">
        <v>692</v>
      </c>
      <c r="E336" s="1077">
        <v>600000</v>
      </c>
      <c r="F336" s="1020">
        <f t="shared" si="13"/>
        <v>99713000</v>
      </c>
      <c r="G336" s="1020"/>
      <c r="H336" s="1020"/>
      <c r="I336" s="1021" t="s">
        <v>5025</v>
      </c>
      <c r="J336" s="1017" t="s">
        <v>647</v>
      </c>
      <c r="K336" s="1022" t="s">
        <v>4929</v>
      </c>
      <c r="L336" s="1021" t="s">
        <v>4959</v>
      </c>
    </row>
    <row r="337" spans="1:12" ht="30">
      <c r="A337" s="1016"/>
      <c r="B337" s="1023" t="s">
        <v>21</v>
      </c>
      <c r="C337" s="1078" t="s">
        <v>5031</v>
      </c>
      <c r="D337" s="1026" t="s">
        <v>5032</v>
      </c>
      <c r="E337" s="1077">
        <v>600000</v>
      </c>
      <c r="F337" s="1020">
        <f t="shared" ref="F337:F400" si="14">E337+F336</f>
        <v>100313000</v>
      </c>
      <c r="G337" s="1020"/>
      <c r="H337" s="1020"/>
      <c r="I337" s="1021" t="s">
        <v>5033</v>
      </c>
      <c r="J337" s="1079" t="s">
        <v>647</v>
      </c>
      <c r="K337" s="1022" t="s">
        <v>4929</v>
      </c>
      <c r="L337" s="1021" t="s">
        <v>4959</v>
      </c>
    </row>
    <row r="338" spans="1:12" ht="60">
      <c r="A338" s="1016"/>
      <c r="B338" s="1023" t="s">
        <v>21</v>
      </c>
      <c r="C338" s="1025" t="s">
        <v>2137</v>
      </c>
      <c r="D338" s="1026" t="s">
        <v>693</v>
      </c>
      <c r="E338" s="1077">
        <v>400000</v>
      </c>
      <c r="F338" s="1020">
        <f t="shared" si="14"/>
        <v>100713000</v>
      </c>
      <c r="G338" s="1020"/>
      <c r="H338" s="1020"/>
      <c r="I338" s="1021" t="s">
        <v>5023</v>
      </c>
      <c r="J338" s="1079" t="s">
        <v>625</v>
      </c>
      <c r="K338" s="1022" t="s">
        <v>4929</v>
      </c>
      <c r="L338" s="1021" t="s">
        <v>4959</v>
      </c>
    </row>
    <row r="339" spans="1:12" ht="60">
      <c r="A339" s="1016"/>
      <c r="B339" s="1023" t="s">
        <v>21</v>
      </c>
      <c r="C339" s="1076" t="s">
        <v>694</v>
      </c>
      <c r="D339" s="1026" t="s">
        <v>695</v>
      </c>
      <c r="E339" s="1077">
        <v>460000</v>
      </c>
      <c r="F339" s="1020">
        <f t="shared" si="14"/>
        <v>101173000</v>
      </c>
      <c r="G339" s="1020"/>
      <c r="H339" s="1020"/>
      <c r="I339" s="1021" t="s">
        <v>4958</v>
      </c>
      <c r="J339" s="1079" t="s">
        <v>625</v>
      </c>
      <c r="K339" s="1022" t="s">
        <v>4929</v>
      </c>
      <c r="L339" s="1021" t="s">
        <v>4959</v>
      </c>
    </row>
    <row r="340" spans="1:12" ht="90">
      <c r="A340" s="1016"/>
      <c r="B340" s="1023" t="s">
        <v>21</v>
      </c>
      <c r="C340" s="1018" t="s">
        <v>5034</v>
      </c>
      <c r="D340" s="1018" t="s">
        <v>5035</v>
      </c>
      <c r="E340" s="1019">
        <v>200000</v>
      </c>
      <c r="F340" s="1020">
        <f t="shared" si="14"/>
        <v>101373000</v>
      </c>
      <c r="G340" s="1020"/>
      <c r="H340" s="1020"/>
      <c r="I340" s="1021" t="s">
        <v>4958</v>
      </c>
      <c r="J340" s="1017" t="s">
        <v>625</v>
      </c>
      <c r="K340" s="1022" t="s">
        <v>4929</v>
      </c>
      <c r="L340" s="1021" t="s">
        <v>4959</v>
      </c>
    </row>
    <row r="341" spans="1:12" ht="165">
      <c r="A341" s="1016"/>
      <c r="B341" s="1023" t="s">
        <v>21</v>
      </c>
      <c r="C341" s="1018" t="s">
        <v>708</v>
      </c>
      <c r="D341" s="1018" t="s">
        <v>5036</v>
      </c>
      <c r="E341" s="1019">
        <v>1650000</v>
      </c>
      <c r="F341" s="1020">
        <f t="shared" si="14"/>
        <v>103023000</v>
      </c>
      <c r="G341" s="1020"/>
      <c r="H341" s="1020"/>
      <c r="I341" s="1021" t="s">
        <v>5037</v>
      </c>
      <c r="J341" s="1017" t="s">
        <v>625</v>
      </c>
      <c r="K341" s="1022" t="s">
        <v>4929</v>
      </c>
      <c r="L341" s="1021" t="s">
        <v>4959</v>
      </c>
    </row>
    <row r="342" spans="1:12" ht="60">
      <c r="A342" s="1016"/>
      <c r="B342" s="1023" t="s">
        <v>21</v>
      </c>
      <c r="C342" s="1018" t="s">
        <v>709</v>
      </c>
      <c r="D342" s="1018" t="s">
        <v>710</v>
      </c>
      <c r="E342" s="1019">
        <v>2400000</v>
      </c>
      <c r="F342" s="1020">
        <f t="shared" si="14"/>
        <v>105423000</v>
      </c>
      <c r="G342" s="1020"/>
      <c r="H342" s="1020"/>
      <c r="I342" s="1021" t="s">
        <v>5030</v>
      </c>
      <c r="J342" s="1017" t="s">
        <v>647</v>
      </c>
      <c r="K342" s="1022" t="s">
        <v>4929</v>
      </c>
      <c r="L342" s="1021" t="s">
        <v>4959</v>
      </c>
    </row>
    <row r="343" spans="1:12" ht="45">
      <c r="A343" s="1016"/>
      <c r="B343" s="1023" t="s">
        <v>21</v>
      </c>
      <c r="C343" s="1018" t="s">
        <v>5038</v>
      </c>
      <c r="D343" s="1018" t="s">
        <v>5039</v>
      </c>
      <c r="E343" s="1019">
        <v>1600000</v>
      </c>
      <c r="F343" s="1020">
        <f t="shared" si="14"/>
        <v>107023000</v>
      </c>
      <c r="G343" s="1020"/>
      <c r="H343" s="1020"/>
      <c r="I343" s="1021" t="s">
        <v>5033</v>
      </c>
      <c r="J343" s="1017" t="s">
        <v>647</v>
      </c>
      <c r="K343" s="1022" t="s">
        <v>4929</v>
      </c>
      <c r="L343" s="1021" t="s">
        <v>4959</v>
      </c>
    </row>
    <row r="344" spans="1:12" ht="60">
      <c r="A344" s="1016"/>
      <c r="B344" s="1023" t="s">
        <v>21</v>
      </c>
      <c r="C344" s="1018" t="s">
        <v>711</v>
      </c>
      <c r="D344" s="1018" t="s">
        <v>712</v>
      </c>
      <c r="E344" s="1019">
        <v>500000</v>
      </c>
      <c r="F344" s="1020">
        <f t="shared" si="14"/>
        <v>107523000</v>
      </c>
      <c r="G344" s="1020"/>
      <c r="H344" s="1020"/>
      <c r="I344" s="1021" t="s">
        <v>5029</v>
      </c>
      <c r="J344" s="1017" t="s">
        <v>625</v>
      </c>
      <c r="K344" s="1022" t="s">
        <v>4929</v>
      </c>
      <c r="L344" s="1021" t="s">
        <v>4959</v>
      </c>
    </row>
    <row r="345" spans="1:12" ht="45">
      <c r="A345" s="1016"/>
      <c r="B345" s="1023" t="s">
        <v>21</v>
      </c>
      <c r="C345" s="1018" t="s">
        <v>713</v>
      </c>
      <c r="D345" s="1018" t="s">
        <v>714</v>
      </c>
      <c r="E345" s="1019">
        <v>3200000</v>
      </c>
      <c r="F345" s="1020">
        <f t="shared" si="14"/>
        <v>110723000</v>
      </c>
      <c r="G345" s="1020"/>
      <c r="H345" s="1020"/>
      <c r="I345" s="1021" t="s">
        <v>5025</v>
      </c>
      <c r="J345" s="1017" t="s">
        <v>647</v>
      </c>
      <c r="K345" s="1022" t="s">
        <v>4929</v>
      </c>
      <c r="L345" s="1021" t="s">
        <v>4959</v>
      </c>
    </row>
    <row r="346" spans="1:12" ht="30">
      <c r="A346" s="1016"/>
      <c r="B346" s="1023" t="s">
        <v>21</v>
      </c>
      <c r="C346" s="1018" t="s">
        <v>5040</v>
      </c>
      <c r="D346" s="1018" t="s">
        <v>5041</v>
      </c>
      <c r="E346" s="1019">
        <v>800000</v>
      </c>
      <c r="F346" s="1020">
        <f t="shared" si="14"/>
        <v>111523000</v>
      </c>
      <c r="G346" s="1020"/>
      <c r="H346" s="1020"/>
      <c r="I346" s="1021" t="s">
        <v>5033</v>
      </c>
      <c r="J346" s="1017" t="s">
        <v>647</v>
      </c>
      <c r="K346" s="1022" t="s">
        <v>4929</v>
      </c>
      <c r="L346" s="1021" t="s">
        <v>4959</v>
      </c>
    </row>
    <row r="347" spans="1:12" ht="30">
      <c r="A347" s="1016"/>
      <c r="B347" s="1023" t="s">
        <v>21</v>
      </c>
      <c r="C347" s="1018" t="s">
        <v>792</v>
      </c>
      <c r="D347" s="1018" t="s">
        <v>793</v>
      </c>
      <c r="E347" s="1019">
        <v>50000</v>
      </c>
      <c r="F347" s="1020">
        <f t="shared" si="14"/>
        <v>111573000</v>
      </c>
      <c r="G347" s="1020"/>
      <c r="H347" s="1020"/>
      <c r="I347" s="1021" t="s">
        <v>5023</v>
      </c>
      <c r="J347" s="1017" t="s">
        <v>625</v>
      </c>
      <c r="K347" s="1022" t="s">
        <v>4929</v>
      </c>
      <c r="L347" s="1021" t="s">
        <v>4959</v>
      </c>
    </row>
    <row r="348" spans="1:12" ht="60">
      <c r="A348" s="1016"/>
      <c r="B348" s="1023" t="s">
        <v>21</v>
      </c>
      <c r="C348" s="1018" t="s">
        <v>792</v>
      </c>
      <c r="D348" s="1018" t="s">
        <v>796</v>
      </c>
      <c r="E348" s="1019">
        <v>530000</v>
      </c>
      <c r="F348" s="1020">
        <f t="shared" si="14"/>
        <v>112103000</v>
      </c>
      <c r="G348" s="1020"/>
      <c r="H348" s="1020"/>
      <c r="I348" s="1021" t="s">
        <v>5030</v>
      </c>
      <c r="J348" s="1017" t="s">
        <v>647</v>
      </c>
      <c r="K348" s="1022" t="s">
        <v>4929</v>
      </c>
      <c r="L348" s="1021" t="s">
        <v>4959</v>
      </c>
    </row>
    <row r="349" spans="1:12" ht="45">
      <c r="A349" s="1016"/>
      <c r="B349" s="1023" t="s">
        <v>21</v>
      </c>
      <c r="C349" s="1018" t="s">
        <v>792</v>
      </c>
      <c r="D349" s="1018" t="s">
        <v>797</v>
      </c>
      <c r="E349" s="1019">
        <v>1200000</v>
      </c>
      <c r="F349" s="1020">
        <f t="shared" si="14"/>
        <v>113303000</v>
      </c>
      <c r="G349" s="1020"/>
      <c r="H349" s="1020"/>
      <c r="I349" s="1021" t="s">
        <v>5025</v>
      </c>
      <c r="J349" s="1017" t="s">
        <v>647</v>
      </c>
      <c r="K349" s="1022" t="s">
        <v>4929</v>
      </c>
      <c r="L349" s="1021" t="s">
        <v>4959</v>
      </c>
    </row>
    <row r="350" spans="1:12" ht="45">
      <c r="A350" s="1016"/>
      <c r="B350" s="1023" t="s">
        <v>21</v>
      </c>
      <c r="C350" s="1018" t="s">
        <v>792</v>
      </c>
      <c r="D350" s="1018" t="s">
        <v>2160</v>
      </c>
      <c r="E350" s="1019">
        <v>1000000</v>
      </c>
      <c r="F350" s="1020">
        <f t="shared" si="14"/>
        <v>114303000</v>
      </c>
      <c r="G350" s="1020"/>
      <c r="H350" s="1020"/>
      <c r="I350" s="1021" t="s">
        <v>5033</v>
      </c>
      <c r="J350" s="1017" t="s">
        <v>647</v>
      </c>
      <c r="K350" s="1022" t="s">
        <v>4929</v>
      </c>
      <c r="L350" s="1021" t="s">
        <v>4959</v>
      </c>
    </row>
    <row r="351" spans="1:12" ht="30">
      <c r="A351" s="1016"/>
      <c r="B351" s="1023" t="s">
        <v>21</v>
      </c>
      <c r="C351" s="1025" t="s">
        <v>645</v>
      </c>
      <c r="D351" s="1026" t="s">
        <v>646</v>
      </c>
      <c r="E351" s="1027">
        <v>60000</v>
      </c>
      <c r="F351" s="1020">
        <f t="shared" si="14"/>
        <v>114363000</v>
      </c>
      <c r="G351" s="1020"/>
      <c r="H351" s="1020"/>
      <c r="I351" s="1021" t="s">
        <v>5025</v>
      </c>
      <c r="J351" s="1017" t="s">
        <v>647</v>
      </c>
      <c r="K351" s="1022" t="s">
        <v>4929</v>
      </c>
      <c r="L351" s="1021" t="s">
        <v>4959</v>
      </c>
    </row>
    <row r="352" spans="1:12" ht="30">
      <c r="A352" s="1016"/>
      <c r="B352" s="1023" t="s">
        <v>21</v>
      </c>
      <c r="C352" s="1025" t="s">
        <v>645</v>
      </c>
      <c r="D352" s="1026" t="s">
        <v>649</v>
      </c>
      <c r="E352" s="1077">
        <v>60000</v>
      </c>
      <c r="F352" s="1020">
        <f t="shared" si="14"/>
        <v>114423000</v>
      </c>
      <c r="G352" s="1020"/>
      <c r="H352" s="1020"/>
      <c r="I352" s="1021" t="s">
        <v>5024</v>
      </c>
      <c r="J352" s="1017" t="s">
        <v>647</v>
      </c>
      <c r="K352" s="1022" t="s">
        <v>4929</v>
      </c>
      <c r="L352" s="1021" t="s">
        <v>4959</v>
      </c>
    </row>
    <row r="353" spans="1:12" ht="30">
      <c r="A353" s="1016"/>
      <c r="B353" s="1023" t="s">
        <v>21</v>
      </c>
      <c r="C353" s="1025" t="s">
        <v>652</v>
      </c>
      <c r="D353" s="1026" t="s">
        <v>653</v>
      </c>
      <c r="E353" s="1027">
        <v>80000</v>
      </c>
      <c r="F353" s="1020">
        <f t="shared" si="14"/>
        <v>114503000</v>
      </c>
      <c r="G353" s="1020"/>
      <c r="H353" s="1020"/>
      <c r="I353" s="1021" t="s">
        <v>5030</v>
      </c>
      <c r="J353" s="1017" t="s">
        <v>647</v>
      </c>
      <c r="K353" s="1022" t="s">
        <v>4929</v>
      </c>
      <c r="L353" s="1021" t="s">
        <v>4959</v>
      </c>
    </row>
    <row r="354" spans="1:12" ht="75">
      <c r="A354" s="1016"/>
      <c r="B354" s="1023" t="s">
        <v>21</v>
      </c>
      <c r="C354" s="1076" t="s">
        <v>654</v>
      </c>
      <c r="D354" s="1026" t="s">
        <v>655</v>
      </c>
      <c r="E354" s="1027">
        <v>80000</v>
      </c>
      <c r="F354" s="1020">
        <f t="shared" si="14"/>
        <v>114583000</v>
      </c>
      <c r="G354" s="1020"/>
      <c r="H354" s="1020"/>
      <c r="I354" s="1021" t="s">
        <v>5042</v>
      </c>
      <c r="J354" s="1017" t="s">
        <v>625</v>
      </c>
      <c r="K354" s="1022" t="s">
        <v>4929</v>
      </c>
      <c r="L354" s="1021" t="s">
        <v>4959</v>
      </c>
    </row>
    <row r="355" spans="1:12" ht="30">
      <c r="A355" s="1016"/>
      <c r="B355" s="1023" t="s">
        <v>21</v>
      </c>
      <c r="C355" s="1025" t="s">
        <v>645</v>
      </c>
      <c r="D355" s="1026" t="s">
        <v>658</v>
      </c>
      <c r="E355" s="1027">
        <v>168000</v>
      </c>
      <c r="F355" s="1020">
        <f t="shared" si="14"/>
        <v>114751000</v>
      </c>
      <c r="G355" s="1020"/>
      <c r="H355" s="1020"/>
      <c r="I355" s="1021" t="s">
        <v>5029</v>
      </c>
      <c r="J355" s="1017" t="s">
        <v>625</v>
      </c>
      <c r="K355" s="1022" t="s">
        <v>4929</v>
      </c>
      <c r="L355" s="1021" t="s">
        <v>4959</v>
      </c>
    </row>
    <row r="356" spans="1:12" ht="30">
      <c r="A356" s="1016"/>
      <c r="B356" s="1023" t="s">
        <v>21</v>
      </c>
      <c r="C356" s="1025" t="s">
        <v>663</v>
      </c>
      <c r="D356" s="1026" t="s">
        <v>664</v>
      </c>
      <c r="E356" s="1027">
        <v>150000</v>
      </c>
      <c r="F356" s="1020">
        <f t="shared" si="14"/>
        <v>114901000</v>
      </c>
      <c r="G356" s="1020"/>
      <c r="H356" s="1020"/>
      <c r="I356" s="1021" t="s">
        <v>5023</v>
      </c>
      <c r="J356" s="1017" t="s">
        <v>625</v>
      </c>
      <c r="K356" s="1022" t="s">
        <v>4929</v>
      </c>
      <c r="L356" s="1021" t="s">
        <v>4959</v>
      </c>
    </row>
    <row r="357" spans="1:12" ht="45">
      <c r="A357" s="1016"/>
      <c r="B357" s="1023" t="s">
        <v>21</v>
      </c>
      <c r="C357" s="1018" t="s">
        <v>875</v>
      </c>
      <c r="D357" s="1018" t="s">
        <v>876</v>
      </c>
      <c r="E357" s="1019">
        <v>200000</v>
      </c>
      <c r="F357" s="1020">
        <f t="shared" si="14"/>
        <v>115101000</v>
      </c>
      <c r="G357" s="1020"/>
      <c r="H357" s="1020"/>
      <c r="I357" s="1021" t="s">
        <v>5043</v>
      </c>
      <c r="J357" s="1017" t="s">
        <v>625</v>
      </c>
      <c r="K357" s="1022" t="s">
        <v>4929</v>
      </c>
      <c r="L357" s="1021" t="s">
        <v>5018</v>
      </c>
    </row>
    <row r="358" spans="1:12" ht="30">
      <c r="A358" s="1016"/>
      <c r="B358" s="1023" t="s">
        <v>21</v>
      </c>
      <c r="C358" s="1018" t="s">
        <v>782</v>
      </c>
      <c r="D358" s="1018" t="s">
        <v>783</v>
      </c>
      <c r="E358" s="1019">
        <v>500000</v>
      </c>
      <c r="F358" s="1020">
        <f t="shared" si="14"/>
        <v>115601000</v>
      </c>
      <c r="G358" s="1020"/>
      <c r="H358" s="1020"/>
      <c r="I358" s="1021" t="s">
        <v>5043</v>
      </c>
      <c r="J358" s="1017" t="s">
        <v>625</v>
      </c>
      <c r="K358" s="1022" t="s">
        <v>4929</v>
      </c>
      <c r="L358" s="1021" t="s">
        <v>5018</v>
      </c>
    </row>
    <row r="359" spans="1:12" ht="30">
      <c r="A359" s="1016"/>
      <c r="B359" s="1023" t="s">
        <v>21</v>
      </c>
      <c r="C359" s="1018" t="s">
        <v>5044</v>
      </c>
      <c r="D359" s="1018" t="s">
        <v>715</v>
      </c>
      <c r="E359" s="1019">
        <v>2500000</v>
      </c>
      <c r="F359" s="1020">
        <f t="shared" si="14"/>
        <v>118101000</v>
      </c>
      <c r="G359" s="1020"/>
      <c r="H359" s="1020"/>
      <c r="I359" s="1021" t="s">
        <v>5017</v>
      </c>
      <c r="J359" s="1017" t="s">
        <v>625</v>
      </c>
      <c r="K359" s="1022" t="s">
        <v>4929</v>
      </c>
      <c r="L359" s="1021" t="s">
        <v>5018</v>
      </c>
    </row>
    <row r="360" spans="1:12" ht="30">
      <c r="A360" s="1016"/>
      <c r="B360" s="1023" t="s">
        <v>21</v>
      </c>
      <c r="C360" s="1018" t="s">
        <v>690</v>
      </c>
      <c r="D360" s="1080" t="s">
        <v>691</v>
      </c>
      <c r="E360" s="1027">
        <v>1000000</v>
      </c>
      <c r="F360" s="1020">
        <f t="shared" si="14"/>
        <v>119101000</v>
      </c>
      <c r="G360" s="1020"/>
      <c r="H360" s="1020"/>
      <c r="I360" s="1021" t="s">
        <v>5017</v>
      </c>
      <c r="J360" s="1017" t="s">
        <v>626</v>
      </c>
      <c r="K360" s="1022" t="s">
        <v>4929</v>
      </c>
      <c r="L360" s="1021" t="s">
        <v>5018</v>
      </c>
    </row>
    <row r="361" spans="1:12" ht="30">
      <c r="A361" s="1016"/>
      <c r="B361" s="1023" t="s">
        <v>21</v>
      </c>
      <c r="C361" s="1018" t="s">
        <v>847</v>
      </c>
      <c r="D361" s="1018" t="s">
        <v>848</v>
      </c>
      <c r="E361" s="1019">
        <v>250000</v>
      </c>
      <c r="F361" s="1020">
        <f t="shared" si="14"/>
        <v>119351000</v>
      </c>
      <c r="G361" s="1020"/>
      <c r="H361" s="1020"/>
      <c r="I361" s="1021" t="s">
        <v>5017</v>
      </c>
      <c r="J361" s="1017" t="s">
        <v>626</v>
      </c>
      <c r="K361" s="1022" t="s">
        <v>4929</v>
      </c>
      <c r="L361" s="1021" t="s">
        <v>5018</v>
      </c>
    </row>
    <row r="362" spans="1:12" ht="45">
      <c r="A362" s="1016"/>
      <c r="B362" s="1023" t="s">
        <v>21</v>
      </c>
      <c r="C362" s="1018" t="s">
        <v>2156</v>
      </c>
      <c r="D362" s="1018" t="s">
        <v>5045</v>
      </c>
      <c r="E362" s="1019">
        <v>500000</v>
      </c>
      <c r="F362" s="1020">
        <f t="shared" si="14"/>
        <v>119851000</v>
      </c>
      <c r="G362" s="1020"/>
      <c r="H362" s="1020"/>
      <c r="I362" s="1021" t="s">
        <v>5046</v>
      </c>
      <c r="J362" s="1017" t="s">
        <v>625</v>
      </c>
      <c r="K362" s="1022" t="s">
        <v>4929</v>
      </c>
      <c r="L362" s="1021" t="s">
        <v>5018</v>
      </c>
    </row>
    <row r="363" spans="1:12" ht="15">
      <c r="A363" s="1016"/>
      <c r="B363" s="1023" t="s">
        <v>21</v>
      </c>
      <c r="C363" s="1018" t="s">
        <v>723</v>
      </c>
      <c r="D363" s="1018" t="s">
        <v>724</v>
      </c>
      <c r="E363" s="1019">
        <v>200000</v>
      </c>
      <c r="F363" s="1020">
        <f t="shared" si="14"/>
        <v>120051000</v>
      </c>
      <c r="G363" s="1020"/>
      <c r="H363" s="1020"/>
      <c r="I363" s="1021" t="s">
        <v>5043</v>
      </c>
      <c r="J363" s="1017" t="s">
        <v>625</v>
      </c>
      <c r="K363" s="1022" t="s">
        <v>4929</v>
      </c>
      <c r="L363" s="1021" t="s">
        <v>5018</v>
      </c>
    </row>
    <row r="364" spans="1:12" ht="45">
      <c r="A364" s="1016"/>
      <c r="B364" s="1023" t="s">
        <v>21</v>
      </c>
      <c r="C364" s="1018" t="s">
        <v>2155</v>
      </c>
      <c r="D364" s="1018" t="s">
        <v>781</v>
      </c>
      <c r="E364" s="1019">
        <v>1000000</v>
      </c>
      <c r="F364" s="1020">
        <f t="shared" si="14"/>
        <v>121051000</v>
      </c>
      <c r="G364" s="1020"/>
      <c r="H364" s="1020"/>
      <c r="I364" s="1021" t="s">
        <v>5046</v>
      </c>
      <c r="J364" s="1017" t="s">
        <v>625</v>
      </c>
      <c r="K364" s="1022" t="s">
        <v>4929</v>
      </c>
      <c r="L364" s="1021" t="s">
        <v>5018</v>
      </c>
    </row>
    <row r="365" spans="1:12" ht="45">
      <c r="A365" s="1016"/>
      <c r="B365" s="1023" t="s">
        <v>21</v>
      </c>
      <c r="C365" s="1018" t="s">
        <v>845</v>
      </c>
      <c r="D365" s="1018" t="s">
        <v>5047</v>
      </c>
      <c r="E365" s="1019">
        <v>60000</v>
      </c>
      <c r="F365" s="1020">
        <f t="shared" si="14"/>
        <v>121111000</v>
      </c>
      <c r="G365" s="1020"/>
      <c r="H365" s="1020"/>
      <c r="I365" s="1021" t="s">
        <v>5046</v>
      </c>
      <c r="J365" s="1017" t="s">
        <v>846</v>
      </c>
      <c r="K365" s="1022" t="s">
        <v>4929</v>
      </c>
      <c r="L365" s="1021" t="s">
        <v>5018</v>
      </c>
    </row>
    <row r="366" spans="1:12" ht="30">
      <c r="A366" s="1016"/>
      <c r="B366" s="1023" t="s">
        <v>21</v>
      </c>
      <c r="C366" s="1018" t="s">
        <v>835</v>
      </c>
      <c r="D366" s="1018" t="s">
        <v>836</v>
      </c>
      <c r="E366" s="1019">
        <v>300000</v>
      </c>
      <c r="F366" s="1020">
        <f t="shared" si="14"/>
        <v>121411000</v>
      </c>
      <c r="G366" s="1020"/>
      <c r="H366" s="1020"/>
      <c r="I366" s="1021"/>
      <c r="J366" s="1017" t="s">
        <v>625</v>
      </c>
      <c r="K366" s="1022" t="s">
        <v>4929</v>
      </c>
      <c r="L366" s="1021" t="s">
        <v>5018</v>
      </c>
    </row>
    <row r="367" spans="1:12" ht="30">
      <c r="A367" s="1016"/>
      <c r="B367" s="1023" t="s">
        <v>21</v>
      </c>
      <c r="C367" s="1018" t="s">
        <v>5048</v>
      </c>
      <c r="D367" s="1018" t="s">
        <v>5049</v>
      </c>
      <c r="E367" s="1019">
        <v>3500000</v>
      </c>
      <c r="F367" s="1020">
        <f t="shared" si="14"/>
        <v>124911000</v>
      </c>
      <c r="G367" s="1020"/>
      <c r="H367" s="1020"/>
      <c r="I367" s="1021" t="s">
        <v>5017</v>
      </c>
      <c r="J367" s="1017" t="s">
        <v>626</v>
      </c>
      <c r="K367" s="1022" t="s">
        <v>4929</v>
      </c>
      <c r="L367" s="1021" t="s">
        <v>5018</v>
      </c>
    </row>
    <row r="368" spans="1:12" ht="60">
      <c r="A368" s="1016"/>
      <c r="B368" s="1023" t="s">
        <v>21</v>
      </c>
      <c r="C368" s="1018" t="s">
        <v>815</v>
      </c>
      <c r="D368" s="1018" t="s">
        <v>816</v>
      </c>
      <c r="E368" s="1019">
        <v>200000</v>
      </c>
      <c r="F368" s="1020">
        <f t="shared" si="14"/>
        <v>125111000</v>
      </c>
      <c r="G368" s="1020"/>
      <c r="H368" s="1020"/>
      <c r="I368" s="1021" t="s">
        <v>14</v>
      </c>
      <c r="J368" s="1017" t="s">
        <v>738</v>
      </c>
      <c r="K368" s="1022" t="s">
        <v>4929</v>
      </c>
      <c r="L368" s="1021" t="s">
        <v>14</v>
      </c>
    </row>
    <row r="369" spans="1:12" ht="45">
      <c r="A369" s="1016"/>
      <c r="B369" s="1023" t="s">
        <v>21</v>
      </c>
      <c r="C369" s="1018" t="s">
        <v>5050</v>
      </c>
      <c r="D369" s="1018" t="s">
        <v>5051</v>
      </c>
      <c r="E369" s="1019">
        <v>650000</v>
      </c>
      <c r="F369" s="1020">
        <f t="shared" si="14"/>
        <v>125761000</v>
      </c>
      <c r="G369" s="1020"/>
      <c r="H369" s="1020"/>
      <c r="I369" s="1021" t="s">
        <v>5019</v>
      </c>
      <c r="J369" s="1017" t="s">
        <v>685</v>
      </c>
      <c r="K369" s="1022" t="s">
        <v>4929</v>
      </c>
      <c r="L369" s="1021" t="s">
        <v>14</v>
      </c>
    </row>
    <row r="370" spans="1:12" ht="30">
      <c r="A370" s="1016"/>
      <c r="B370" s="1023" t="s">
        <v>21</v>
      </c>
      <c r="C370" s="1018" t="s">
        <v>765</v>
      </c>
      <c r="D370" s="1018" t="s">
        <v>766</v>
      </c>
      <c r="E370" s="1019">
        <v>850000</v>
      </c>
      <c r="F370" s="1020">
        <f t="shared" si="14"/>
        <v>126611000</v>
      </c>
      <c r="G370" s="1020"/>
      <c r="H370" s="1020"/>
      <c r="I370" s="1021" t="s">
        <v>5019</v>
      </c>
      <c r="J370" s="1017" t="s">
        <v>685</v>
      </c>
      <c r="K370" s="1022" t="s">
        <v>4929</v>
      </c>
      <c r="L370" s="1021" t="s">
        <v>14</v>
      </c>
    </row>
    <row r="371" spans="1:12" ht="75">
      <c r="A371" s="1016"/>
      <c r="B371" s="1023" t="s">
        <v>21</v>
      </c>
      <c r="C371" s="1018" t="s">
        <v>856</v>
      </c>
      <c r="D371" s="1018" t="s">
        <v>5052</v>
      </c>
      <c r="E371" s="1019">
        <v>125000</v>
      </c>
      <c r="F371" s="1020">
        <f t="shared" si="14"/>
        <v>126736000</v>
      </c>
      <c r="G371" s="1020"/>
      <c r="H371" s="1020"/>
      <c r="I371" s="1021" t="s">
        <v>5013</v>
      </c>
      <c r="J371" s="1017" t="s">
        <v>625</v>
      </c>
      <c r="K371" s="1022" t="s">
        <v>4929</v>
      </c>
      <c r="L371" s="1021" t="s">
        <v>14</v>
      </c>
    </row>
    <row r="372" spans="1:12" ht="30">
      <c r="A372" s="1016"/>
      <c r="B372" s="1023" t="s">
        <v>21</v>
      </c>
      <c r="C372" s="1018" t="s">
        <v>772</v>
      </c>
      <c r="D372" s="1018" t="s">
        <v>5053</v>
      </c>
      <c r="E372" s="1019">
        <v>200000</v>
      </c>
      <c r="F372" s="1020">
        <f t="shared" si="14"/>
        <v>126936000</v>
      </c>
      <c r="G372" s="1020"/>
      <c r="H372" s="1020"/>
      <c r="I372" s="1021" t="s">
        <v>14</v>
      </c>
      <c r="J372" s="1017" t="s">
        <v>736</v>
      </c>
      <c r="K372" s="1022" t="s">
        <v>4929</v>
      </c>
      <c r="L372" s="1021" t="s">
        <v>14</v>
      </c>
    </row>
    <row r="373" spans="1:12" ht="45">
      <c r="A373" s="1016"/>
      <c r="B373" s="1023" t="s">
        <v>21</v>
      </c>
      <c r="C373" s="1018" t="s">
        <v>828</v>
      </c>
      <c r="D373" s="1018" t="s">
        <v>829</v>
      </c>
      <c r="E373" s="1019">
        <v>300000</v>
      </c>
      <c r="F373" s="1020">
        <f t="shared" si="14"/>
        <v>127236000</v>
      </c>
      <c r="G373" s="1020"/>
      <c r="H373" s="1020"/>
      <c r="I373" s="1021"/>
      <c r="J373" s="1017" t="s">
        <v>621</v>
      </c>
      <c r="K373" s="1022" t="s">
        <v>4929</v>
      </c>
      <c r="L373" s="1021" t="s">
        <v>14</v>
      </c>
    </row>
    <row r="374" spans="1:12" ht="105">
      <c r="A374" s="1016"/>
      <c r="B374" s="1023" t="s">
        <v>21</v>
      </c>
      <c r="C374" s="1018" t="s">
        <v>769</v>
      </c>
      <c r="D374" s="1018" t="s">
        <v>770</v>
      </c>
      <c r="E374" s="1019">
        <v>400000</v>
      </c>
      <c r="F374" s="1020">
        <f t="shared" si="14"/>
        <v>127636000</v>
      </c>
      <c r="G374" s="1020"/>
      <c r="H374" s="1020"/>
      <c r="I374" s="1021" t="s">
        <v>14</v>
      </c>
      <c r="J374" s="1017" t="s">
        <v>685</v>
      </c>
      <c r="K374" s="1022" t="s">
        <v>4929</v>
      </c>
      <c r="L374" s="1021" t="s">
        <v>14</v>
      </c>
    </row>
    <row r="375" spans="1:12" ht="45">
      <c r="A375" s="1016"/>
      <c r="B375" s="1023" t="s">
        <v>21</v>
      </c>
      <c r="C375" s="1076" t="s">
        <v>668</v>
      </c>
      <c r="D375" s="1026" t="s">
        <v>669</v>
      </c>
      <c r="E375" s="1027">
        <v>150000</v>
      </c>
      <c r="F375" s="1020">
        <f t="shared" si="14"/>
        <v>127786000</v>
      </c>
      <c r="G375" s="1020"/>
      <c r="H375" s="1020"/>
      <c r="I375" s="1021" t="s">
        <v>14</v>
      </c>
      <c r="J375" s="1017" t="s">
        <v>670</v>
      </c>
      <c r="K375" s="1022" t="s">
        <v>4929</v>
      </c>
      <c r="L375" s="1021" t="s">
        <v>14</v>
      </c>
    </row>
    <row r="376" spans="1:12" ht="30">
      <c r="A376" s="1016"/>
      <c r="B376" s="1023" t="s">
        <v>21</v>
      </c>
      <c r="C376" s="1018" t="s">
        <v>2145</v>
      </c>
      <c r="D376" s="1018" t="s">
        <v>5054</v>
      </c>
      <c r="E376" s="1019">
        <v>300000</v>
      </c>
      <c r="F376" s="1020">
        <f t="shared" si="14"/>
        <v>128086000</v>
      </c>
      <c r="G376" s="1020"/>
      <c r="H376" s="1020"/>
      <c r="I376" s="1021" t="s">
        <v>5019</v>
      </c>
      <c r="J376" s="1017" t="s">
        <v>750</v>
      </c>
      <c r="K376" s="1022" t="s">
        <v>4929</v>
      </c>
      <c r="L376" s="1021" t="s">
        <v>14</v>
      </c>
    </row>
    <row r="377" spans="1:12" ht="60">
      <c r="A377" s="1016"/>
      <c r="B377" s="1023" t="s">
        <v>21</v>
      </c>
      <c r="C377" s="1018" t="s">
        <v>767</v>
      </c>
      <c r="D377" s="1018" t="s">
        <v>768</v>
      </c>
      <c r="E377" s="1019">
        <v>150000</v>
      </c>
      <c r="F377" s="1020">
        <f t="shared" si="14"/>
        <v>128236000</v>
      </c>
      <c r="G377" s="1020"/>
      <c r="H377" s="1020"/>
      <c r="I377" s="1021" t="s">
        <v>14</v>
      </c>
      <c r="J377" s="1017" t="s">
        <v>736</v>
      </c>
      <c r="K377" s="1022" t="s">
        <v>4929</v>
      </c>
      <c r="L377" s="1021" t="s">
        <v>14</v>
      </c>
    </row>
    <row r="378" spans="1:12" ht="90">
      <c r="A378" s="1016"/>
      <c r="B378" s="1023" t="s">
        <v>21</v>
      </c>
      <c r="C378" s="1018" t="s">
        <v>857</v>
      </c>
      <c r="D378" s="1018" t="s">
        <v>858</v>
      </c>
      <c r="E378" s="1019">
        <v>1000000</v>
      </c>
      <c r="F378" s="1020">
        <f t="shared" si="14"/>
        <v>129236000</v>
      </c>
      <c r="G378" s="1020"/>
      <c r="H378" s="1020"/>
      <c r="I378" s="1021" t="s">
        <v>5013</v>
      </c>
      <c r="J378" s="1017" t="s">
        <v>625</v>
      </c>
      <c r="K378" s="1022" t="s">
        <v>4929</v>
      </c>
      <c r="L378" s="1021" t="s">
        <v>14</v>
      </c>
    </row>
    <row r="379" spans="1:12" ht="105">
      <c r="A379" s="1016"/>
      <c r="B379" s="1023" t="s">
        <v>21</v>
      </c>
      <c r="C379" s="1018" t="s">
        <v>748</v>
      </c>
      <c r="D379" s="1018" t="s">
        <v>749</v>
      </c>
      <c r="E379" s="1019">
        <v>150000</v>
      </c>
      <c r="F379" s="1020">
        <f t="shared" si="14"/>
        <v>129386000</v>
      </c>
      <c r="G379" s="1020"/>
      <c r="H379" s="1020"/>
      <c r="I379" s="1021" t="s">
        <v>14</v>
      </c>
      <c r="J379" s="1017" t="s">
        <v>621</v>
      </c>
      <c r="K379" s="1022" t="s">
        <v>4929</v>
      </c>
      <c r="L379" s="1021" t="s">
        <v>14</v>
      </c>
    </row>
    <row r="380" spans="1:12" ht="45">
      <c r="A380" s="1016"/>
      <c r="B380" s="1023" t="s">
        <v>21</v>
      </c>
      <c r="C380" s="1018" t="s">
        <v>866</v>
      </c>
      <c r="D380" s="1018" t="s">
        <v>867</v>
      </c>
      <c r="E380" s="1019">
        <v>120000</v>
      </c>
      <c r="F380" s="1020">
        <f t="shared" si="14"/>
        <v>129506000</v>
      </c>
      <c r="G380" s="1020"/>
      <c r="H380" s="1020"/>
      <c r="I380" s="1021" t="s">
        <v>5013</v>
      </c>
      <c r="J380" s="1017" t="s">
        <v>738</v>
      </c>
      <c r="K380" s="1022" t="s">
        <v>4929</v>
      </c>
      <c r="L380" s="1021" t="s">
        <v>14</v>
      </c>
    </row>
    <row r="381" spans="1:12" ht="60">
      <c r="A381" s="1016"/>
      <c r="B381" s="1023" t="s">
        <v>21</v>
      </c>
      <c r="C381" s="1018" t="s">
        <v>688</v>
      </c>
      <c r="D381" s="1026" t="s">
        <v>689</v>
      </c>
      <c r="E381" s="1077">
        <v>140000</v>
      </c>
      <c r="F381" s="1020">
        <f t="shared" si="14"/>
        <v>129646000</v>
      </c>
      <c r="G381" s="1020"/>
      <c r="H381" s="1020"/>
      <c r="I381" s="1021" t="s">
        <v>14</v>
      </c>
      <c r="J381" s="1017" t="s">
        <v>625</v>
      </c>
      <c r="K381" s="1022" t="s">
        <v>4929</v>
      </c>
      <c r="L381" s="1021" t="s">
        <v>14</v>
      </c>
    </row>
    <row r="382" spans="1:12" ht="75">
      <c r="A382" s="1016"/>
      <c r="B382" s="1023" t="s">
        <v>21</v>
      </c>
      <c r="C382" s="1018" t="s">
        <v>784</v>
      </c>
      <c r="D382" s="1018" t="s">
        <v>785</v>
      </c>
      <c r="E382" s="1019">
        <v>3500000</v>
      </c>
      <c r="F382" s="1020">
        <f t="shared" si="14"/>
        <v>133146000</v>
      </c>
      <c r="G382" s="1020"/>
      <c r="H382" s="1020"/>
      <c r="I382" s="1021" t="s">
        <v>5055</v>
      </c>
      <c r="J382" s="1017" t="s">
        <v>625</v>
      </c>
      <c r="K382" s="1022" t="s">
        <v>4929</v>
      </c>
      <c r="L382" s="1021" t="s">
        <v>14</v>
      </c>
    </row>
    <row r="383" spans="1:12" ht="45">
      <c r="A383" s="1016"/>
      <c r="B383" s="1023" t="s">
        <v>21</v>
      </c>
      <c r="C383" s="1018" t="s">
        <v>5056</v>
      </c>
      <c r="D383" s="1018" t="s">
        <v>5057</v>
      </c>
      <c r="E383" s="1019">
        <v>225000</v>
      </c>
      <c r="F383" s="1020">
        <f t="shared" si="14"/>
        <v>133371000</v>
      </c>
      <c r="G383" s="1020"/>
      <c r="H383" s="1020"/>
      <c r="I383" s="1021" t="s">
        <v>14</v>
      </c>
      <c r="J383" s="1017" t="s">
        <v>738</v>
      </c>
      <c r="K383" s="1022" t="s">
        <v>4929</v>
      </c>
      <c r="L383" s="1021" t="s">
        <v>14</v>
      </c>
    </row>
    <row r="384" spans="1:12" ht="45">
      <c r="A384" s="1016"/>
      <c r="B384" s="1023" t="s">
        <v>21</v>
      </c>
      <c r="C384" s="1018" t="s">
        <v>777</v>
      </c>
      <c r="D384" s="1018" t="s">
        <v>778</v>
      </c>
      <c r="E384" s="1019">
        <v>150000</v>
      </c>
      <c r="F384" s="1020">
        <f t="shared" si="14"/>
        <v>133521000</v>
      </c>
      <c r="G384" s="1020"/>
      <c r="H384" s="1020"/>
      <c r="I384" s="1021" t="s">
        <v>5058</v>
      </c>
      <c r="J384" s="1017" t="s">
        <v>625</v>
      </c>
      <c r="K384" s="1022" t="s">
        <v>4929</v>
      </c>
      <c r="L384" s="1021" t="s">
        <v>14</v>
      </c>
    </row>
    <row r="385" spans="1:12" ht="60">
      <c r="A385" s="1016"/>
      <c r="B385" s="1023" t="s">
        <v>21</v>
      </c>
      <c r="C385" s="1018" t="s">
        <v>5059</v>
      </c>
      <c r="D385" s="1018" t="s">
        <v>5060</v>
      </c>
      <c r="E385" s="1019">
        <v>225000</v>
      </c>
      <c r="F385" s="1020">
        <f t="shared" si="14"/>
        <v>133746000</v>
      </c>
      <c r="G385" s="1020"/>
      <c r="H385" s="1020"/>
      <c r="I385" s="1021" t="s">
        <v>5058</v>
      </c>
      <c r="J385" s="1017" t="s">
        <v>736</v>
      </c>
      <c r="K385" s="1022" t="s">
        <v>4929</v>
      </c>
      <c r="L385" s="1021" t="s">
        <v>14</v>
      </c>
    </row>
    <row r="386" spans="1:12" ht="45">
      <c r="A386" s="1016"/>
      <c r="B386" s="1023" t="s">
        <v>21</v>
      </c>
      <c r="C386" s="1018" t="s">
        <v>2153</v>
      </c>
      <c r="D386" s="1018" t="s">
        <v>2154</v>
      </c>
      <c r="E386" s="1019">
        <v>110000</v>
      </c>
      <c r="F386" s="1020">
        <f t="shared" si="14"/>
        <v>133856000</v>
      </c>
      <c r="G386" s="1020"/>
      <c r="H386" s="1020"/>
      <c r="I386" s="1021" t="s">
        <v>14</v>
      </c>
      <c r="J386" s="1017" t="s">
        <v>685</v>
      </c>
      <c r="K386" s="1022" t="s">
        <v>4929</v>
      </c>
      <c r="L386" s="1021" t="s">
        <v>14</v>
      </c>
    </row>
    <row r="387" spans="1:12" ht="75">
      <c r="A387" s="1016"/>
      <c r="B387" s="1023" t="s">
        <v>21</v>
      </c>
      <c r="C387" s="1018" t="s">
        <v>868</v>
      </c>
      <c r="D387" s="1018" t="s">
        <v>869</v>
      </c>
      <c r="E387" s="1019">
        <v>450000</v>
      </c>
      <c r="F387" s="1020">
        <f t="shared" si="14"/>
        <v>134306000</v>
      </c>
      <c r="G387" s="1020"/>
      <c r="H387" s="1020"/>
      <c r="I387" s="1021" t="s">
        <v>5013</v>
      </c>
      <c r="J387" s="1017" t="s">
        <v>625</v>
      </c>
      <c r="K387" s="1022" t="s">
        <v>4929</v>
      </c>
      <c r="L387" s="1021" t="s">
        <v>14</v>
      </c>
    </row>
    <row r="388" spans="1:12" ht="60">
      <c r="A388" s="1016"/>
      <c r="B388" s="1023" t="s">
        <v>21</v>
      </c>
      <c r="C388" s="1018" t="s">
        <v>864</v>
      </c>
      <c r="D388" s="1018" t="s">
        <v>865</v>
      </c>
      <c r="E388" s="1019">
        <v>100000</v>
      </c>
      <c r="F388" s="1020">
        <f t="shared" si="14"/>
        <v>134406000</v>
      </c>
      <c r="G388" s="1020"/>
      <c r="H388" s="1020"/>
      <c r="I388" s="1021" t="s">
        <v>5013</v>
      </c>
      <c r="J388" s="1017" t="s">
        <v>625</v>
      </c>
      <c r="K388" s="1022" t="s">
        <v>4929</v>
      </c>
      <c r="L388" s="1021" t="s">
        <v>14</v>
      </c>
    </row>
    <row r="389" spans="1:12" ht="60">
      <c r="A389" s="1016"/>
      <c r="B389" s="1023" t="s">
        <v>21</v>
      </c>
      <c r="C389" s="1018" t="s">
        <v>686</v>
      </c>
      <c r="D389" s="1081" t="s">
        <v>687</v>
      </c>
      <c r="E389" s="1019">
        <v>85000</v>
      </c>
      <c r="F389" s="1020">
        <f t="shared" si="14"/>
        <v>134491000</v>
      </c>
      <c r="G389" s="1020"/>
      <c r="H389" s="1020"/>
      <c r="I389" s="1021" t="s">
        <v>14</v>
      </c>
      <c r="J389" s="1017" t="s">
        <v>625</v>
      </c>
      <c r="K389" s="1022" t="s">
        <v>4929</v>
      </c>
      <c r="L389" s="1021" t="s">
        <v>14</v>
      </c>
    </row>
    <row r="390" spans="1:12" ht="30">
      <c r="A390" s="1016"/>
      <c r="B390" s="1023" t="s">
        <v>21</v>
      </c>
      <c r="C390" s="1018" t="s">
        <v>706</v>
      </c>
      <c r="D390" s="1018" t="s">
        <v>707</v>
      </c>
      <c r="E390" s="1019">
        <v>700000</v>
      </c>
      <c r="F390" s="1020">
        <f t="shared" si="14"/>
        <v>135191000</v>
      </c>
      <c r="G390" s="1020"/>
      <c r="H390" s="1020"/>
      <c r="I390" s="1021" t="s">
        <v>5013</v>
      </c>
      <c r="J390" s="1017" t="s">
        <v>625</v>
      </c>
      <c r="K390" s="1022" t="s">
        <v>4929</v>
      </c>
      <c r="L390" s="1021" t="s">
        <v>14</v>
      </c>
    </row>
    <row r="391" spans="1:12" ht="60">
      <c r="A391" s="1016"/>
      <c r="B391" s="1023" t="s">
        <v>21</v>
      </c>
      <c r="C391" s="1018" t="s">
        <v>2139</v>
      </c>
      <c r="D391" s="1018" t="s">
        <v>719</v>
      </c>
      <c r="E391" s="1019">
        <v>750000</v>
      </c>
      <c r="F391" s="1020">
        <f t="shared" si="14"/>
        <v>135941000</v>
      </c>
      <c r="G391" s="1020"/>
      <c r="H391" s="1020"/>
      <c r="I391" s="1021" t="s">
        <v>14</v>
      </c>
      <c r="J391" s="1017" t="s">
        <v>625</v>
      </c>
      <c r="K391" s="1022" t="s">
        <v>4929</v>
      </c>
      <c r="L391" s="1021" t="s">
        <v>14</v>
      </c>
    </row>
    <row r="392" spans="1:12" ht="45">
      <c r="A392" s="1016"/>
      <c r="B392" s="1023" t="s">
        <v>21</v>
      </c>
      <c r="C392" s="1018" t="s">
        <v>716</v>
      </c>
      <c r="D392" s="1018" t="s">
        <v>717</v>
      </c>
      <c r="E392" s="1019">
        <v>50000</v>
      </c>
      <c r="F392" s="1020">
        <f t="shared" si="14"/>
        <v>135991000</v>
      </c>
      <c r="G392" s="1020"/>
      <c r="H392" s="1020"/>
      <c r="I392" s="1021" t="s">
        <v>5055</v>
      </c>
      <c r="J392" s="1017" t="s">
        <v>625</v>
      </c>
      <c r="K392" s="1022" t="s">
        <v>4929</v>
      </c>
      <c r="L392" s="1021" t="s">
        <v>14</v>
      </c>
    </row>
    <row r="393" spans="1:12" ht="45">
      <c r="A393" s="1016"/>
      <c r="B393" s="1023" t="s">
        <v>21</v>
      </c>
      <c r="C393" s="1018" t="s">
        <v>718</v>
      </c>
      <c r="D393" s="1018" t="s">
        <v>717</v>
      </c>
      <c r="E393" s="1019">
        <v>150000</v>
      </c>
      <c r="F393" s="1020">
        <f t="shared" si="14"/>
        <v>136141000</v>
      </c>
      <c r="G393" s="1020"/>
      <c r="H393" s="1020"/>
      <c r="I393" s="1021" t="s">
        <v>5055</v>
      </c>
      <c r="J393" s="1017" t="s">
        <v>625</v>
      </c>
      <c r="K393" s="1022" t="s">
        <v>4929</v>
      </c>
      <c r="L393" s="1021" t="s">
        <v>14</v>
      </c>
    </row>
    <row r="394" spans="1:12" ht="75">
      <c r="A394" s="1016"/>
      <c r="B394" s="1023" t="s">
        <v>21</v>
      </c>
      <c r="C394" s="1018" t="s">
        <v>905</v>
      </c>
      <c r="D394" s="1018" t="s">
        <v>2174</v>
      </c>
      <c r="E394" s="1019">
        <v>200000</v>
      </c>
      <c r="F394" s="1020">
        <f t="shared" si="14"/>
        <v>136341000</v>
      </c>
      <c r="G394" s="1020"/>
      <c r="H394" s="1020"/>
      <c r="I394" s="1021" t="s">
        <v>14</v>
      </c>
      <c r="J394" s="1017" t="s">
        <v>906</v>
      </c>
      <c r="K394" s="1022" t="s">
        <v>4929</v>
      </c>
      <c r="L394" s="1021" t="s">
        <v>14</v>
      </c>
    </row>
    <row r="395" spans="1:12" ht="60">
      <c r="A395" s="1016"/>
      <c r="B395" s="1023" t="s">
        <v>21</v>
      </c>
      <c r="C395" s="1018" t="s">
        <v>901</v>
      </c>
      <c r="D395" s="1018" t="s">
        <v>902</v>
      </c>
      <c r="E395" s="1019">
        <v>100000</v>
      </c>
      <c r="F395" s="1020">
        <f t="shared" si="14"/>
        <v>136441000</v>
      </c>
      <c r="G395" s="1020"/>
      <c r="H395" s="1020"/>
      <c r="I395" s="1021" t="s">
        <v>14</v>
      </c>
      <c r="J395" s="1017" t="s">
        <v>892</v>
      </c>
      <c r="K395" s="1022" t="s">
        <v>4929</v>
      </c>
      <c r="L395" s="1021" t="s">
        <v>14</v>
      </c>
    </row>
    <row r="396" spans="1:12" ht="75">
      <c r="A396" s="1016"/>
      <c r="B396" s="1023" t="s">
        <v>21</v>
      </c>
      <c r="C396" s="1018" t="s">
        <v>891</v>
      </c>
      <c r="D396" s="1018" t="s">
        <v>5061</v>
      </c>
      <c r="E396" s="1019">
        <v>200000</v>
      </c>
      <c r="F396" s="1020">
        <f t="shared" si="14"/>
        <v>136641000</v>
      </c>
      <c r="G396" s="1020"/>
      <c r="H396" s="1020"/>
      <c r="I396" s="1021" t="s">
        <v>14</v>
      </c>
      <c r="J396" s="1017" t="s">
        <v>892</v>
      </c>
      <c r="K396" s="1022" t="s">
        <v>4929</v>
      </c>
      <c r="L396" s="1021" t="s">
        <v>14</v>
      </c>
    </row>
    <row r="397" spans="1:12" ht="90">
      <c r="A397" s="1016"/>
      <c r="B397" s="1023" t="s">
        <v>21</v>
      </c>
      <c r="C397" s="1018" t="s">
        <v>804</v>
      </c>
      <c r="D397" s="1018" t="s">
        <v>5062</v>
      </c>
      <c r="E397" s="1019">
        <v>1200000</v>
      </c>
      <c r="F397" s="1020">
        <f t="shared" si="14"/>
        <v>137841000</v>
      </c>
      <c r="G397" s="1020"/>
      <c r="H397" s="1020"/>
      <c r="I397" s="1021" t="s">
        <v>14</v>
      </c>
      <c r="J397" s="1017" t="s">
        <v>621</v>
      </c>
      <c r="K397" s="1022" t="s">
        <v>4929</v>
      </c>
      <c r="L397" s="1021" t="s">
        <v>14</v>
      </c>
    </row>
    <row r="398" spans="1:12" ht="75">
      <c r="A398" s="1016"/>
      <c r="B398" s="1023" t="s">
        <v>21</v>
      </c>
      <c r="C398" s="1018" t="s">
        <v>805</v>
      </c>
      <c r="D398" s="1018" t="s">
        <v>806</v>
      </c>
      <c r="E398" s="1019">
        <v>50000</v>
      </c>
      <c r="F398" s="1020">
        <f t="shared" si="14"/>
        <v>137891000</v>
      </c>
      <c r="G398" s="1020"/>
      <c r="H398" s="1020"/>
      <c r="I398" s="1021" t="s">
        <v>14</v>
      </c>
      <c r="J398" s="1017" t="s">
        <v>621</v>
      </c>
      <c r="K398" s="1022" t="s">
        <v>4929</v>
      </c>
      <c r="L398" s="1021" t="s">
        <v>14</v>
      </c>
    </row>
    <row r="399" spans="1:12" ht="60">
      <c r="A399" s="1016"/>
      <c r="B399" s="1023" t="s">
        <v>21</v>
      </c>
      <c r="C399" s="1018" t="s">
        <v>903</v>
      </c>
      <c r="D399" s="1018" t="s">
        <v>904</v>
      </c>
      <c r="E399" s="1019">
        <v>100000</v>
      </c>
      <c r="F399" s="1020">
        <f t="shared" si="14"/>
        <v>137991000</v>
      </c>
      <c r="G399" s="1020"/>
      <c r="H399" s="1020"/>
      <c r="I399" s="1021" t="s">
        <v>14</v>
      </c>
      <c r="J399" s="1017" t="s">
        <v>892</v>
      </c>
      <c r="K399" s="1022" t="s">
        <v>4929</v>
      </c>
      <c r="L399" s="1021" t="s">
        <v>14</v>
      </c>
    </row>
    <row r="400" spans="1:12" ht="30">
      <c r="A400" s="1016"/>
      <c r="B400" s="1023" t="s">
        <v>21</v>
      </c>
      <c r="C400" s="1018" t="s">
        <v>5063</v>
      </c>
      <c r="D400" s="1018" t="s">
        <v>763</v>
      </c>
      <c r="E400" s="1019">
        <v>80000</v>
      </c>
      <c r="F400" s="1020">
        <f t="shared" si="14"/>
        <v>138071000</v>
      </c>
      <c r="G400" s="1020"/>
      <c r="H400" s="1020"/>
      <c r="I400" s="1021" t="s">
        <v>14</v>
      </c>
      <c r="J400" s="1017" t="s">
        <v>738</v>
      </c>
      <c r="K400" s="1022" t="s">
        <v>4929</v>
      </c>
      <c r="L400" s="1021" t="s">
        <v>14</v>
      </c>
    </row>
    <row r="401" spans="1:12" ht="30">
      <c r="A401" s="1016"/>
      <c r="B401" s="1023" t="s">
        <v>21</v>
      </c>
      <c r="C401" s="1018" t="s">
        <v>771</v>
      </c>
      <c r="D401" s="1018" t="s">
        <v>5064</v>
      </c>
      <c r="E401" s="1019">
        <v>300000</v>
      </c>
      <c r="F401" s="1020">
        <f t="shared" ref="F401:F464" si="15">E401+F400</f>
        <v>138371000</v>
      </c>
      <c r="G401" s="1020"/>
      <c r="H401" s="1020"/>
      <c r="I401" s="1021" t="s">
        <v>14</v>
      </c>
      <c r="J401" s="1017" t="s">
        <v>738</v>
      </c>
      <c r="K401" s="1022" t="s">
        <v>4929</v>
      </c>
      <c r="L401" s="1021" t="s">
        <v>14</v>
      </c>
    </row>
    <row r="402" spans="1:12" ht="45">
      <c r="A402" s="1016"/>
      <c r="B402" s="1023" t="s">
        <v>21</v>
      </c>
      <c r="C402" s="1018" t="s">
        <v>729</v>
      </c>
      <c r="D402" s="1018" t="s">
        <v>730</v>
      </c>
      <c r="E402" s="1019">
        <v>91500</v>
      </c>
      <c r="F402" s="1020">
        <f t="shared" si="15"/>
        <v>138462500</v>
      </c>
      <c r="G402" s="1020"/>
      <c r="H402" s="1020"/>
      <c r="I402" s="1021" t="s">
        <v>479</v>
      </c>
      <c r="J402" s="1017" t="s">
        <v>626</v>
      </c>
      <c r="K402" s="1022" t="s">
        <v>4929</v>
      </c>
      <c r="L402" s="1021" t="s">
        <v>479</v>
      </c>
    </row>
    <row r="403" spans="1:12" ht="30">
      <c r="A403" s="1016"/>
      <c r="B403" s="1023" t="s">
        <v>21</v>
      </c>
      <c r="C403" s="1018" t="s">
        <v>2150</v>
      </c>
      <c r="D403" s="1018" t="s">
        <v>2151</v>
      </c>
      <c r="E403" s="1019">
        <v>120000</v>
      </c>
      <c r="F403" s="1020">
        <f t="shared" si="15"/>
        <v>138582500</v>
      </c>
      <c r="G403" s="1020"/>
      <c r="H403" s="1020"/>
      <c r="I403" s="1021" t="s">
        <v>5012</v>
      </c>
      <c r="J403" s="1017" t="s">
        <v>626</v>
      </c>
      <c r="K403" s="1022" t="s">
        <v>4929</v>
      </c>
      <c r="L403" s="1021" t="s">
        <v>479</v>
      </c>
    </row>
    <row r="404" spans="1:12" ht="30">
      <c r="A404" s="1016"/>
      <c r="B404" s="1023" t="s">
        <v>21</v>
      </c>
      <c r="C404" s="1018" t="s">
        <v>774</v>
      </c>
      <c r="D404" s="1018" t="s">
        <v>775</v>
      </c>
      <c r="E404" s="1019">
        <v>175000</v>
      </c>
      <c r="F404" s="1020">
        <f t="shared" si="15"/>
        <v>138757500</v>
      </c>
      <c r="G404" s="1020"/>
      <c r="H404" s="1020"/>
      <c r="I404" s="1021" t="s">
        <v>479</v>
      </c>
      <c r="J404" s="1017" t="s">
        <v>626</v>
      </c>
      <c r="K404" s="1022" t="s">
        <v>4929</v>
      </c>
      <c r="L404" s="1021" t="s">
        <v>479</v>
      </c>
    </row>
    <row r="405" spans="1:12" ht="30">
      <c r="A405" s="1016"/>
      <c r="B405" s="1023" t="s">
        <v>21</v>
      </c>
      <c r="C405" s="1018" t="s">
        <v>2152</v>
      </c>
      <c r="D405" s="1018" t="s">
        <v>776</v>
      </c>
      <c r="E405" s="1019">
        <v>300000</v>
      </c>
      <c r="F405" s="1020">
        <f t="shared" si="15"/>
        <v>139057500</v>
      </c>
      <c r="G405" s="1020"/>
      <c r="H405" s="1020"/>
      <c r="I405" s="1021" t="s">
        <v>479</v>
      </c>
      <c r="J405" s="1017" t="s">
        <v>626</v>
      </c>
      <c r="K405" s="1022" t="s">
        <v>4929</v>
      </c>
      <c r="L405" s="1021" t="s">
        <v>479</v>
      </c>
    </row>
    <row r="406" spans="1:12" ht="30">
      <c r="A406" s="1016"/>
      <c r="B406" s="1023" t="s">
        <v>21</v>
      </c>
      <c r="C406" s="1018" t="s">
        <v>2157</v>
      </c>
      <c r="D406" s="1018" t="s">
        <v>786</v>
      </c>
      <c r="E406" s="1019">
        <v>120000</v>
      </c>
      <c r="F406" s="1020">
        <f t="shared" si="15"/>
        <v>139177500</v>
      </c>
      <c r="G406" s="1020"/>
      <c r="H406" s="1020"/>
      <c r="I406" s="1021" t="s">
        <v>5065</v>
      </c>
      <c r="J406" s="1017" t="s">
        <v>625</v>
      </c>
      <c r="K406" s="1022" t="s">
        <v>4929</v>
      </c>
      <c r="L406" s="1021" t="s">
        <v>479</v>
      </c>
    </row>
    <row r="407" spans="1:12" ht="30">
      <c r="A407" s="1016"/>
      <c r="B407" s="1023" t="s">
        <v>21</v>
      </c>
      <c r="C407" s="1018" t="s">
        <v>2158</v>
      </c>
      <c r="D407" s="1018" t="s">
        <v>787</v>
      </c>
      <c r="E407" s="1019">
        <v>20000</v>
      </c>
      <c r="F407" s="1020">
        <f t="shared" si="15"/>
        <v>139197500</v>
      </c>
      <c r="G407" s="1020"/>
      <c r="H407" s="1020"/>
      <c r="I407" s="1021" t="s">
        <v>5065</v>
      </c>
      <c r="J407" s="1017" t="s">
        <v>626</v>
      </c>
      <c r="K407" s="1022" t="s">
        <v>4929</v>
      </c>
      <c r="L407" s="1021" t="s">
        <v>479</v>
      </c>
    </row>
    <row r="408" spans="1:12" ht="30">
      <c r="A408" s="1016"/>
      <c r="B408" s="1023" t="s">
        <v>21</v>
      </c>
      <c r="C408" s="1018" t="s">
        <v>841</v>
      </c>
      <c r="D408" s="1018" t="s">
        <v>842</v>
      </c>
      <c r="E408" s="1019">
        <v>50000</v>
      </c>
      <c r="F408" s="1020">
        <f t="shared" si="15"/>
        <v>139247500</v>
      </c>
      <c r="G408" s="1020"/>
      <c r="H408" s="1020"/>
      <c r="I408" s="1021" t="s">
        <v>5066</v>
      </c>
      <c r="J408" s="1017" t="s">
        <v>684</v>
      </c>
      <c r="K408" s="1022" t="s">
        <v>4929</v>
      </c>
      <c r="L408" s="1021" t="s">
        <v>479</v>
      </c>
    </row>
    <row r="409" spans="1:12" ht="30">
      <c r="A409" s="1016"/>
      <c r="B409" s="1023" t="s">
        <v>21</v>
      </c>
      <c r="C409" s="1018" t="s">
        <v>847</v>
      </c>
      <c r="D409" s="1018" t="s">
        <v>855</v>
      </c>
      <c r="E409" s="1019">
        <v>50000</v>
      </c>
      <c r="F409" s="1020">
        <f t="shared" si="15"/>
        <v>139297500</v>
      </c>
      <c r="G409" s="1020"/>
      <c r="H409" s="1020"/>
      <c r="I409" s="1021" t="s">
        <v>5012</v>
      </c>
      <c r="J409" s="1017" t="s">
        <v>626</v>
      </c>
      <c r="K409" s="1022" t="s">
        <v>4929</v>
      </c>
      <c r="L409" s="1021" t="s">
        <v>479</v>
      </c>
    </row>
    <row r="410" spans="1:12" ht="90">
      <c r="A410" s="1016"/>
      <c r="B410" s="1023" t="s">
        <v>21</v>
      </c>
      <c r="C410" s="1018" t="s">
        <v>870</v>
      </c>
      <c r="D410" s="1018" t="s">
        <v>2168</v>
      </c>
      <c r="E410" s="1019">
        <v>150000</v>
      </c>
      <c r="F410" s="1020">
        <f t="shared" si="15"/>
        <v>139447500</v>
      </c>
      <c r="G410" s="1020"/>
      <c r="H410" s="1020"/>
      <c r="I410" s="1021" t="s">
        <v>5012</v>
      </c>
      <c r="J410" s="1017" t="s">
        <v>626</v>
      </c>
      <c r="K410" s="1022" t="s">
        <v>4929</v>
      </c>
      <c r="L410" s="1021" t="s">
        <v>479</v>
      </c>
    </row>
    <row r="411" spans="1:12" ht="30">
      <c r="A411" s="1016"/>
      <c r="B411" s="1023" t="s">
        <v>21</v>
      </c>
      <c r="C411" s="1018" t="s">
        <v>871</v>
      </c>
      <c r="D411" s="1018" t="s">
        <v>872</v>
      </c>
      <c r="E411" s="1019">
        <v>300000</v>
      </c>
      <c r="F411" s="1020">
        <f t="shared" si="15"/>
        <v>139747500</v>
      </c>
      <c r="G411" s="1020"/>
      <c r="H411" s="1020"/>
      <c r="I411" s="1021" t="s">
        <v>5065</v>
      </c>
      <c r="J411" s="1017" t="s">
        <v>625</v>
      </c>
      <c r="K411" s="1022" t="s">
        <v>4929</v>
      </c>
      <c r="L411" s="1021" t="s">
        <v>479</v>
      </c>
    </row>
    <row r="412" spans="1:12" ht="30">
      <c r="A412" s="1016"/>
      <c r="B412" s="1023" t="s">
        <v>21</v>
      </c>
      <c r="C412" s="1060" t="s">
        <v>702</v>
      </c>
      <c r="D412" s="1026" t="s">
        <v>703</v>
      </c>
      <c r="E412" s="1027">
        <v>250000</v>
      </c>
      <c r="F412" s="1020">
        <f t="shared" si="15"/>
        <v>139997500</v>
      </c>
      <c r="G412" s="1020"/>
      <c r="H412" s="1020"/>
      <c r="I412" s="1021" t="s">
        <v>5065</v>
      </c>
      <c r="J412" s="1017" t="s">
        <v>625</v>
      </c>
      <c r="K412" s="1022" t="s">
        <v>4929</v>
      </c>
      <c r="L412" s="1021" t="s">
        <v>479</v>
      </c>
    </row>
    <row r="413" spans="1:12" ht="60">
      <c r="A413" s="1016"/>
      <c r="B413" s="1023" t="s">
        <v>21</v>
      </c>
      <c r="C413" s="1060" t="s">
        <v>676</v>
      </c>
      <c r="D413" s="1026" t="s">
        <v>677</v>
      </c>
      <c r="E413" s="1027">
        <v>75000</v>
      </c>
      <c r="F413" s="1020">
        <f t="shared" si="15"/>
        <v>140072500</v>
      </c>
      <c r="G413" s="1020"/>
      <c r="H413" s="1020"/>
      <c r="I413" s="1021" t="s">
        <v>5067</v>
      </c>
      <c r="J413" s="1017" t="s">
        <v>626</v>
      </c>
      <c r="K413" s="1022" t="s">
        <v>4929</v>
      </c>
      <c r="L413" s="1021" t="s">
        <v>479</v>
      </c>
    </row>
    <row r="414" spans="1:12" ht="30">
      <c r="A414" s="1016"/>
      <c r="B414" s="1023" t="s">
        <v>21</v>
      </c>
      <c r="C414" s="1025" t="s">
        <v>696</v>
      </c>
      <c r="D414" s="1026" t="s">
        <v>697</v>
      </c>
      <c r="E414" s="1027">
        <v>275000</v>
      </c>
      <c r="F414" s="1020">
        <f t="shared" si="15"/>
        <v>140347500</v>
      </c>
      <c r="G414" s="1020"/>
      <c r="H414" s="1020"/>
      <c r="I414" s="1021" t="s">
        <v>4965</v>
      </c>
      <c r="J414" s="1079" t="s">
        <v>626</v>
      </c>
      <c r="K414" s="1022" t="s">
        <v>4929</v>
      </c>
      <c r="L414" s="1021" t="s">
        <v>479</v>
      </c>
    </row>
    <row r="415" spans="1:12" ht="30">
      <c r="A415" s="1016"/>
      <c r="B415" s="1023" t="s">
        <v>21</v>
      </c>
      <c r="C415" s="1025" t="s">
        <v>698</v>
      </c>
      <c r="D415" s="1026" t="s">
        <v>699</v>
      </c>
      <c r="E415" s="1077">
        <v>50000</v>
      </c>
      <c r="F415" s="1020">
        <f t="shared" si="15"/>
        <v>140397500</v>
      </c>
      <c r="G415" s="1020"/>
      <c r="H415" s="1020"/>
      <c r="I415" s="1021" t="s">
        <v>4965</v>
      </c>
      <c r="J415" s="1079" t="s">
        <v>626</v>
      </c>
      <c r="K415" s="1022" t="s">
        <v>4929</v>
      </c>
      <c r="L415" s="1021" t="s">
        <v>479</v>
      </c>
    </row>
    <row r="416" spans="1:12" ht="30">
      <c r="A416" s="1016"/>
      <c r="B416" s="1023" t="s">
        <v>21</v>
      </c>
      <c r="C416" s="1076" t="s">
        <v>700</v>
      </c>
      <c r="D416" s="1026" t="s">
        <v>701</v>
      </c>
      <c r="E416" s="1027">
        <v>200000</v>
      </c>
      <c r="F416" s="1020">
        <f t="shared" si="15"/>
        <v>140597500</v>
      </c>
      <c r="G416" s="1020"/>
      <c r="H416" s="1020"/>
      <c r="I416" s="1021" t="s">
        <v>5065</v>
      </c>
      <c r="J416" s="1079" t="s">
        <v>625</v>
      </c>
      <c r="K416" s="1022" t="s">
        <v>4929</v>
      </c>
      <c r="L416" s="1021" t="s">
        <v>479</v>
      </c>
    </row>
    <row r="417" spans="1:12" ht="45">
      <c r="A417" s="1016"/>
      <c r="B417" s="1023" t="s">
        <v>21</v>
      </c>
      <c r="C417" s="1018" t="s">
        <v>720</v>
      </c>
      <c r="D417" s="1018" t="s">
        <v>721</v>
      </c>
      <c r="E417" s="1019">
        <v>60000</v>
      </c>
      <c r="F417" s="1020">
        <f t="shared" si="15"/>
        <v>140657500</v>
      </c>
      <c r="G417" s="1020"/>
      <c r="H417" s="1020"/>
      <c r="I417" s="1021" t="s">
        <v>479</v>
      </c>
      <c r="J417" s="1017" t="s">
        <v>722</v>
      </c>
      <c r="K417" s="1022" t="s">
        <v>4929</v>
      </c>
      <c r="L417" s="1021" t="s">
        <v>479</v>
      </c>
    </row>
    <row r="418" spans="1:12" ht="30">
      <c r="A418" s="1016"/>
      <c r="B418" s="1023" t="s">
        <v>21</v>
      </c>
      <c r="C418" s="1018" t="s">
        <v>5068</v>
      </c>
      <c r="D418" s="1018" t="s">
        <v>5069</v>
      </c>
      <c r="E418" s="1019">
        <v>81600</v>
      </c>
      <c r="F418" s="1020">
        <f t="shared" si="15"/>
        <v>140739100</v>
      </c>
      <c r="G418" s="1020"/>
      <c r="H418" s="1020"/>
      <c r="I418" s="1021" t="s">
        <v>479</v>
      </c>
      <c r="J418" s="1017" t="s">
        <v>626</v>
      </c>
      <c r="K418" s="1022" t="s">
        <v>4929</v>
      </c>
      <c r="L418" s="1021" t="s">
        <v>479</v>
      </c>
    </row>
    <row r="419" spans="1:12" ht="30">
      <c r="A419" s="1016"/>
      <c r="B419" s="1023" t="s">
        <v>21</v>
      </c>
      <c r="C419" s="1018" t="s">
        <v>789</v>
      </c>
      <c r="D419" s="1018" t="s">
        <v>790</v>
      </c>
      <c r="E419" s="1019">
        <v>250000</v>
      </c>
      <c r="F419" s="1020">
        <f t="shared" si="15"/>
        <v>140989100</v>
      </c>
      <c r="G419" s="1020"/>
      <c r="H419" s="1020"/>
      <c r="I419" s="1021"/>
      <c r="J419" s="1017" t="s">
        <v>626</v>
      </c>
      <c r="K419" s="1022" t="s">
        <v>4929</v>
      </c>
      <c r="L419" s="1021" t="s">
        <v>479</v>
      </c>
    </row>
    <row r="420" spans="1:12" ht="150">
      <c r="A420" s="1016"/>
      <c r="B420" s="1023" t="s">
        <v>21</v>
      </c>
      <c r="C420" s="1018" t="s">
        <v>899</v>
      </c>
      <c r="D420" s="1018" t="s">
        <v>900</v>
      </c>
      <c r="E420" s="1019">
        <v>100000</v>
      </c>
      <c r="F420" s="1020">
        <f t="shared" si="15"/>
        <v>141089100</v>
      </c>
      <c r="G420" s="1020"/>
      <c r="H420" s="1020"/>
      <c r="I420" s="1021"/>
      <c r="J420" s="1017" t="s">
        <v>626</v>
      </c>
      <c r="K420" s="1022" t="s">
        <v>4929</v>
      </c>
      <c r="L420" s="1021" t="s">
        <v>479</v>
      </c>
    </row>
    <row r="421" spans="1:12" ht="45">
      <c r="A421" s="1016"/>
      <c r="B421" s="1023" t="s">
        <v>21</v>
      </c>
      <c r="C421" s="1018" t="s">
        <v>907</v>
      </c>
      <c r="D421" s="1018" t="s">
        <v>908</v>
      </c>
      <c r="E421" s="1019">
        <v>150000</v>
      </c>
      <c r="F421" s="1020">
        <f t="shared" si="15"/>
        <v>141239100</v>
      </c>
      <c r="G421" s="1020"/>
      <c r="H421" s="1020"/>
      <c r="I421" s="1021" t="s">
        <v>4965</v>
      </c>
      <c r="J421" s="1017" t="s">
        <v>626</v>
      </c>
      <c r="K421" s="1022" t="s">
        <v>4929</v>
      </c>
      <c r="L421" s="1021" t="s">
        <v>479</v>
      </c>
    </row>
    <row r="422" spans="1:12" ht="45">
      <c r="A422" s="1016"/>
      <c r="B422" s="1023" t="s">
        <v>21</v>
      </c>
      <c r="C422" s="1018" t="s">
        <v>909</v>
      </c>
      <c r="D422" s="1018" t="s">
        <v>910</v>
      </c>
      <c r="E422" s="1019">
        <v>250000</v>
      </c>
      <c r="F422" s="1020">
        <f t="shared" si="15"/>
        <v>141489100</v>
      </c>
      <c r="G422" s="1020"/>
      <c r="H422" s="1020"/>
      <c r="I422" s="1021"/>
      <c r="J422" s="1017" t="s">
        <v>626</v>
      </c>
      <c r="K422" s="1022" t="s">
        <v>4929</v>
      </c>
      <c r="L422" s="1021" t="s">
        <v>479</v>
      </c>
    </row>
    <row r="423" spans="1:12" ht="30">
      <c r="A423" s="1016"/>
      <c r="B423" s="1023" t="s">
        <v>21</v>
      </c>
      <c r="C423" s="1018" t="s">
        <v>913</v>
      </c>
      <c r="D423" s="1018" t="s">
        <v>914</v>
      </c>
      <c r="E423" s="1019">
        <v>200000</v>
      </c>
      <c r="F423" s="1020">
        <f t="shared" si="15"/>
        <v>141689100</v>
      </c>
      <c r="G423" s="1020"/>
      <c r="H423" s="1020"/>
      <c r="I423" s="1021"/>
      <c r="J423" s="1017" t="s">
        <v>626</v>
      </c>
      <c r="K423" s="1022" t="s">
        <v>4929</v>
      </c>
      <c r="L423" s="1021" t="s">
        <v>479</v>
      </c>
    </row>
    <row r="424" spans="1:12" ht="30">
      <c r="A424" s="1016"/>
      <c r="B424" s="1023" t="s">
        <v>21</v>
      </c>
      <c r="C424" s="1025" t="s">
        <v>2135</v>
      </c>
      <c r="D424" s="1026" t="s">
        <v>641</v>
      </c>
      <c r="E424" s="1027">
        <v>150000</v>
      </c>
      <c r="F424" s="1020">
        <f t="shared" si="15"/>
        <v>141839100</v>
      </c>
      <c r="G424" s="1020"/>
      <c r="H424" s="1020"/>
      <c r="I424" s="1021" t="s">
        <v>5066</v>
      </c>
      <c r="J424" s="1017" t="s">
        <v>684</v>
      </c>
      <c r="K424" s="1022" t="s">
        <v>4929</v>
      </c>
      <c r="L424" s="1021" t="s">
        <v>479</v>
      </c>
    </row>
    <row r="425" spans="1:12" ht="15">
      <c r="A425" s="1016"/>
      <c r="B425" s="1023" t="s">
        <v>21</v>
      </c>
      <c r="C425" s="1025" t="s">
        <v>661</v>
      </c>
      <c r="D425" s="1026" t="s">
        <v>662</v>
      </c>
      <c r="E425" s="1027">
        <v>40000</v>
      </c>
      <c r="F425" s="1020">
        <f t="shared" si="15"/>
        <v>141879100</v>
      </c>
      <c r="G425" s="1020"/>
      <c r="H425" s="1020"/>
      <c r="I425" s="1021" t="s">
        <v>5065</v>
      </c>
      <c r="J425" s="1017" t="s">
        <v>625</v>
      </c>
      <c r="K425" s="1022" t="s">
        <v>4929</v>
      </c>
      <c r="L425" s="1021" t="s">
        <v>479</v>
      </c>
    </row>
    <row r="426" spans="1:12" ht="60">
      <c r="A426" s="1016"/>
      <c r="B426" s="1023" t="s">
        <v>21</v>
      </c>
      <c r="C426" s="1018" t="s">
        <v>2146</v>
      </c>
      <c r="D426" s="1018" t="s">
        <v>5070</v>
      </c>
      <c r="E426" s="1019">
        <v>300000</v>
      </c>
      <c r="F426" s="1020">
        <f t="shared" si="15"/>
        <v>142179100</v>
      </c>
      <c r="G426" s="1020"/>
      <c r="H426" s="1020"/>
      <c r="I426" s="1021" t="s">
        <v>138</v>
      </c>
      <c r="J426" s="1017" t="s">
        <v>625</v>
      </c>
      <c r="K426" s="1022" t="s">
        <v>4929</v>
      </c>
      <c r="L426" s="1021" t="s">
        <v>138</v>
      </c>
    </row>
    <row r="427" spans="1:12" ht="45">
      <c r="A427" s="1016"/>
      <c r="B427" s="1023" t="s">
        <v>21</v>
      </c>
      <c r="C427" s="1018" t="s">
        <v>2140</v>
      </c>
      <c r="D427" s="1018" t="s">
        <v>733</v>
      </c>
      <c r="E427" s="1019">
        <v>350000</v>
      </c>
      <c r="F427" s="1020">
        <f t="shared" si="15"/>
        <v>142529100</v>
      </c>
      <c r="G427" s="1020"/>
      <c r="H427" s="1020"/>
      <c r="I427" s="1021" t="s">
        <v>3407</v>
      </c>
      <c r="J427" s="1017" t="s">
        <v>625</v>
      </c>
      <c r="K427" s="1022" t="s">
        <v>4929</v>
      </c>
      <c r="L427" s="1021" t="s">
        <v>138</v>
      </c>
    </row>
    <row r="428" spans="1:12" ht="75">
      <c r="A428" s="1016"/>
      <c r="B428" s="1023" t="s">
        <v>21</v>
      </c>
      <c r="C428" s="1018" t="s">
        <v>773</v>
      </c>
      <c r="D428" s="1018" t="s">
        <v>5071</v>
      </c>
      <c r="E428" s="1019">
        <v>250000</v>
      </c>
      <c r="F428" s="1020">
        <f t="shared" si="15"/>
        <v>142779100</v>
      </c>
      <c r="G428" s="1020"/>
      <c r="H428" s="1020"/>
      <c r="I428" s="1021" t="s">
        <v>135</v>
      </c>
      <c r="J428" s="1017" t="s">
        <v>684</v>
      </c>
      <c r="K428" s="1022" t="s">
        <v>4929</v>
      </c>
      <c r="L428" s="1021" t="s">
        <v>138</v>
      </c>
    </row>
    <row r="429" spans="1:12" ht="45">
      <c r="A429" s="1016"/>
      <c r="B429" s="1023" t="s">
        <v>21</v>
      </c>
      <c r="C429" s="1018" t="s">
        <v>819</v>
      </c>
      <c r="D429" s="1018" t="s">
        <v>820</v>
      </c>
      <c r="E429" s="1019">
        <v>1500000</v>
      </c>
      <c r="F429" s="1020">
        <f t="shared" si="15"/>
        <v>144279100</v>
      </c>
      <c r="G429" s="1020"/>
      <c r="H429" s="1020"/>
      <c r="I429" s="1021"/>
      <c r="J429" s="1017" t="s">
        <v>626</v>
      </c>
      <c r="K429" s="1022" t="s">
        <v>4929</v>
      </c>
      <c r="L429" s="1021" t="s">
        <v>138</v>
      </c>
    </row>
    <row r="430" spans="1:12" ht="120">
      <c r="A430" s="1016"/>
      <c r="B430" s="1023" t="s">
        <v>21</v>
      </c>
      <c r="C430" s="1018" t="s">
        <v>808</v>
      </c>
      <c r="D430" s="1018" t="s">
        <v>809</v>
      </c>
      <c r="E430" s="1019">
        <v>300000</v>
      </c>
      <c r="F430" s="1020">
        <f t="shared" si="15"/>
        <v>144579100</v>
      </c>
      <c r="G430" s="1020"/>
      <c r="H430" s="1020"/>
      <c r="I430" s="1021"/>
      <c r="J430" s="1017" t="s">
        <v>626</v>
      </c>
      <c r="K430" s="1022" t="s">
        <v>4929</v>
      </c>
      <c r="L430" s="1021" t="s">
        <v>138</v>
      </c>
    </row>
    <row r="431" spans="1:12" ht="30">
      <c r="A431" s="1016"/>
      <c r="B431" s="1023" t="s">
        <v>21</v>
      </c>
      <c r="C431" s="1018" t="s">
        <v>5072</v>
      </c>
      <c r="D431" s="1018" t="s">
        <v>5073</v>
      </c>
      <c r="E431" s="1019">
        <v>200000</v>
      </c>
      <c r="F431" s="1020">
        <f t="shared" si="15"/>
        <v>144779100</v>
      </c>
      <c r="G431" s="1020"/>
      <c r="H431" s="1020"/>
      <c r="I431" s="1021" t="s">
        <v>138</v>
      </c>
      <c r="J431" s="1017" t="s">
        <v>626</v>
      </c>
      <c r="K431" s="1022" t="s">
        <v>4929</v>
      </c>
      <c r="L431" s="1021" t="s">
        <v>138</v>
      </c>
    </row>
    <row r="432" spans="1:12" ht="60">
      <c r="A432" s="1016"/>
      <c r="B432" s="1023" t="s">
        <v>21</v>
      </c>
      <c r="C432" s="1018" t="s">
        <v>5074</v>
      </c>
      <c r="D432" s="1018" t="s">
        <v>5075</v>
      </c>
      <c r="E432" s="1019">
        <v>200000</v>
      </c>
      <c r="F432" s="1020">
        <f t="shared" si="15"/>
        <v>144979100</v>
      </c>
      <c r="G432" s="1020"/>
      <c r="H432" s="1020"/>
      <c r="I432" s="1021" t="s">
        <v>5007</v>
      </c>
      <c r="J432" s="1017" t="s">
        <v>625</v>
      </c>
      <c r="K432" s="1022" t="s">
        <v>4929</v>
      </c>
      <c r="L432" s="1021" t="s">
        <v>138</v>
      </c>
    </row>
    <row r="433" spans="1:12" ht="30">
      <c r="A433" s="1016"/>
      <c r="B433" s="1023" t="s">
        <v>21</v>
      </c>
      <c r="C433" s="1018" t="s">
        <v>911</v>
      </c>
      <c r="D433" s="1018" t="s">
        <v>912</v>
      </c>
      <c r="E433" s="1019">
        <v>400000</v>
      </c>
      <c r="F433" s="1020">
        <f t="shared" si="15"/>
        <v>145379100</v>
      </c>
      <c r="G433" s="1020"/>
      <c r="H433" s="1020"/>
      <c r="I433" s="1021"/>
      <c r="J433" s="1017" t="s">
        <v>626</v>
      </c>
      <c r="K433" s="1022" t="s">
        <v>4929</v>
      </c>
      <c r="L433" s="1021" t="s">
        <v>138</v>
      </c>
    </row>
    <row r="434" spans="1:12" ht="60">
      <c r="A434" s="1016"/>
      <c r="B434" s="1023" t="s">
        <v>21</v>
      </c>
      <c r="C434" s="1018" t="s">
        <v>779</v>
      </c>
      <c r="D434" s="1018" t="s">
        <v>780</v>
      </c>
      <c r="E434" s="1019">
        <v>200000</v>
      </c>
      <c r="F434" s="1020">
        <f t="shared" si="15"/>
        <v>145579100</v>
      </c>
      <c r="G434" s="1020"/>
      <c r="H434" s="1020"/>
      <c r="I434" s="1021" t="s">
        <v>135</v>
      </c>
      <c r="J434" s="1017" t="s">
        <v>684</v>
      </c>
      <c r="K434" s="1022" t="s">
        <v>4929</v>
      </c>
      <c r="L434" s="1021" t="s">
        <v>138</v>
      </c>
    </row>
    <row r="435" spans="1:12" ht="30">
      <c r="A435" s="1016"/>
      <c r="B435" s="1023" t="s">
        <v>21</v>
      </c>
      <c r="C435" s="1018" t="s">
        <v>5076</v>
      </c>
      <c r="D435" s="1018" t="s">
        <v>5077</v>
      </c>
      <c r="E435" s="1019">
        <v>4000000</v>
      </c>
      <c r="F435" s="1020">
        <f t="shared" si="15"/>
        <v>149579100</v>
      </c>
      <c r="G435" s="1020"/>
      <c r="H435" s="1020"/>
      <c r="I435" s="1021"/>
      <c r="J435" s="1017" t="s">
        <v>626</v>
      </c>
      <c r="K435" s="1022" t="s">
        <v>4929</v>
      </c>
      <c r="L435" s="1021" t="s">
        <v>138</v>
      </c>
    </row>
    <row r="436" spans="1:12" ht="90">
      <c r="A436" s="1016"/>
      <c r="B436" s="1023" t="s">
        <v>21</v>
      </c>
      <c r="C436" s="1018" t="s">
        <v>5078</v>
      </c>
      <c r="D436" s="1018" t="s">
        <v>5079</v>
      </c>
      <c r="E436" s="1019">
        <v>3500000</v>
      </c>
      <c r="F436" s="1020">
        <f t="shared" si="15"/>
        <v>153079100</v>
      </c>
      <c r="G436" s="1020"/>
      <c r="H436" s="1020"/>
      <c r="I436" s="1021"/>
      <c r="J436" s="1017" t="s">
        <v>626</v>
      </c>
      <c r="K436" s="1022" t="s">
        <v>4929</v>
      </c>
      <c r="L436" s="1021" t="s">
        <v>138</v>
      </c>
    </row>
    <row r="437" spans="1:12" ht="30">
      <c r="A437" s="1016"/>
      <c r="B437" s="1023" t="s">
        <v>21</v>
      </c>
      <c r="C437" s="1018" t="s">
        <v>873</v>
      </c>
      <c r="D437" s="1018" t="s">
        <v>874</v>
      </c>
      <c r="E437" s="1019">
        <v>50000</v>
      </c>
      <c r="F437" s="1020">
        <f t="shared" si="15"/>
        <v>153129100</v>
      </c>
      <c r="G437" s="1020"/>
      <c r="H437" s="1020"/>
      <c r="I437" s="1021" t="s">
        <v>127</v>
      </c>
      <c r="J437" s="1017" t="s">
        <v>684</v>
      </c>
      <c r="K437" s="1022" t="s">
        <v>4929</v>
      </c>
      <c r="L437" s="1021" t="s">
        <v>127</v>
      </c>
    </row>
    <row r="438" spans="1:12" ht="15">
      <c r="A438" s="1016"/>
      <c r="B438" s="1023" t="s">
        <v>21</v>
      </c>
      <c r="C438" s="1018" t="s">
        <v>5080</v>
      </c>
      <c r="D438" s="1082" t="s">
        <v>5081</v>
      </c>
      <c r="E438" s="1042">
        <v>500000</v>
      </c>
      <c r="F438" s="1020">
        <f t="shared" si="15"/>
        <v>153629100</v>
      </c>
      <c r="G438" s="1020"/>
      <c r="H438" s="1020"/>
      <c r="I438" s="1021" t="s">
        <v>127</v>
      </c>
      <c r="J438" s="1082"/>
      <c r="K438" s="1022" t="s">
        <v>4929</v>
      </c>
      <c r="L438" s="1021" t="s">
        <v>127</v>
      </c>
    </row>
    <row r="439" spans="1:12" ht="30">
      <c r="A439" s="1016"/>
      <c r="B439" s="1023" t="s">
        <v>21</v>
      </c>
      <c r="C439" s="1018" t="s">
        <v>764</v>
      </c>
      <c r="D439" s="1018" t="s">
        <v>5082</v>
      </c>
      <c r="E439" s="1019">
        <v>3000000</v>
      </c>
      <c r="F439" s="1020">
        <f t="shared" si="15"/>
        <v>156629100</v>
      </c>
      <c r="G439" s="1020"/>
      <c r="H439" s="1020"/>
      <c r="I439" s="1021" t="s">
        <v>127</v>
      </c>
      <c r="J439" s="1017" t="s">
        <v>684</v>
      </c>
      <c r="K439" s="1022" t="s">
        <v>4929</v>
      </c>
      <c r="L439" s="1021" t="s">
        <v>127</v>
      </c>
    </row>
    <row r="440" spans="1:12" ht="30">
      <c r="A440" s="1016"/>
      <c r="B440" s="1023" t="s">
        <v>21</v>
      </c>
      <c r="C440" s="1025" t="s">
        <v>5083</v>
      </c>
      <c r="D440" s="1026" t="s">
        <v>5084</v>
      </c>
      <c r="E440" s="1042">
        <v>500000</v>
      </c>
      <c r="F440" s="1020">
        <f t="shared" si="15"/>
        <v>157129100</v>
      </c>
      <c r="G440" s="1020"/>
      <c r="H440" s="1020"/>
      <c r="I440" s="1021" t="s">
        <v>127</v>
      </c>
      <c r="J440" s="1043"/>
      <c r="K440" s="1022" t="s">
        <v>4929</v>
      </c>
      <c r="L440" s="1021" t="s">
        <v>127</v>
      </c>
    </row>
    <row r="441" spans="1:12" ht="30">
      <c r="A441" s="1016"/>
      <c r="B441" s="1023" t="s">
        <v>21</v>
      </c>
      <c r="C441" s="1025" t="s">
        <v>4961</v>
      </c>
      <c r="D441" s="1026" t="s">
        <v>5085</v>
      </c>
      <c r="E441" s="1042">
        <v>100000</v>
      </c>
      <c r="F441" s="1020">
        <f t="shared" si="15"/>
        <v>157229100</v>
      </c>
      <c r="G441" s="1020"/>
      <c r="H441" s="1020"/>
      <c r="I441" s="1021" t="s">
        <v>2263</v>
      </c>
      <c r="J441" s="1043"/>
      <c r="K441" s="1022" t="s">
        <v>4929</v>
      </c>
      <c r="L441" s="1021" t="s">
        <v>127</v>
      </c>
    </row>
    <row r="442" spans="1:12" ht="45">
      <c r="A442" s="1016"/>
      <c r="B442" s="1023" t="s">
        <v>21</v>
      </c>
      <c r="C442" s="1018" t="s">
        <v>2161</v>
      </c>
      <c r="D442" s="1018" t="s">
        <v>810</v>
      </c>
      <c r="E442" s="1019">
        <v>150000</v>
      </c>
      <c r="F442" s="1020">
        <f t="shared" si="15"/>
        <v>157379100</v>
      </c>
      <c r="G442" s="1020"/>
      <c r="H442" s="1020"/>
      <c r="I442" s="1021"/>
      <c r="J442" s="1017" t="s">
        <v>638</v>
      </c>
      <c r="K442" s="1022" t="s">
        <v>4929</v>
      </c>
      <c r="L442" s="1021" t="s">
        <v>4931</v>
      </c>
    </row>
    <row r="443" spans="1:12" ht="45">
      <c r="A443" s="1016"/>
      <c r="B443" s="1023" t="s">
        <v>21</v>
      </c>
      <c r="C443" s="1018" t="s">
        <v>2169</v>
      </c>
      <c r="D443" s="1018" t="s">
        <v>877</v>
      </c>
      <c r="E443" s="1019">
        <v>200000</v>
      </c>
      <c r="F443" s="1020">
        <f t="shared" si="15"/>
        <v>157579100</v>
      </c>
      <c r="G443" s="1020"/>
      <c r="H443" s="1020"/>
      <c r="I443" s="1021" t="s">
        <v>89</v>
      </c>
      <c r="J443" s="1017" t="s">
        <v>90</v>
      </c>
      <c r="K443" s="1022" t="s">
        <v>4929</v>
      </c>
      <c r="L443" s="1021" t="s">
        <v>4931</v>
      </c>
    </row>
    <row r="444" spans="1:12" ht="45">
      <c r="A444" s="1016"/>
      <c r="B444" s="1023" t="s">
        <v>21</v>
      </c>
      <c r="C444" s="1018" t="s">
        <v>725</v>
      </c>
      <c r="D444" s="1018" t="s">
        <v>726</v>
      </c>
      <c r="E444" s="1019">
        <v>150000</v>
      </c>
      <c r="F444" s="1020">
        <f t="shared" si="15"/>
        <v>157729100</v>
      </c>
      <c r="G444" s="1020"/>
      <c r="H444" s="1020"/>
      <c r="I444" s="1021" t="s">
        <v>89</v>
      </c>
      <c r="J444" s="1017" t="s">
        <v>90</v>
      </c>
      <c r="K444" s="1022" t="s">
        <v>4929</v>
      </c>
      <c r="L444" s="1021" t="s">
        <v>4931</v>
      </c>
    </row>
    <row r="445" spans="1:12" ht="120">
      <c r="A445" s="1016"/>
      <c r="B445" s="1023" t="s">
        <v>21</v>
      </c>
      <c r="C445" s="1018" t="s">
        <v>727</v>
      </c>
      <c r="D445" s="1018" t="s">
        <v>728</v>
      </c>
      <c r="E445" s="1019">
        <v>500000</v>
      </c>
      <c r="F445" s="1020">
        <f t="shared" si="15"/>
        <v>158229100</v>
      </c>
      <c r="G445" s="1020"/>
      <c r="H445" s="1020"/>
      <c r="I445" s="1021" t="s">
        <v>89</v>
      </c>
      <c r="J445" s="1017" t="s">
        <v>90</v>
      </c>
      <c r="K445" s="1022" t="s">
        <v>4929</v>
      </c>
      <c r="L445" s="1021" t="s">
        <v>4931</v>
      </c>
    </row>
    <row r="446" spans="1:12" ht="45">
      <c r="A446" s="1016"/>
      <c r="B446" s="1023" t="s">
        <v>21</v>
      </c>
      <c r="C446" s="1076" t="s">
        <v>2138</v>
      </c>
      <c r="D446" s="1026" t="s">
        <v>704</v>
      </c>
      <c r="E446" s="1027">
        <v>170000</v>
      </c>
      <c r="F446" s="1020">
        <f t="shared" si="15"/>
        <v>158399100</v>
      </c>
      <c r="G446" s="1020"/>
      <c r="H446" s="1020"/>
      <c r="I446" s="1021" t="s">
        <v>89</v>
      </c>
      <c r="J446" s="1079" t="s">
        <v>90</v>
      </c>
      <c r="K446" s="1022" t="s">
        <v>4929</v>
      </c>
      <c r="L446" s="1021" t="s">
        <v>5086</v>
      </c>
    </row>
    <row r="447" spans="1:12" ht="45">
      <c r="A447" s="1016"/>
      <c r="B447" s="1023" t="s">
        <v>21</v>
      </c>
      <c r="C447" s="1018" t="s">
        <v>5087</v>
      </c>
      <c r="D447" s="1018" t="s">
        <v>5088</v>
      </c>
      <c r="E447" s="1019">
        <v>75000</v>
      </c>
      <c r="F447" s="1020">
        <f t="shared" si="15"/>
        <v>158474100</v>
      </c>
      <c r="G447" s="1020"/>
      <c r="H447" s="1020"/>
      <c r="I447" s="1021" t="s">
        <v>5089</v>
      </c>
      <c r="J447" s="1017" t="s">
        <v>90</v>
      </c>
      <c r="K447" s="1022" t="s">
        <v>4929</v>
      </c>
      <c r="L447" s="1021" t="s">
        <v>4931</v>
      </c>
    </row>
    <row r="448" spans="1:12" ht="75">
      <c r="A448" s="1016"/>
      <c r="B448" s="1023" t="s">
        <v>21</v>
      </c>
      <c r="C448" s="1025" t="s">
        <v>659</v>
      </c>
      <c r="D448" s="1026" t="s">
        <v>660</v>
      </c>
      <c r="E448" s="1027">
        <v>60000</v>
      </c>
      <c r="F448" s="1020">
        <f t="shared" si="15"/>
        <v>158534100</v>
      </c>
      <c r="G448" s="1020"/>
      <c r="H448" s="1020"/>
      <c r="I448" s="1021" t="s">
        <v>89</v>
      </c>
      <c r="J448" s="1017" t="s">
        <v>90</v>
      </c>
      <c r="K448" s="1022" t="s">
        <v>4929</v>
      </c>
      <c r="L448" s="1021" t="s">
        <v>4931</v>
      </c>
    </row>
    <row r="449" spans="1:12" ht="15">
      <c r="A449" s="1016"/>
      <c r="B449" s="1023" t="s">
        <v>21</v>
      </c>
      <c r="C449" s="1018" t="s">
        <v>739</v>
      </c>
      <c r="D449" s="1018" t="s">
        <v>740</v>
      </c>
      <c r="E449" s="1019">
        <v>100000</v>
      </c>
      <c r="F449" s="1020">
        <f t="shared" si="15"/>
        <v>158634100</v>
      </c>
      <c r="G449" s="1020"/>
      <c r="H449" s="1020"/>
      <c r="I449" s="1021" t="s">
        <v>89</v>
      </c>
      <c r="J449" s="1017" t="s">
        <v>90</v>
      </c>
      <c r="K449" s="1022" t="s">
        <v>4929</v>
      </c>
      <c r="L449" s="1021" t="s">
        <v>4931</v>
      </c>
    </row>
    <row r="450" spans="1:12" ht="45">
      <c r="A450" s="1016"/>
      <c r="B450" s="1023" t="s">
        <v>21</v>
      </c>
      <c r="C450" s="1018" t="s">
        <v>886</v>
      </c>
      <c r="D450" s="1018" t="s">
        <v>887</v>
      </c>
      <c r="E450" s="1019">
        <v>500000</v>
      </c>
      <c r="F450" s="1020">
        <f t="shared" si="15"/>
        <v>159134100</v>
      </c>
      <c r="G450" s="1020"/>
      <c r="H450" s="1020"/>
      <c r="I450" s="1021" t="s">
        <v>89</v>
      </c>
      <c r="J450" s="1017" t="s">
        <v>90</v>
      </c>
      <c r="K450" s="1022" t="s">
        <v>4929</v>
      </c>
      <c r="L450" s="1021" t="s">
        <v>4931</v>
      </c>
    </row>
    <row r="451" spans="1:12" ht="30">
      <c r="A451" s="1016"/>
      <c r="B451" s="1023" t="s">
        <v>21</v>
      </c>
      <c r="C451" s="1018" t="s">
        <v>5090</v>
      </c>
      <c r="D451" s="1018" t="s">
        <v>5091</v>
      </c>
      <c r="E451" s="1019">
        <v>25600</v>
      </c>
      <c r="F451" s="1020">
        <f t="shared" si="15"/>
        <v>159159700</v>
      </c>
      <c r="G451" s="1020"/>
      <c r="H451" s="1020"/>
      <c r="I451" s="1021" t="s">
        <v>89</v>
      </c>
      <c r="J451" s="1017" t="s">
        <v>90</v>
      </c>
      <c r="K451" s="1022" t="s">
        <v>4929</v>
      </c>
      <c r="L451" s="1021" t="s">
        <v>4931</v>
      </c>
    </row>
    <row r="452" spans="1:12" ht="30">
      <c r="A452" s="1016"/>
      <c r="B452" s="1023" t="s">
        <v>21</v>
      </c>
      <c r="C452" s="1018" t="s">
        <v>896</v>
      </c>
      <c r="D452" s="1018" t="s">
        <v>897</v>
      </c>
      <c r="E452" s="1019">
        <v>150000</v>
      </c>
      <c r="F452" s="1020">
        <f t="shared" si="15"/>
        <v>159309700</v>
      </c>
      <c r="G452" s="1020"/>
      <c r="H452" s="1020"/>
      <c r="I452" s="1021" t="s">
        <v>89</v>
      </c>
      <c r="J452" s="1017" t="s">
        <v>90</v>
      </c>
      <c r="K452" s="1022" t="s">
        <v>4929</v>
      </c>
      <c r="L452" s="1021" t="s">
        <v>5092</v>
      </c>
    </row>
    <row r="453" spans="1:12" ht="120">
      <c r="A453" s="1016"/>
      <c r="B453" s="1023" t="s">
        <v>21</v>
      </c>
      <c r="C453" s="1018" t="s">
        <v>2171</v>
      </c>
      <c r="D453" s="1018" t="s">
        <v>2172</v>
      </c>
      <c r="E453" s="1019">
        <v>25000</v>
      </c>
      <c r="F453" s="1020">
        <f t="shared" si="15"/>
        <v>159334700</v>
      </c>
      <c r="G453" s="1020"/>
      <c r="H453" s="1020"/>
      <c r="I453" s="1021" t="s">
        <v>89</v>
      </c>
      <c r="J453" s="1017" t="s">
        <v>90</v>
      </c>
      <c r="K453" s="1022" t="s">
        <v>4929</v>
      </c>
      <c r="L453" s="1021" t="s">
        <v>4931</v>
      </c>
    </row>
    <row r="454" spans="1:12" ht="60">
      <c r="A454" s="1016"/>
      <c r="B454" s="1023" t="s">
        <v>21</v>
      </c>
      <c r="C454" s="1018" t="s">
        <v>794</v>
      </c>
      <c r="D454" s="1018" t="s">
        <v>795</v>
      </c>
      <c r="E454" s="1019">
        <v>40000</v>
      </c>
      <c r="F454" s="1020">
        <f t="shared" si="15"/>
        <v>159374700</v>
      </c>
      <c r="G454" s="1020"/>
      <c r="H454" s="1020"/>
      <c r="I454" s="1021" t="s">
        <v>89</v>
      </c>
      <c r="J454" s="1017" t="s">
        <v>90</v>
      </c>
      <c r="K454" s="1022" t="s">
        <v>4929</v>
      </c>
      <c r="L454" s="1021" t="s">
        <v>4931</v>
      </c>
    </row>
    <row r="455" spans="1:12" ht="30">
      <c r="A455" s="1083"/>
      <c r="B455" s="1023" t="s">
        <v>21</v>
      </c>
      <c r="C455" s="1018" t="s">
        <v>894</v>
      </c>
      <c r="D455" s="1018" t="s">
        <v>895</v>
      </c>
      <c r="E455" s="1019">
        <v>200000</v>
      </c>
      <c r="F455" s="1020">
        <f t="shared" si="15"/>
        <v>159574700</v>
      </c>
      <c r="G455" s="1020"/>
      <c r="H455" s="1020"/>
      <c r="I455" s="1021" t="s">
        <v>89</v>
      </c>
      <c r="J455" s="1017" t="s">
        <v>90</v>
      </c>
      <c r="K455" s="1022" t="s">
        <v>4929</v>
      </c>
      <c r="L455" s="1021" t="s">
        <v>4931</v>
      </c>
    </row>
    <row r="456" spans="1:12" ht="15">
      <c r="A456" s="1028"/>
      <c r="B456" s="1028" t="s">
        <v>21</v>
      </c>
      <c r="C456" s="1029" t="s">
        <v>5093</v>
      </c>
      <c r="D456" s="1062" t="s">
        <v>5094</v>
      </c>
      <c r="E456" s="1084">
        <v>600000</v>
      </c>
      <c r="F456" s="1020">
        <f t="shared" si="15"/>
        <v>160174700</v>
      </c>
      <c r="G456" s="1020"/>
      <c r="H456" s="1020"/>
      <c r="I456" s="1029" t="s">
        <v>360</v>
      </c>
      <c r="J456" s="1028">
        <v>9</v>
      </c>
      <c r="K456" s="1028" t="s">
        <v>4943</v>
      </c>
      <c r="L456" s="1029" t="s">
        <v>4973</v>
      </c>
    </row>
    <row r="457" spans="1:12" ht="38.25">
      <c r="A457" s="1065"/>
      <c r="B457" s="1033" t="s">
        <v>21</v>
      </c>
      <c r="C457" s="1085" t="s">
        <v>5095</v>
      </c>
      <c r="D457" s="1035" t="s">
        <v>5096</v>
      </c>
      <c r="E457" s="1036">
        <v>1080000</v>
      </c>
      <c r="F457" s="1020">
        <f t="shared" si="15"/>
        <v>161254700</v>
      </c>
      <c r="G457" s="1020"/>
      <c r="H457" s="1020"/>
      <c r="I457" s="1034" t="s">
        <v>515</v>
      </c>
      <c r="J457" s="1033">
        <v>31</v>
      </c>
      <c r="K457" s="1033" t="s">
        <v>4943</v>
      </c>
      <c r="L457" s="1034" t="s">
        <v>791</v>
      </c>
    </row>
    <row r="458" spans="1:12" ht="15">
      <c r="A458" s="1028"/>
      <c r="B458" s="1028" t="s">
        <v>21</v>
      </c>
      <c r="C458" s="1062" t="s">
        <v>5097</v>
      </c>
      <c r="D458" s="1062" t="s">
        <v>5098</v>
      </c>
      <c r="E458" s="1032">
        <v>19000</v>
      </c>
      <c r="F458" s="1020">
        <f t="shared" si="15"/>
        <v>161273700</v>
      </c>
      <c r="G458" s="1020"/>
      <c r="H458" s="1020"/>
      <c r="I458" s="1029" t="s">
        <v>4979</v>
      </c>
      <c r="J458" s="1028">
        <v>14</v>
      </c>
      <c r="K458" s="1028" t="s">
        <v>4943</v>
      </c>
      <c r="L458" s="1029" t="s">
        <v>13</v>
      </c>
    </row>
    <row r="459" spans="1:12" ht="15">
      <c r="A459" s="1033"/>
      <c r="B459" s="1033" t="s">
        <v>21</v>
      </c>
      <c r="C459" s="1034" t="s">
        <v>5099</v>
      </c>
      <c r="D459" s="1037" t="s">
        <v>5100</v>
      </c>
      <c r="E459" s="1064">
        <v>678000</v>
      </c>
      <c r="F459" s="1020">
        <f t="shared" si="15"/>
        <v>161951700</v>
      </c>
      <c r="G459" s="1020"/>
      <c r="H459" s="1020"/>
      <c r="I459" s="1034" t="s">
        <v>46</v>
      </c>
      <c r="J459" s="1033">
        <v>11</v>
      </c>
      <c r="K459" s="1033" t="s">
        <v>4943</v>
      </c>
      <c r="L459" s="1034" t="s">
        <v>4973</v>
      </c>
    </row>
    <row r="460" spans="1:12" ht="25.5">
      <c r="A460" s="1028"/>
      <c r="B460" s="1028" t="s">
        <v>21</v>
      </c>
      <c r="C460" s="1030" t="s">
        <v>5101</v>
      </c>
      <c r="D460" s="1086" t="s">
        <v>5102</v>
      </c>
      <c r="E460" s="1032">
        <v>2040000</v>
      </c>
      <c r="F460" s="1020">
        <f t="shared" si="15"/>
        <v>163991700</v>
      </c>
      <c r="G460" s="1020"/>
      <c r="H460" s="1020"/>
      <c r="I460" s="1029" t="s">
        <v>515</v>
      </c>
      <c r="J460" s="1028">
        <v>31</v>
      </c>
      <c r="K460" s="1028" t="s">
        <v>4943</v>
      </c>
      <c r="L460" s="1029" t="s">
        <v>791</v>
      </c>
    </row>
    <row r="461" spans="1:12" ht="15">
      <c r="A461" s="1033"/>
      <c r="B461" s="1033" t="s">
        <v>21</v>
      </c>
      <c r="C461" s="1034" t="s">
        <v>5103</v>
      </c>
      <c r="D461" s="1037" t="s">
        <v>5104</v>
      </c>
      <c r="E461" s="1064">
        <v>67000</v>
      </c>
      <c r="F461" s="1020">
        <f t="shared" si="15"/>
        <v>164058700</v>
      </c>
      <c r="G461" s="1020"/>
      <c r="H461" s="1020"/>
      <c r="I461" s="1034" t="s">
        <v>46</v>
      </c>
      <c r="J461" s="1033">
        <v>11</v>
      </c>
      <c r="K461" s="1033" t="s">
        <v>4943</v>
      </c>
      <c r="L461" s="1034" t="s">
        <v>4973</v>
      </c>
    </row>
    <row r="462" spans="1:12" ht="25.5">
      <c r="A462" s="1061"/>
      <c r="B462" s="1028" t="s">
        <v>21</v>
      </c>
      <c r="C462" s="1086" t="s">
        <v>5105</v>
      </c>
      <c r="D462" s="1086" t="s">
        <v>5106</v>
      </c>
      <c r="E462" s="1032">
        <v>500000</v>
      </c>
      <c r="F462" s="1020">
        <f t="shared" si="15"/>
        <v>164558700</v>
      </c>
      <c r="G462" s="1020"/>
      <c r="H462" s="1020"/>
      <c r="I462" s="1029" t="s">
        <v>142</v>
      </c>
      <c r="J462" s="1028">
        <v>31</v>
      </c>
      <c r="K462" s="1028" t="s">
        <v>4943</v>
      </c>
      <c r="L462" s="1029" t="s">
        <v>791</v>
      </c>
    </row>
    <row r="463" spans="1:12" ht="25.5">
      <c r="A463" s="1033"/>
      <c r="B463" s="1033" t="s">
        <v>21</v>
      </c>
      <c r="C463" s="1035" t="s">
        <v>5107</v>
      </c>
      <c r="D463" s="1035" t="s">
        <v>5108</v>
      </c>
      <c r="E463" s="1036">
        <v>3150000</v>
      </c>
      <c r="F463" s="1020">
        <f t="shared" si="15"/>
        <v>167708700</v>
      </c>
      <c r="G463" s="1020"/>
      <c r="H463" s="1020"/>
      <c r="I463" s="1034" t="s">
        <v>5109</v>
      </c>
      <c r="J463" s="1033">
        <v>31</v>
      </c>
      <c r="K463" s="1033" t="s">
        <v>4943</v>
      </c>
      <c r="L463" s="1034" t="s">
        <v>791</v>
      </c>
    </row>
    <row r="464" spans="1:12" ht="25.5">
      <c r="A464" s="1028"/>
      <c r="B464" s="1028" t="s">
        <v>21</v>
      </c>
      <c r="C464" s="1062" t="s">
        <v>5110</v>
      </c>
      <c r="D464" s="1062" t="s">
        <v>5111</v>
      </c>
      <c r="E464" s="1032">
        <v>2200000</v>
      </c>
      <c r="F464" s="1020">
        <f t="shared" si="15"/>
        <v>169908700</v>
      </c>
      <c r="G464" s="1020"/>
      <c r="H464" s="1020"/>
      <c r="I464" s="1029" t="s">
        <v>13</v>
      </c>
      <c r="J464" s="1028" t="s">
        <v>5112</v>
      </c>
      <c r="K464" s="1028" t="s">
        <v>4943</v>
      </c>
      <c r="L464" s="1029" t="s">
        <v>13</v>
      </c>
    </row>
    <row r="465" spans="1:12" ht="15">
      <c r="A465" s="1028"/>
      <c r="B465" s="1028" t="s">
        <v>21</v>
      </c>
      <c r="C465" s="1029" t="s">
        <v>5116</v>
      </c>
      <c r="D465" s="1062" t="s">
        <v>5117</v>
      </c>
      <c r="E465" s="1084">
        <v>215000</v>
      </c>
      <c r="F465" s="1020">
        <f t="shared" ref="F465:F528" si="16">E465+F464</f>
        <v>170123700</v>
      </c>
      <c r="G465" s="1020"/>
      <c r="H465" s="1020"/>
      <c r="I465" s="1029" t="s">
        <v>5118</v>
      </c>
      <c r="J465" s="1028">
        <v>11</v>
      </c>
      <c r="K465" s="1028" t="s">
        <v>4943</v>
      </c>
      <c r="L465" s="1029" t="s">
        <v>4973</v>
      </c>
    </row>
    <row r="466" spans="1:12" ht="15">
      <c r="A466" s="1033"/>
      <c r="B466" s="1033" t="s">
        <v>21</v>
      </c>
      <c r="C466" s="1037" t="s">
        <v>5119</v>
      </c>
      <c r="D466" s="1037" t="s">
        <v>5120</v>
      </c>
      <c r="E466" s="1036">
        <v>875000</v>
      </c>
      <c r="F466" s="1020">
        <f t="shared" si="16"/>
        <v>170998700</v>
      </c>
      <c r="G466" s="1020"/>
      <c r="H466" s="1020"/>
      <c r="I466" s="1034" t="s">
        <v>13</v>
      </c>
      <c r="J466" s="1033" t="s">
        <v>5121</v>
      </c>
      <c r="K466" s="1033" t="s">
        <v>4943</v>
      </c>
      <c r="L466" s="1034" t="s">
        <v>13</v>
      </c>
    </row>
    <row r="467" spans="1:12" ht="15">
      <c r="A467" s="1028"/>
      <c r="B467" s="1028" t="s">
        <v>21</v>
      </c>
      <c r="C467" s="1029" t="s">
        <v>5122</v>
      </c>
      <c r="D467" s="1062" t="s">
        <v>5123</v>
      </c>
      <c r="E467" s="1084">
        <v>370000</v>
      </c>
      <c r="F467" s="1020">
        <f t="shared" si="16"/>
        <v>171368700</v>
      </c>
      <c r="G467" s="1020"/>
      <c r="H467" s="1020"/>
      <c r="I467" s="1029" t="s">
        <v>2916</v>
      </c>
      <c r="J467" s="1028">
        <v>6</v>
      </c>
      <c r="K467" s="1028" t="s">
        <v>4943</v>
      </c>
      <c r="L467" s="1029" t="s">
        <v>4973</v>
      </c>
    </row>
    <row r="468" spans="1:12" ht="25.5">
      <c r="A468" s="1016"/>
      <c r="B468" s="1033" t="s">
        <v>21</v>
      </c>
      <c r="C468" s="1037" t="s">
        <v>5124</v>
      </c>
      <c r="D468" s="1087" t="s">
        <v>5125</v>
      </c>
      <c r="E468" s="1036">
        <v>100000</v>
      </c>
      <c r="F468" s="1020">
        <f t="shared" si="16"/>
        <v>171468700</v>
      </c>
      <c r="G468" s="1020"/>
      <c r="H468" s="1020"/>
      <c r="I468" s="1034" t="s">
        <v>13</v>
      </c>
      <c r="J468" s="1033">
        <v>18</v>
      </c>
      <c r="K468" s="1033" t="s">
        <v>4943</v>
      </c>
      <c r="L468" s="1034" t="s">
        <v>13</v>
      </c>
    </row>
    <row r="469" spans="1:12" ht="25.5">
      <c r="A469" s="1016"/>
      <c r="B469" s="1028" t="s">
        <v>21</v>
      </c>
      <c r="C469" s="1062" t="s">
        <v>5126</v>
      </c>
      <c r="D469" s="1031" t="s">
        <v>5127</v>
      </c>
      <c r="E469" s="1032">
        <v>500000</v>
      </c>
      <c r="F469" s="1020">
        <f t="shared" si="16"/>
        <v>171968700</v>
      </c>
      <c r="G469" s="1020"/>
      <c r="H469" s="1020"/>
      <c r="I469" s="1029" t="s">
        <v>13</v>
      </c>
      <c r="J469" s="1028">
        <v>13</v>
      </c>
      <c r="K469" s="1028" t="s">
        <v>4943</v>
      </c>
      <c r="L469" s="1029" t="s">
        <v>13</v>
      </c>
    </row>
    <row r="470" spans="1:12" ht="38.25">
      <c r="A470" s="1074"/>
      <c r="B470" s="1028" t="s">
        <v>21</v>
      </c>
      <c r="C470" s="1086" t="s">
        <v>5130</v>
      </c>
      <c r="D470" s="1062" t="s">
        <v>5131</v>
      </c>
      <c r="E470" s="1084">
        <v>150000</v>
      </c>
      <c r="F470" s="1020">
        <f t="shared" si="16"/>
        <v>172118700</v>
      </c>
      <c r="G470" s="1020"/>
      <c r="H470" s="1020"/>
      <c r="I470" s="1029" t="s">
        <v>46</v>
      </c>
      <c r="J470" s="1028">
        <v>8</v>
      </c>
      <c r="K470" s="1028" t="s">
        <v>4943</v>
      </c>
      <c r="L470" s="1029" t="s">
        <v>4973</v>
      </c>
    </row>
    <row r="471" spans="1:12" ht="25.5">
      <c r="A471" s="1074"/>
      <c r="B471" s="1033" t="s">
        <v>21</v>
      </c>
      <c r="C471" s="1035" t="s">
        <v>5132</v>
      </c>
      <c r="D471" s="1035" t="s">
        <v>5133</v>
      </c>
      <c r="E471" s="1036">
        <v>837000</v>
      </c>
      <c r="F471" s="1020">
        <f t="shared" si="16"/>
        <v>172955700</v>
      </c>
      <c r="G471" s="1020"/>
      <c r="H471" s="1020"/>
      <c r="I471" s="1034" t="s">
        <v>5134</v>
      </c>
      <c r="J471" s="1033">
        <v>29</v>
      </c>
      <c r="K471" s="1033" t="s">
        <v>4943</v>
      </c>
      <c r="L471" s="1034" t="s">
        <v>791</v>
      </c>
    </row>
    <row r="472" spans="1:12" ht="38.25">
      <c r="A472" s="1016"/>
      <c r="B472" s="1028" t="s">
        <v>21</v>
      </c>
      <c r="C472" s="1086" t="s">
        <v>5135</v>
      </c>
      <c r="D472" s="1062" t="s">
        <v>5136</v>
      </c>
      <c r="E472" s="1084">
        <v>150000</v>
      </c>
      <c r="F472" s="1020">
        <f t="shared" si="16"/>
        <v>173105700</v>
      </c>
      <c r="G472" s="1020"/>
      <c r="H472" s="1020"/>
      <c r="I472" s="1029" t="s">
        <v>4971</v>
      </c>
      <c r="J472" s="1028">
        <v>8</v>
      </c>
      <c r="K472" s="1028" t="s">
        <v>4943</v>
      </c>
      <c r="L472" s="1029" t="s">
        <v>4973</v>
      </c>
    </row>
    <row r="473" spans="1:12" ht="15">
      <c r="A473" s="1075"/>
      <c r="B473" s="1016" t="s">
        <v>21</v>
      </c>
      <c r="C473" s="1041" t="s">
        <v>5137</v>
      </c>
      <c r="D473" s="1041" t="s">
        <v>5138</v>
      </c>
      <c r="E473" s="1042">
        <v>3000000</v>
      </c>
      <c r="F473" s="1020">
        <f t="shared" si="16"/>
        <v>176105700</v>
      </c>
      <c r="G473" s="1020"/>
      <c r="H473" s="1020"/>
      <c r="I473" s="1043" t="s">
        <v>13</v>
      </c>
      <c r="J473" s="1016">
        <v>28</v>
      </c>
      <c r="K473" s="1016" t="s">
        <v>4943</v>
      </c>
      <c r="L473" s="1043" t="s">
        <v>13</v>
      </c>
    </row>
    <row r="474" spans="1:12" ht="25.5">
      <c r="A474" s="1016"/>
      <c r="B474" s="1028" t="s">
        <v>21</v>
      </c>
      <c r="C474" s="1029" t="s">
        <v>5139</v>
      </c>
      <c r="D474" s="1062" t="s">
        <v>5140</v>
      </c>
      <c r="E474" s="1032">
        <v>350000</v>
      </c>
      <c r="F474" s="1020">
        <f t="shared" si="16"/>
        <v>176455700</v>
      </c>
      <c r="G474" s="1020"/>
      <c r="H474" s="1020"/>
      <c r="I474" s="1029" t="s">
        <v>5141</v>
      </c>
      <c r="J474" s="1028">
        <v>10</v>
      </c>
      <c r="K474" s="1028" t="s">
        <v>4943</v>
      </c>
      <c r="L474" s="1029" t="s">
        <v>4973</v>
      </c>
    </row>
    <row r="475" spans="1:12" ht="38.25">
      <c r="A475" s="1016"/>
      <c r="B475" s="1028" t="s">
        <v>21</v>
      </c>
      <c r="C475" s="1086" t="s">
        <v>5144</v>
      </c>
      <c r="D475" s="1086" t="s">
        <v>5145</v>
      </c>
      <c r="E475" s="1032">
        <v>700000</v>
      </c>
      <c r="F475" s="1020">
        <f t="shared" si="16"/>
        <v>177155700</v>
      </c>
      <c r="G475" s="1020"/>
      <c r="H475" s="1020"/>
      <c r="I475" s="1029" t="s">
        <v>515</v>
      </c>
      <c r="J475" s="1029">
        <v>31</v>
      </c>
      <c r="K475" s="1028" t="s">
        <v>4943</v>
      </c>
      <c r="L475" s="1029" t="s">
        <v>791</v>
      </c>
    </row>
    <row r="476" spans="1:12" ht="25.5">
      <c r="A476" s="1016"/>
      <c r="B476" s="1033" t="s">
        <v>21</v>
      </c>
      <c r="C476" s="1035" t="s">
        <v>5146</v>
      </c>
      <c r="D476" s="1035" t="s">
        <v>5147</v>
      </c>
      <c r="E476" s="1036">
        <v>350000</v>
      </c>
      <c r="F476" s="1020">
        <f t="shared" si="16"/>
        <v>177505700</v>
      </c>
      <c r="G476" s="1020"/>
      <c r="H476" s="1020"/>
      <c r="I476" s="1034" t="s">
        <v>515</v>
      </c>
      <c r="J476" s="1034">
        <v>31</v>
      </c>
      <c r="K476" s="1033" t="s">
        <v>4943</v>
      </c>
      <c r="L476" s="1034" t="s">
        <v>791</v>
      </c>
    </row>
    <row r="477" spans="1:12" ht="25.5">
      <c r="A477" s="1016"/>
      <c r="B477" s="1028" t="s">
        <v>21</v>
      </c>
      <c r="C477" s="1086" t="s">
        <v>5148</v>
      </c>
      <c r="D477" s="1086" t="s">
        <v>5149</v>
      </c>
      <c r="E477" s="1032">
        <v>650000</v>
      </c>
      <c r="F477" s="1020">
        <f t="shared" si="16"/>
        <v>178155700</v>
      </c>
      <c r="G477" s="1020"/>
      <c r="H477" s="1020"/>
      <c r="I477" s="1029" t="s">
        <v>142</v>
      </c>
      <c r="J477" s="1029">
        <v>29</v>
      </c>
      <c r="K477" s="1028" t="s">
        <v>4943</v>
      </c>
      <c r="L477" s="1029" t="s">
        <v>791</v>
      </c>
    </row>
    <row r="478" spans="1:12" ht="15">
      <c r="A478" s="1016"/>
      <c r="B478" s="1033" t="s">
        <v>21</v>
      </c>
      <c r="C478" s="1035" t="s">
        <v>5150</v>
      </c>
      <c r="D478" s="1035" t="s">
        <v>5151</v>
      </c>
      <c r="E478" s="1036">
        <v>690000</v>
      </c>
      <c r="F478" s="1020">
        <f t="shared" si="16"/>
        <v>178845700</v>
      </c>
      <c r="G478" s="1020"/>
      <c r="H478" s="1020"/>
      <c r="I478" s="1034" t="s">
        <v>142</v>
      </c>
      <c r="J478" s="1034">
        <v>31</v>
      </c>
      <c r="K478" s="1033" t="s">
        <v>4943</v>
      </c>
      <c r="L478" s="1034" t="s">
        <v>791</v>
      </c>
    </row>
    <row r="479" spans="1:12" ht="25.5">
      <c r="A479" s="1016"/>
      <c r="B479" s="1028" t="s">
        <v>21</v>
      </c>
      <c r="C479" s="1086" t="s">
        <v>5152</v>
      </c>
      <c r="D479" s="1086" t="s">
        <v>5153</v>
      </c>
      <c r="E479" s="1032">
        <v>2458000</v>
      </c>
      <c r="F479" s="1020">
        <f t="shared" si="16"/>
        <v>181303700</v>
      </c>
      <c r="G479" s="1020"/>
      <c r="H479" s="1020"/>
      <c r="I479" s="1029" t="s">
        <v>515</v>
      </c>
      <c r="J479" s="1029">
        <v>31</v>
      </c>
      <c r="K479" s="1028" t="s">
        <v>4943</v>
      </c>
      <c r="L479" s="1029" t="s">
        <v>791</v>
      </c>
    </row>
    <row r="480" spans="1:12" ht="25.5">
      <c r="A480" s="1016"/>
      <c r="B480" s="1033" t="s">
        <v>21</v>
      </c>
      <c r="C480" s="1035" t="s">
        <v>5154</v>
      </c>
      <c r="D480" s="1035" t="s">
        <v>5108</v>
      </c>
      <c r="E480" s="1036">
        <v>3150000</v>
      </c>
      <c r="F480" s="1020">
        <f t="shared" si="16"/>
        <v>184453700</v>
      </c>
      <c r="G480" s="1020"/>
      <c r="H480" s="1020"/>
      <c r="I480" s="1034" t="s">
        <v>5109</v>
      </c>
      <c r="J480" s="1034">
        <v>31</v>
      </c>
      <c r="K480" s="1033" t="s">
        <v>4943</v>
      </c>
      <c r="L480" s="1034" t="s">
        <v>791</v>
      </c>
    </row>
    <row r="481" spans="1:12" ht="15">
      <c r="A481" s="1016"/>
      <c r="B481" s="1028" t="s">
        <v>21</v>
      </c>
      <c r="C481" s="1086" t="s">
        <v>5155</v>
      </c>
      <c r="D481" s="1086" t="s">
        <v>5156</v>
      </c>
      <c r="E481" s="1032">
        <v>492000</v>
      </c>
      <c r="F481" s="1020">
        <f t="shared" si="16"/>
        <v>184945700</v>
      </c>
      <c r="G481" s="1020"/>
      <c r="H481" s="1020"/>
      <c r="I481" s="1029" t="s">
        <v>5157</v>
      </c>
      <c r="J481" s="1029">
        <v>31</v>
      </c>
      <c r="K481" s="1028" t="s">
        <v>4943</v>
      </c>
      <c r="L481" s="1029" t="s">
        <v>791</v>
      </c>
    </row>
    <row r="482" spans="1:12" ht="25.5">
      <c r="A482" s="1016"/>
      <c r="B482" s="1033" t="s">
        <v>21</v>
      </c>
      <c r="C482" s="1035" t="s">
        <v>5158</v>
      </c>
      <c r="D482" s="1035" t="s">
        <v>5159</v>
      </c>
      <c r="E482" s="1036">
        <v>1073000</v>
      </c>
      <c r="F482" s="1020">
        <f t="shared" si="16"/>
        <v>186018700</v>
      </c>
      <c r="G482" s="1020"/>
      <c r="H482" s="1020"/>
      <c r="I482" s="1034" t="s">
        <v>440</v>
      </c>
      <c r="J482" s="1034">
        <v>31</v>
      </c>
      <c r="K482" s="1033" t="s">
        <v>4943</v>
      </c>
      <c r="L482" s="1034" t="s">
        <v>791</v>
      </c>
    </row>
    <row r="483" spans="1:12" ht="25.5">
      <c r="A483" s="1016"/>
      <c r="B483" s="1028" t="s">
        <v>21</v>
      </c>
      <c r="C483" s="1086" t="s">
        <v>5160</v>
      </c>
      <c r="D483" s="1086" t="s">
        <v>5161</v>
      </c>
      <c r="E483" s="1032">
        <v>3600000</v>
      </c>
      <c r="F483" s="1020">
        <f t="shared" si="16"/>
        <v>189618700</v>
      </c>
      <c r="G483" s="1020"/>
      <c r="H483" s="1020"/>
      <c r="I483" s="1029" t="s">
        <v>440</v>
      </c>
      <c r="J483" s="1029">
        <v>31</v>
      </c>
      <c r="K483" s="1028" t="s">
        <v>4943</v>
      </c>
      <c r="L483" s="1029" t="s">
        <v>791</v>
      </c>
    </row>
    <row r="484" spans="1:12" ht="15">
      <c r="A484" s="1016"/>
      <c r="B484" s="1033" t="s">
        <v>21</v>
      </c>
      <c r="C484" s="1035" t="s">
        <v>5162</v>
      </c>
      <c r="D484" s="1035" t="s">
        <v>5163</v>
      </c>
      <c r="E484" s="1036">
        <v>472500</v>
      </c>
      <c r="F484" s="1020">
        <f t="shared" si="16"/>
        <v>190091200</v>
      </c>
      <c r="G484" s="1020"/>
      <c r="H484" s="1020"/>
      <c r="I484" s="1034" t="s">
        <v>571</v>
      </c>
      <c r="J484" s="1034">
        <v>31</v>
      </c>
      <c r="K484" s="1033" t="s">
        <v>4943</v>
      </c>
      <c r="L484" s="1034" t="s">
        <v>791</v>
      </c>
    </row>
    <row r="485" spans="1:12" ht="25.5">
      <c r="A485" s="1016"/>
      <c r="B485" s="1028" t="s">
        <v>21</v>
      </c>
      <c r="C485" s="1086" t="s">
        <v>5164</v>
      </c>
      <c r="D485" s="1086" t="s">
        <v>5165</v>
      </c>
      <c r="E485" s="1032">
        <v>225000</v>
      </c>
      <c r="F485" s="1020">
        <f t="shared" si="16"/>
        <v>190316200</v>
      </c>
      <c r="G485" s="1020"/>
      <c r="H485" s="1020"/>
      <c r="I485" s="1029" t="s">
        <v>571</v>
      </c>
      <c r="J485" s="1029">
        <v>31</v>
      </c>
      <c r="K485" s="1028" t="s">
        <v>4943</v>
      </c>
      <c r="L485" s="1029" t="s">
        <v>791</v>
      </c>
    </row>
    <row r="486" spans="1:12" ht="25.5">
      <c r="A486" s="1016"/>
      <c r="B486" s="1033" t="s">
        <v>21</v>
      </c>
      <c r="C486" s="1035" t="s">
        <v>5166</v>
      </c>
      <c r="D486" s="1035" t="s">
        <v>5167</v>
      </c>
      <c r="E486" s="1036">
        <v>200000</v>
      </c>
      <c r="F486" s="1020">
        <f t="shared" si="16"/>
        <v>190516200</v>
      </c>
      <c r="G486" s="1020"/>
      <c r="H486" s="1020"/>
      <c r="I486" s="1034" t="s">
        <v>571</v>
      </c>
      <c r="J486" s="1034">
        <v>31</v>
      </c>
      <c r="K486" s="1033" t="s">
        <v>4943</v>
      </c>
      <c r="L486" s="1034" t="s">
        <v>791</v>
      </c>
    </row>
    <row r="487" spans="1:12" ht="25.5">
      <c r="A487" s="1016"/>
      <c r="B487" s="1028" t="s">
        <v>21</v>
      </c>
      <c r="C487" s="1086" t="s">
        <v>5168</v>
      </c>
      <c r="D487" s="1086" t="s">
        <v>5169</v>
      </c>
      <c r="E487" s="1032">
        <v>425000</v>
      </c>
      <c r="F487" s="1020">
        <f t="shared" si="16"/>
        <v>190941200</v>
      </c>
      <c r="G487" s="1020"/>
      <c r="H487" s="1020"/>
      <c r="I487" s="1029" t="s">
        <v>571</v>
      </c>
      <c r="J487" s="1029">
        <v>31</v>
      </c>
      <c r="K487" s="1028" t="s">
        <v>4943</v>
      </c>
      <c r="L487" s="1029" t="s">
        <v>791</v>
      </c>
    </row>
    <row r="488" spans="1:12" ht="25.5">
      <c r="A488" s="1016"/>
      <c r="B488" s="1033" t="s">
        <v>21</v>
      </c>
      <c r="C488" s="1035" t="s">
        <v>5170</v>
      </c>
      <c r="D488" s="1035" t="s">
        <v>5171</v>
      </c>
      <c r="E488" s="1036">
        <v>650000</v>
      </c>
      <c r="F488" s="1020">
        <f t="shared" si="16"/>
        <v>191591200</v>
      </c>
      <c r="G488" s="1020"/>
      <c r="H488" s="1020"/>
      <c r="I488" s="1034" t="s">
        <v>571</v>
      </c>
      <c r="J488" s="1034">
        <v>31</v>
      </c>
      <c r="K488" s="1033" t="s">
        <v>4943</v>
      </c>
      <c r="L488" s="1034" t="s">
        <v>791</v>
      </c>
    </row>
    <row r="489" spans="1:12" ht="38.25">
      <c r="A489" s="1016"/>
      <c r="B489" s="1028" t="s">
        <v>21</v>
      </c>
      <c r="C489" s="1086" t="s">
        <v>5172</v>
      </c>
      <c r="D489" s="1086" t="s">
        <v>5173</v>
      </c>
      <c r="E489" s="1032">
        <v>650000</v>
      </c>
      <c r="F489" s="1020">
        <f t="shared" si="16"/>
        <v>192241200</v>
      </c>
      <c r="G489" s="1020"/>
      <c r="H489" s="1020"/>
      <c r="I489" s="1029" t="s">
        <v>5174</v>
      </c>
      <c r="J489" s="1029">
        <v>31</v>
      </c>
      <c r="K489" s="1028" t="s">
        <v>4943</v>
      </c>
      <c r="L489" s="1029" t="s">
        <v>791</v>
      </c>
    </row>
    <row r="490" spans="1:12" ht="38.25">
      <c r="A490" s="1073"/>
      <c r="B490" s="1033" t="s">
        <v>21</v>
      </c>
      <c r="C490" s="1035" t="s">
        <v>5175</v>
      </c>
      <c r="D490" s="1035" t="s">
        <v>5176</v>
      </c>
      <c r="E490" s="1036">
        <v>150000</v>
      </c>
      <c r="F490" s="1020">
        <f t="shared" si="16"/>
        <v>192391200</v>
      </c>
      <c r="G490" s="1020"/>
      <c r="H490" s="1020"/>
      <c r="I490" s="1034" t="s">
        <v>5174</v>
      </c>
      <c r="J490" s="1034">
        <v>31</v>
      </c>
      <c r="K490" s="1033" t="s">
        <v>4943</v>
      </c>
      <c r="L490" s="1034" t="s">
        <v>791</v>
      </c>
    </row>
    <row r="491" spans="1:12" ht="38.25">
      <c r="A491" s="1016"/>
      <c r="B491" s="1028" t="s">
        <v>21</v>
      </c>
      <c r="C491" s="1086" t="s">
        <v>5177</v>
      </c>
      <c r="D491" s="1086" t="s">
        <v>5178</v>
      </c>
      <c r="E491" s="1032">
        <v>270000</v>
      </c>
      <c r="F491" s="1020">
        <f t="shared" si="16"/>
        <v>192661200</v>
      </c>
      <c r="G491" s="1020"/>
      <c r="H491" s="1020"/>
      <c r="I491" s="1029" t="s">
        <v>5174</v>
      </c>
      <c r="J491" s="1029">
        <v>31</v>
      </c>
      <c r="K491" s="1028" t="s">
        <v>4943</v>
      </c>
      <c r="L491" s="1029" t="s">
        <v>791</v>
      </c>
    </row>
    <row r="492" spans="1:12" ht="25.5">
      <c r="A492" s="1016"/>
      <c r="B492" s="1033" t="s">
        <v>21</v>
      </c>
      <c r="C492" s="1035" t="s">
        <v>5179</v>
      </c>
      <c r="D492" s="1035" t="s">
        <v>5180</v>
      </c>
      <c r="E492" s="1036">
        <v>150000</v>
      </c>
      <c r="F492" s="1020">
        <f t="shared" si="16"/>
        <v>192811200</v>
      </c>
      <c r="G492" s="1020"/>
      <c r="H492" s="1020"/>
      <c r="I492" s="1034" t="s">
        <v>5174</v>
      </c>
      <c r="J492" s="1034">
        <v>31</v>
      </c>
      <c r="K492" s="1033" t="s">
        <v>4943</v>
      </c>
      <c r="L492" s="1034" t="s">
        <v>791</v>
      </c>
    </row>
    <row r="493" spans="1:12" ht="25.5">
      <c r="A493" s="1016"/>
      <c r="B493" s="1028" t="s">
        <v>21</v>
      </c>
      <c r="C493" s="1086" t="s">
        <v>5181</v>
      </c>
      <c r="D493" s="1086" t="s">
        <v>5182</v>
      </c>
      <c r="E493" s="1032">
        <v>270000</v>
      </c>
      <c r="F493" s="1020">
        <f t="shared" si="16"/>
        <v>193081200</v>
      </c>
      <c r="G493" s="1020"/>
      <c r="H493" s="1020"/>
      <c r="I493" s="1029" t="s">
        <v>5174</v>
      </c>
      <c r="J493" s="1029">
        <v>31</v>
      </c>
      <c r="K493" s="1028" t="s">
        <v>4943</v>
      </c>
      <c r="L493" s="1029" t="s">
        <v>791</v>
      </c>
    </row>
    <row r="494" spans="1:12" ht="25.5">
      <c r="A494" s="1016"/>
      <c r="B494" s="1033" t="s">
        <v>21</v>
      </c>
      <c r="C494" s="1035" t="s">
        <v>5183</v>
      </c>
      <c r="D494" s="1035" t="s">
        <v>5184</v>
      </c>
      <c r="E494" s="1036">
        <v>11070000</v>
      </c>
      <c r="F494" s="1020">
        <f t="shared" si="16"/>
        <v>204151200</v>
      </c>
      <c r="G494" s="1020"/>
      <c r="H494" s="1020"/>
      <c r="I494" s="1034" t="s">
        <v>5174</v>
      </c>
      <c r="J494" s="1034">
        <v>31</v>
      </c>
      <c r="K494" s="1033" t="s">
        <v>4943</v>
      </c>
      <c r="L494" s="1034" t="s">
        <v>791</v>
      </c>
    </row>
    <row r="495" spans="1:12" ht="15">
      <c r="A495" s="1016"/>
      <c r="B495" s="1028" t="s">
        <v>21</v>
      </c>
      <c r="C495" s="1086" t="s">
        <v>5185</v>
      </c>
      <c r="D495" s="1086" t="s">
        <v>5186</v>
      </c>
      <c r="E495" s="1032">
        <v>750000</v>
      </c>
      <c r="F495" s="1020">
        <f t="shared" si="16"/>
        <v>204901200</v>
      </c>
      <c r="G495" s="1020"/>
      <c r="H495" s="1020"/>
      <c r="I495" s="1029" t="s">
        <v>142</v>
      </c>
      <c r="J495" s="1029">
        <v>31</v>
      </c>
      <c r="K495" s="1028" t="s">
        <v>4943</v>
      </c>
      <c r="L495" s="1029" t="s">
        <v>791</v>
      </c>
    </row>
    <row r="496" spans="1:12" ht="15">
      <c r="A496" s="1016"/>
      <c r="B496" s="1033" t="s">
        <v>21</v>
      </c>
      <c r="C496" s="1035" t="s">
        <v>5187</v>
      </c>
      <c r="D496" s="1035" t="s">
        <v>5188</v>
      </c>
      <c r="E496" s="1036">
        <v>500000</v>
      </c>
      <c r="F496" s="1020">
        <f t="shared" si="16"/>
        <v>205401200</v>
      </c>
      <c r="G496" s="1020"/>
      <c r="H496" s="1020"/>
      <c r="I496" s="1034" t="s">
        <v>142</v>
      </c>
      <c r="J496" s="1034">
        <v>31</v>
      </c>
      <c r="K496" s="1033" t="s">
        <v>4943</v>
      </c>
      <c r="L496" s="1034" t="s">
        <v>791</v>
      </c>
    </row>
    <row r="497" spans="1:12" ht="15">
      <c r="A497" s="1016"/>
      <c r="B497" s="1028" t="s">
        <v>21</v>
      </c>
      <c r="C497" s="1086" t="s">
        <v>5189</v>
      </c>
      <c r="D497" s="1086" t="s">
        <v>5190</v>
      </c>
      <c r="E497" s="1032">
        <v>840000</v>
      </c>
      <c r="F497" s="1020">
        <f t="shared" si="16"/>
        <v>206241200</v>
      </c>
      <c r="G497" s="1020"/>
      <c r="H497" s="1020"/>
      <c r="I497" s="1029" t="s">
        <v>142</v>
      </c>
      <c r="J497" s="1029">
        <v>31</v>
      </c>
      <c r="K497" s="1028" t="s">
        <v>4943</v>
      </c>
      <c r="L497" s="1029" t="s">
        <v>791</v>
      </c>
    </row>
    <row r="498" spans="1:12" ht="15">
      <c r="A498" s="1016"/>
      <c r="B498" s="1033" t="s">
        <v>21</v>
      </c>
      <c r="C498" s="1035" t="s">
        <v>5191</v>
      </c>
      <c r="D498" s="1035" t="s">
        <v>5192</v>
      </c>
      <c r="E498" s="1036">
        <v>175000</v>
      </c>
      <c r="F498" s="1020">
        <f t="shared" si="16"/>
        <v>206416200</v>
      </c>
      <c r="G498" s="1020"/>
      <c r="H498" s="1020"/>
      <c r="I498" s="1034" t="s">
        <v>142</v>
      </c>
      <c r="J498" s="1034">
        <v>31</v>
      </c>
      <c r="K498" s="1033" t="s">
        <v>4943</v>
      </c>
      <c r="L498" s="1034" t="s">
        <v>791</v>
      </c>
    </row>
    <row r="499" spans="1:12" ht="15">
      <c r="A499" s="1016"/>
      <c r="B499" s="1028" t="s">
        <v>21</v>
      </c>
      <c r="C499" s="1086" t="s">
        <v>5193</v>
      </c>
      <c r="D499" s="1086" t="s">
        <v>5194</v>
      </c>
      <c r="E499" s="1032">
        <v>350000</v>
      </c>
      <c r="F499" s="1020">
        <f t="shared" si="16"/>
        <v>206766200</v>
      </c>
      <c r="G499" s="1020"/>
      <c r="H499" s="1020"/>
      <c r="I499" s="1029" t="s">
        <v>142</v>
      </c>
      <c r="J499" s="1029">
        <v>31</v>
      </c>
      <c r="K499" s="1028" t="s">
        <v>4943</v>
      </c>
      <c r="L499" s="1029" t="s">
        <v>791</v>
      </c>
    </row>
    <row r="500" spans="1:12" ht="15">
      <c r="A500" s="1016"/>
      <c r="B500" s="1033" t="s">
        <v>21</v>
      </c>
      <c r="C500" s="1035" t="s">
        <v>5195</v>
      </c>
      <c r="D500" s="1035" t="s">
        <v>5196</v>
      </c>
      <c r="E500" s="1036">
        <v>175000</v>
      </c>
      <c r="F500" s="1020">
        <f t="shared" si="16"/>
        <v>206941200</v>
      </c>
      <c r="G500" s="1020"/>
      <c r="H500" s="1020"/>
      <c r="I500" s="1034" t="s">
        <v>142</v>
      </c>
      <c r="J500" s="1034">
        <v>31</v>
      </c>
      <c r="K500" s="1033" t="s">
        <v>4943</v>
      </c>
      <c r="L500" s="1034" t="s">
        <v>791</v>
      </c>
    </row>
    <row r="501" spans="1:12" ht="15">
      <c r="A501" s="1016"/>
      <c r="B501" s="1028" t="s">
        <v>21</v>
      </c>
      <c r="C501" s="1086" t="s">
        <v>5197</v>
      </c>
      <c r="D501" s="1086" t="s">
        <v>5198</v>
      </c>
      <c r="E501" s="1032">
        <v>125000</v>
      </c>
      <c r="F501" s="1020">
        <f t="shared" si="16"/>
        <v>207066200</v>
      </c>
      <c r="G501" s="1020"/>
      <c r="H501" s="1020"/>
      <c r="I501" s="1029" t="s">
        <v>5199</v>
      </c>
      <c r="J501" s="1029">
        <v>31</v>
      </c>
      <c r="K501" s="1028" t="s">
        <v>4943</v>
      </c>
      <c r="L501" s="1029" t="s">
        <v>791</v>
      </c>
    </row>
    <row r="502" spans="1:12" ht="15">
      <c r="A502" s="1016"/>
      <c r="B502" s="1033" t="s">
        <v>21</v>
      </c>
      <c r="C502" s="1035" t="s">
        <v>5200</v>
      </c>
      <c r="D502" s="1035" t="s">
        <v>5201</v>
      </c>
      <c r="E502" s="1036">
        <v>75000</v>
      </c>
      <c r="F502" s="1020">
        <f t="shared" si="16"/>
        <v>207141200</v>
      </c>
      <c r="G502" s="1020"/>
      <c r="H502" s="1020"/>
      <c r="I502" s="1034" t="s">
        <v>142</v>
      </c>
      <c r="J502" s="1034">
        <v>31</v>
      </c>
      <c r="K502" s="1033" t="s">
        <v>4943</v>
      </c>
      <c r="L502" s="1034" t="s">
        <v>791</v>
      </c>
    </row>
    <row r="503" spans="1:12" ht="15">
      <c r="A503" s="1016"/>
      <c r="B503" s="1028" t="s">
        <v>21</v>
      </c>
      <c r="C503" s="1086" t="s">
        <v>5202</v>
      </c>
      <c r="D503" s="1086" t="s">
        <v>5203</v>
      </c>
      <c r="E503" s="1032">
        <v>650000</v>
      </c>
      <c r="F503" s="1020">
        <f t="shared" si="16"/>
        <v>207791200</v>
      </c>
      <c r="G503" s="1020"/>
      <c r="H503" s="1020"/>
      <c r="I503" s="1029" t="s">
        <v>142</v>
      </c>
      <c r="J503" s="1029">
        <v>31</v>
      </c>
      <c r="K503" s="1028" t="s">
        <v>4943</v>
      </c>
      <c r="L503" s="1029" t="s">
        <v>791</v>
      </c>
    </row>
    <row r="504" spans="1:12" ht="25.5">
      <c r="A504" s="1074"/>
      <c r="B504" s="1033" t="s">
        <v>21</v>
      </c>
      <c r="C504" s="1035" t="s">
        <v>5204</v>
      </c>
      <c r="D504" s="1035" t="s">
        <v>5205</v>
      </c>
      <c r="E504" s="1036">
        <v>350000</v>
      </c>
      <c r="F504" s="1020">
        <f t="shared" si="16"/>
        <v>208141200</v>
      </c>
      <c r="G504" s="1020"/>
      <c r="H504" s="1020"/>
      <c r="I504" s="1034" t="s">
        <v>142</v>
      </c>
      <c r="J504" s="1034">
        <v>31</v>
      </c>
      <c r="K504" s="1033" t="s">
        <v>4943</v>
      </c>
      <c r="L504" s="1034" t="s">
        <v>791</v>
      </c>
    </row>
    <row r="505" spans="1:12" ht="25.5">
      <c r="A505" s="1073"/>
      <c r="B505" s="1028" t="s">
        <v>21</v>
      </c>
      <c r="C505" s="1086" t="s">
        <v>5206</v>
      </c>
      <c r="D505" s="1086" t="s">
        <v>5207</v>
      </c>
      <c r="E505" s="1032">
        <v>1350000</v>
      </c>
      <c r="F505" s="1020">
        <f t="shared" si="16"/>
        <v>209491200</v>
      </c>
      <c r="G505" s="1020"/>
      <c r="H505" s="1020"/>
      <c r="I505" s="1029" t="s">
        <v>142</v>
      </c>
      <c r="J505" s="1029">
        <v>31</v>
      </c>
      <c r="K505" s="1028" t="s">
        <v>4943</v>
      </c>
      <c r="L505" s="1029" t="s">
        <v>791</v>
      </c>
    </row>
    <row r="506" spans="1:12" ht="51">
      <c r="A506" s="1016"/>
      <c r="B506" s="1033" t="s">
        <v>21</v>
      </c>
      <c r="C506" s="1035" t="s">
        <v>5208</v>
      </c>
      <c r="D506" s="1035" t="s">
        <v>5209</v>
      </c>
      <c r="E506" s="1036">
        <v>1000000</v>
      </c>
      <c r="F506" s="1020">
        <f t="shared" si="16"/>
        <v>210491200</v>
      </c>
      <c r="G506" s="1020"/>
      <c r="H506" s="1020"/>
      <c r="I506" s="1034" t="s">
        <v>5134</v>
      </c>
      <c r="J506" s="1034">
        <v>29</v>
      </c>
      <c r="K506" s="1033" t="s">
        <v>4943</v>
      </c>
      <c r="L506" s="1034" t="s">
        <v>791</v>
      </c>
    </row>
    <row r="507" spans="1:12" ht="38.25">
      <c r="A507" s="1016"/>
      <c r="B507" s="1028" t="s">
        <v>21</v>
      </c>
      <c r="C507" s="1086" t="s">
        <v>5210</v>
      </c>
      <c r="D507" s="1086" t="s">
        <v>5211</v>
      </c>
      <c r="E507" s="1032">
        <v>400000</v>
      </c>
      <c r="F507" s="1020">
        <f t="shared" si="16"/>
        <v>210891200</v>
      </c>
      <c r="G507" s="1020"/>
      <c r="H507" s="1020"/>
      <c r="I507" s="1029" t="s">
        <v>515</v>
      </c>
      <c r="J507" s="1029">
        <v>31</v>
      </c>
      <c r="K507" s="1028" t="s">
        <v>4943</v>
      </c>
      <c r="L507" s="1029" t="s">
        <v>791</v>
      </c>
    </row>
    <row r="508" spans="1:12" ht="25.5">
      <c r="A508" s="1016"/>
      <c r="B508" s="1033" t="s">
        <v>21</v>
      </c>
      <c r="C508" s="1035" t="s">
        <v>5212</v>
      </c>
      <c r="D508" s="1035" t="s">
        <v>5213</v>
      </c>
      <c r="E508" s="1036">
        <v>1600000</v>
      </c>
      <c r="F508" s="1020">
        <f t="shared" si="16"/>
        <v>212491200</v>
      </c>
      <c r="G508" s="1020"/>
      <c r="H508" s="1020"/>
      <c r="I508" s="1034" t="s">
        <v>515</v>
      </c>
      <c r="J508" s="1034">
        <v>31</v>
      </c>
      <c r="K508" s="1033" t="s">
        <v>4943</v>
      </c>
      <c r="L508" s="1034" t="s">
        <v>791</v>
      </c>
    </row>
    <row r="509" spans="1:12" ht="15">
      <c r="A509" s="1016"/>
      <c r="B509" s="1028" t="s">
        <v>21</v>
      </c>
      <c r="C509" s="1086" t="s">
        <v>5214</v>
      </c>
      <c r="D509" s="1086" t="s">
        <v>5215</v>
      </c>
      <c r="E509" s="1032">
        <v>2500000</v>
      </c>
      <c r="F509" s="1020">
        <f t="shared" si="16"/>
        <v>214991200</v>
      </c>
      <c r="G509" s="1020"/>
      <c r="H509" s="1020"/>
      <c r="I509" s="1029" t="s">
        <v>515</v>
      </c>
      <c r="J509" s="1029">
        <v>31</v>
      </c>
      <c r="K509" s="1028" t="s">
        <v>4943</v>
      </c>
      <c r="L509" s="1029" t="s">
        <v>791</v>
      </c>
    </row>
    <row r="510" spans="1:12" ht="15">
      <c r="A510" s="1016"/>
      <c r="B510" s="1033" t="s">
        <v>21</v>
      </c>
      <c r="C510" s="1035" t="s">
        <v>5216</v>
      </c>
      <c r="D510" s="1035" t="s">
        <v>5217</v>
      </c>
      <c r="E510" s="1036">
        <v>600000</v>
      </c>
      <c r="F510" s="1020">
        <f t="shared" si="16"/>
        <v>215591200</v>
      </c>
      <c r="G510" s="1020"/>
      <c r="H510" s="1020"/>
      <c r="I510" s="1034" t="s">
        <v>440</v>
      </c>
      <c r="J510" s="1034">
        <v>29</v>
      </c>
      <c r="K510" s="1033" t="s">
        <v>4943</v>
      </c>
      <c r="L510" s="1034" t="s">
        <v>791</v>
      </c>
    </row>
    <row r="511" spans="1:12" ht="15">
      <c r="A511" s="1016"/>
      <c r="B511" s="1028" t="s">
        <v>21</v>
      </c>
      <c r="C511" s="1086" t="s">
        <v>5218</v>
      </c>
      <c r="D511" s="1086" t="s">
        <v>5219</v>
      </c>
      <c r="E511" s="1032">
        <v>600000</v>
      </c>
      <c r="F511" s="1020">
        <f t="shared" si="16"/>
        <v>216191200</v>
      </c>
      <c r="G511" s="1020"/>
      <c r="H511" s="1020"/>
      <c r="I511" s="1029" t="s">
        <v>440</v>
      </c>
      <c r="J511" s="1029">
        <v>29</v>
      </c>
      <c r="K511" s="1028" t="s">
        <v>4943</v>
      </c>
      <c r="L511" s="1029" t="s">
        <v>791</v>
      </c>
    </row>
    <row r="512" spans="1:12" ht="15">
      <c r="A512" s="1016"/>
      <c r="B512" s="1033" t="s">
        <v>21</v>
      </c>
      <c r="C512" s="1035" t="s">
        <v>5220</v>
      </c>
      <c r="D512" s="1035" t="s">
        <v>5221</v>
      </c>
      <c r="E512" s="1036">
        <v>75000</v>
      </c>
      <c r="F512" s="1020">
        <f t="shared" si="16"/>
        <v>216266200</v>
      </c>
      <c r="G512" s="1020"/>
      <c r="H512" s="1020"/>
      <c r="I512" s="1034" t="s">
        <v>440</v>
      </c>
      <c r="J512" s="1034">
        <v>29</v>
      </c>
      <c r="K512" s="1033" t="s">
        <v>4943</v>
      </c>
      <c r="L512" s="1034" t="s">
        <v>791</v>
      </c>
    </row>
    <row r="513" spans="1:12" ht="15">
      <c r="A513" s="1016"/>
      <c r="B513" s="1028" t="s">
        <v>21</v>
      </c>
      <c r="C513" s="1086" t="s">
        <v>5222</v>
      </c>
      <c r="D513" s="1086" t="s">
        <v>5223</v>
      </c>
      <c r="E513" s="1032">
        <v>50000</v>
      </c>
      <c r="F513" s="1020">
        <f t="shared" si="16"/>
        <v>216316200</v>
      </c>
      <c r="G513" s="1020"/>
      <c r="H513" s="1020"/>
      <c r="I513" s="1029" t="s">
        <v>440</v>
      </c>
      <c r="J513" s="1029">
        <v>29</v>
      </c>
      <c r="K513" s="1028" t="s">
        <v>4943</v>
      </c>
      <c r="L513" s="1029" t="s">
        <v>791</v>
      </c>
    </row>
    <row r="514" spans="1:12" ht="25.5">
      <c r="A514" s="1016"/>
      <c r="B514" s="1033" t="s">
        <v>21</v>
      </c>
      <c r="C514" s="1035" t="s">
        <v>5224</v>
      </c>
      <c r="D514" s="1035" t="s">
        <v>5225</v>
      </c>
      <c r="E514" s="1036">
        <v>5000000</v>
      </c>
      <c r="F514" s="1020">
        <f t="shared" si="16"/>
        <v>221316200</v>
      </c>
      <c r="G514" s="1020"/>
      <c r="H514" s="1020"/>
      <c r="I514" s="1034" t="s">
        <v>440</v>
      </c>
      <c r="J514" s="1034">
        <v>29</v>
      </c>
      <c r="K514" s="1033" t="s">
        <v>4943</v>
      </c>
      <c r="L514" s="1034" t="s">
        <v>791</v>
      </c>
    </row>
    <row r="515" spans="1:12" ht="25.5">
      <c r="A515" s="1016"/>
      <c r="B515" s="1028" t="s">
        <v>21</v>
      </c>
      <c r="C515" s="1086" t="s">
        <v>5226</v>
      </c>
      <c r="D515" s="1086" t="s">
        <v>5227</v>
      </c>
      <c r="E515" s="1032">
        <v>450000</v>
      </c>
      <c r="F515" s="1020">
        <f t="shared" si="16"/>
        <v>221766200</v>
      </c>
      <c r="G515" s="1020"/>
      <c r="H515" s="1020"/>
      <c r="I515" s="1029" t="s">
        <v>5228</v>
      </c>
      <c r="J515" s="1029">
        <v>29</v>
      </c>
      <c r="K515" s="1028" t="s">
        <v>4943</v>
      </c>
      <c r="L515" s="1029" t="s">
        <v>791</v>
      </c>
    </row>
    <row r="516" spans="1:12" ht="38.25">
      <c r="A516" s="1016"/>
      <c r="B516" s="1033" t="s">
        <v>21</v>
      </c>
      <c r="C516" s="1035" t="s">
        <v>5229</v>
      </c>
      <c r="D516" s="1035" t="s">
        <v>5230</v>
      </c>
      <c r="E516" s="1036">
        <v>75000</v>
      </c>
      <c r="F516" s="1020">
        <f t="shared" si="16"/>
        <v>221841200</v>
      </c>
      <c r="G516" s="1020"/>
      <c r="H516" s="1020"/>
      <c r="I516" s="1034" t="s">
        <v>5228</v>
      </c>
      <c r="J516" s="1034">
        <v>29</v>
      </c>
      <c r="K516" s="1033" t="s">
        <v>4943</v>
      </c>
      <c r="L516" s="1034" t="s">
        <v>791</v>
      </c>
    </row>
    <row r="517" spans="1:12" ht="25.5">
      <c r="A517" s="1016"/>
      <c r="B517" s="1028" t="s">
        <v>21</v>
      </c>
      <c r="C517" s="1086" t="s">
        <v>5231</v>
      </c>
      <c r="D517" s="1086" t="s">
        <v>5232</v>
      </c>
      <c r="E517" s="1032">
        <v>75000</v>
      </c>
      <c r="F517" s="1020">
        <f t="shared" si="16"/>
        <v>221916200</v>
      </c>
      <c r="G517" s="1020"/>
      <c r="H517" s="1020"/>
      <c r="I517" s="1029" t="s">
        <v>5228</v>
      </c>
      <c r="J517" s="1029">
        <v>29</v>
      </c>
      <c r="K517" s="1028" t="s">
        <v>4943</v>
      </c>
      <c r="L517" s="1029" t="s">
        <v>791</v>
      </c>
    </row>
    <row r="518" spans="1:12" ht="25.5">
      <c r="A518" s="1016"/>
      <c r="B518" s="1033" t="s">
        <v>21</v>
      </c>
      <c r="C518" s="1035" t="s">
        <v>5233</v>
      </c>
      <c r="D518" s="1035" t="s">
        <v>5234</v>
      </c>
      <c r="E518" s="1036">
        <v>4500000</v>
      </c>
      <c r="F518" s="1020">
        <f t="shared" si="16"/>
        <v>226416200</v>
      </c>
      <c r="G518" s="1020"/>
      <c r="H518" s="1020"/>
      <c r="I518" s="1034" t="s">
        <v>571</v>
      </c>
      <c r="J518" s="1034">
        <v>31</v>
      </c>
      <c r="K518" s="1033" t="s">
        <v>4943</v>
      </c>
      <c r="L518" s="1034" t="s">
        <v>791</v>
      </c>
    </row>
    <row r="519" spans="1:12" ht="25.5">
      <c r="A519" s="1028"/>
      <c r="B519" s="1028" t="s">
        <v>21</v>
      </c>
      <c r="C519" s="1030" t="s">
        <v>4940</v>
      </c>
      <c r="D519" s="1031" t="s">
        <v>4941</v>
      </c>
      <c r="E519" s="1032">
        <v>600000</v>
      </c>
      <c r="F519" s="1020">
        <f t="shared" si="16"/>
        <v>227016200</v>
      </c>
      <c r="G519" s="1020"/>
      <c r="H519" s="1020"/>
      <c r="I519" s="1029" t="s">
        <v>4942</v>
      </c>
      <c r="J519" s="1029"/>
      <c r="K519" s="1028" t="s">
        <v>4943</v>
      </c>
      <c r="L519" s="1029" t="s">
        <v>4933</v>
      </c>
    </row>
    <row r="520" spans="1:12" ht="15">
      <c r="A520" s="1069"/>
      <c r="B520" s="1024" t="s">
        <v>21</v>
      </c>
      <c r="C520" s="1093" t="s">
        <v>839</v>
      </c>
      <c r="D520" s="1094" t="s">
        <v>840</v>
      </c>
      <c r="E520" s="1095">
        <v>50000</v>
      </c>
      <c r="F520" s="1020">
        <f t="shared" si="16"/>
        <v>227066200</v>
      </c>
      <c r="G520" s="1020"/>
      <c r="H520" s="1020"/>
      <c r="I520" s="1096" t="s">
        <v>11</v>
      </c>
      <c r="J520" s="1069" t="s">
        <v>685</v>
      </c>
      <c r="K520" s="1049" t="s">
        <v>4951</v>
      </c>
      <c r="L520" s="1045" t="s">
        <v>4952</v>
      </c>
    </row>
    <row r="521" spans="1:12" ht="15">
      <c r="A521" s="1069"/>
      <c r="B521" s="1024" t="s">
        <v>21</v>
      </c>
      <c r="C521" s="1093" t="s">
        <v>837</v>
      </c>
      <c r="D521" s="1094" t="s">
        <v>838</v>
      </c>
      <c r="E521" s="1095">
        <v>60000</v>
      </c>
      <c r="F521" s="1020">
        <f t="shared" si="16"/>
        <v>227126200</v>
      </c>
      <c r="G521" s="1020"/>
      <c r="H521" s="1020"/>
      <c r="I521" s="1096" t="s">
        <v>629</v>
      </c>
      <c r="J521" s="1069" t="s">
        <v>736</v>
      </c>
      <c r="K521" s="1049" t="s">
        <v>4951</v>
      </c>
      <c r="L521" s="1045" t="s">
        <v>4952</v>
      </c>
    </row>
    <row r="522" spans="1:12" ht="15">
      <c r="A522" s="1054"/>
      <c r="B522" s="1024" t="s">
        <v>21</v>
      </c>
      <c r="C522" s="1097" t="s">
        <v>5268</v>
      </c>
      <c r="D522" s="1098" t="s">
        <v>5269</v>
      </c>
      <c r="E522" s="1095">
        <v>3000000</v>
      </c>
      <c r="F522" s="1020">
        <f t="shared" si="16"/>
        <v>230126200</v>
      </c>
      <c r="G522" s="1020"/>
      <c r="H522" s="1020"/>
      <c r="I522" s="1099" t="s">
        <v>643</v>
      </c>
      <c r="J522" s="1058" t="s">
        <v>736</v>
      </c>
      <c r="K522" s="1049" t="s">
        <v>4951</v>
      </c>
      <c r="L522" s="1045" t="s">
        <v>4952</v>
      </c>
    </row>
    <row r="523" spans="1:12" ht="15">
      <c r="A523" s="1066"/>
      <c r="B523" s="1024" t="s">
        <v>21</v>
      </c>
      <c r="C523" s="1046" t="s">
        <v>4953</v>
      </c>
      <c r="D523" s="1046" t="s">
        <v>734</v>
      </c>
      <c r="E523" s="1047">
        <v>750000</v>
      </c>
      <c r="F523" s="1020">
        <f t="shared" si="16"/>
        <v>230876200</v>
      </c>
      <c r="G523" s="1020"/>
      <c r="H523" s="1020"/>
      <c r="I523" s="1048" t="s">
        <v>4952</v>
      </c>
      <c r="J523" s="1048" t="s">
        <v>59</v>
      </c>
      <c r="K523" s="1049" t="s">
        <v>4951</v>
      </c>
      <c r="L523" s="1045" t="s">
        <v>4952</v>
      </c>
    </row>
    <row r="524" spans="1:12" ht="25.5">
      <c r="A524" s="1054"/>
      <c r="B524" s="1024" t="s">
        <v>21</v>
      </c>
      <c r="C524" s="1055" t="s">
        <v>656</v>
      </c>
      <c r="D524" s="1056" t="s">
        <v>623</v>
      </c>
      <c r="E524" s="1057">
        <v>20000</v>
      </c>
      <c r="F524" s="1020">
        <f t="shared" si="16"/>
        <v>230896200</v>
      </c>
      <c r="G524" s="1020"/>
      <c r="H524" s="1020"/>
      <c r="I524" s="1058" t="s">
        <v>657</v>
      </c>
      <c r="J524" s="1058" t="s">
        <v>736</v>
      </c>
      <c r="K524" s="1049" t="s">
        <v>4951</v>
      </c>
      <c r="L524" s="1045" t="s">
        <v>4952</v>
      </c>
    </row>
    <row r="525" spans="1:12" ht="15">
      <c r="A525" s="1054"/>
      <c r="B525" s="1024" t="s">
        <v>21</v>
      </c>
      <c r="C525" s="1055" t="s">
        <v>627</v>
      </c>
      <c r="D525" s="1100" t="s">
        <v>5270</v>
      </c>
      <c r="E525" s="1057">
        <v>80000</v>
      </c>
      <c r="F525" s="1020">
        <f t="shared" si="16"/>
        <v>230976200</v>
      </c>
      <c r="G525" s="1020"/>
      <c r="H525" s="1020"/>
      <c r="I525" s="1058" t="s">
        <v>629</v>
      </c>
      <c r="J525" s="1058" t="s">
        <v>736</v>
      </c>
      <c r="K525" s="1049" t="s">
        <v>4951</v>
      </c>
      <c r="L525" s="1045" t="s">
        <v>4952</v>
      </c>
    </row>
    <row r="526" spans="1:12" ht="25.5">
      <c r="A526" s="1101"/>
      <c r="B526" s="1024" t="s">
        <v>21</v>
      </c>
      <c r="C526" s="1056" t="s">
        <v>5271</v>
      </c>
      <c r="D526" s="1056" t="s">
        <v>623</v>
      </c>
      <c r="E526" s="1057">
        <v>70000</v>
      </c>
      <c r="F526" s="1020">
        <f t="shared" si="16"/>
        <v>231046200</v>
      </c>
      <c r="G526" s="1020"/>
      <c r="H526" s="1020"/>
      <c r="I526" s="1058" t="s">
        <v>11</v>
      </c>
      <c r="J526" s="1058" t="s">
        <v>685</v>
      </c>
      <c r="K526" s="1049" t="s">
        <v>4951</v>
      </c>
      <c r="L526" s="1045" t="s">
        <v>4952</v>
      </c>
    </row>
    <row r="527" spans="1:12" ht="15">
      <c r="A527" s="1054"/>
      <c r="B527" s="1024" t="s">
        <v>21</v>
      </c>
      <c r="C527" s="1055" t="s">
        <v>5272</v>
      </c>
      <c r="D527" s="1100" t="s">
        <v>5273</v>
      </c>
      <c r="E527" s="1057">
        <v>50000</v>
      </c>
      <c r="F527" s="1020">
        <f t="shared" si="16"/>
        <v>231096200</v>
      </c>
      <c r="G527" s="1020"/>
      <c r="H527" s="1020"/>
      <c r="I527" s="1058" t="s">
        <v>632</v>
      </c>
      <c r="J527" s="1058" t="s">
        <v>736</v>
      </c>
      <c r="K527" s="1049" t="s">
        <v>4951</v>
      </c>
      <c r="L527" s="1045" t="s">
        <v>4952</v>
      </c>
    </row>
    <row r="528" spans="1:12" ht="15">
      <c r="A528" s="1054"/>
      <c r="B528" s="1024" t="s">
        <v>21</v>
      </c>
      <c r="C528" s="1102" t="s">
        <v>635</v>
      </c>
      <c r="D528" s="1102" t="s">
        <v>636</v>
      </c>
      <c r="E528" s="1057">
        <v>20000</v>
      </c>
      <c r="F528" s="1020">
        <f t="shared" si="16"/>
        <v>231116200</v>
      </c>
      <c r="G528" s="1020"/>
      <c r="H528" s="1020"/>
      <c r="I528" s="1058" t="s">
        <v>16</v>
      </c>
      <c r="J528" s="1058" t="s">
        <v>63</v>
      </c>
      <c r="K528" s="1049" t="s">
        <v>4951</v>
      </c>
      <c r="L528" s="1045" t="s">
        <v>4952</v>
      </c>
    </row>
    <row r="529" spans="1:12" ht="15">
      <c r="A529" s="1054"/>
      <c r="B529" s="1024" t="s">
        <v>21</v>
      </c>
      <c r="C529" s="1102" t="s">
        <v>639</v>
      </c>
      <c r="D529" s="1102" t="s">
        <v>640</v>
      </c>
      <c r="E529" s="1057">
        <v>20000</v>
      </c>
      <c r="F529" s="1020">
        <f t="shared" ref="F529:F577" si="17">E529+F528</f>
        <v>231136200</v>
      </c>
      <c r="G529" s="1020"/>
      <c r="H529" s="1020"/>
      <c r="I529" s="1058" t="s">
        <v>16</v>
      </c>
      <c r="J529" s="1058" t="s">
        <v>63</v>
      </c>
      <c r="K529" s="1049" t="s">
        <v>4951</v>
      </c>
      <c r="L529" s="1045" t="s">
        <v>4952</v>
      </c>
    </row>
    <row r="530" spans="1:12" ht="15">
      <c r="A530" s="1054"/>
      <c r="B530" s="1024" t="s">
        <v>21</v>
      </c>
      <c r="C530" s="1055" t="s">
        <v>642</v>
      </c>
      <c r="D530" s="1100" t="s">
        <v>628</v>
      </c>
      <c r="E530" s="1057">
        <v>20000</v>
      </c>
      <c r="F530" s="1020">
        <f t="shared" si="17"/>
        <v>231156200</v>
      </c>
      <c r="G530" s="1020"/>
      <c r="H530" s="1020"/>
      <c r="I530" s="1058" t="s">
        <v>643</v>
      </c>
      <c r="J530" s="1058" t="s">
        <v>736</v>
      </c>
      <c r="K530" s="1049" t="s">
        <v>4951</v>
      </c>
      <c r="L530" s="1045" t="s">
        <v>4952</v>
      </c>
    </row>
    <row r="531" spans="1:12" ht="15">
      <c r="A531" s="1054"/>
      <c r="B531" s="1024" t="s">
        <v>21</v>
      </c>
      <c r="C531" s="1102" t="s">
        <v>642</v>
      </c>
      <c r="D531" s="1102" t="s">
        <v>5274</v>
      </c>
      <c r="E531" s="1057">
        <v>70000</v>
      </c>
      <c r="F531" s="1020">
        <f t="shared" si="17"/>
        <v>231226200</v>
      </c>
      <c r="G531" s="1020"/>
      <c r="H531" s="1020"/>
      <c r="I531" s="1058" t="s">
        <v>643</v>
      </c>
      <c r="J531" s="1058" t="s">
        <v>736</v>
      </c>
      <c r="K531" s="1049" t="s">
        <v>4951</v>
      </c>
      <c r="L531" s="1045" t="s">
        <v>4952</v>
      </c>
    </row>
    <row r="532" spans="1:12" ht="15">
      <c r="A532" s="1071"/>
      <c r="B532" s="1024" t="s">
        <v>21</v>
      </c>
      <c r="C532" s="1092" t="s">
        <v>5275</v>
      </c>
      <c r="D532" s="1056" t="s">
        <v>5276</v>
      </c>
      <c r="E532" s="1053">
        <v>30000</v>
      </c>
      <c r="F532" s="1020">
        <f t="shared" si="17"/>
        <v>231256200</v>
      </c>
      <c r="G532" s="1020"/>
      <c r="H532" s="1020"/>
      <c r="I532" s="1058" t="s">
        <v>915</v>
      </c>
      <c r="J532" s="1070" t="s">
        <v>675</v>
      </c>
      <c r="K532" s="1049" t="s">
        <v>4951</v>
      </c>
      <c r="L532" s="1045" t="s">
        <v>4988</v>
      </c>
    </row>
    <row r="533" spans="1:12" ht="25.5">
      <c r="A533" s="1071"/>
      <c r="B533" s="1024" t="s">
        <v>21</v>
      </c>
      <c r="C533" s="1056" t="s">
        <v>5277</v>
      </c>
      <c r="D533" s="1056" t="s">
        <v>623</v>
      </c>
      <c r="E533" s="1057">
        <v>70000</v>
      </c>
      <c r="F533" s="1020">
        <f t="shared" si="17"/>
        <v>231326200</v>
      </c>
      <c r="G533" s="1020"/>
      <c r="H533" s="1020"/>
      <c r="I533" s="1058" t="s">
        <v>48</v>
      </c>
      <c r="J533" s="1058" t="s">
        <v>62</v>
      </c>
      <c r="K533" s="1049" t="s">
        <v>4951</v>
      </c>
      <c r="L533" s="1045" t="s">
        <v>4988</v>
      </c>
    </row>
    <row r="534" spans="1:12" ht="15">
      <c r="A534" s="1071"/>
      <c r="B534" s="1024" t="s">
        <v>21</v>
      </c>
      <c r="C534" s="1103" t="s">
        <v>5278</v>
      </c>
      <c r="D534" s="1103" t="s">
        <v>674</v>
      </c>
      <c r="E534" s="1095">
        <v>4500000</v>
      </c>
      <c r="F534" s="1020">
        <f t="shared" si="17"/>
        <v>235826200</v>
      </c>
      <c r="G534" s="1020"/>
      <c r="H534" s="1020"/>
      <c r="I534" s="1101" t="s">
        <v>48</v>
      </c>
      <c r="J534" s="1101" t="s">
        <v>62</v>
      </c>
      <c r="K534" s="1049" t="s">
        <v>4951</v>
      </c>
      <c r="L534" s="1045" t="s">
        <v>4988</v>
      </c>
    </row>
    <row r="535" spans="1:12" ht="15">
      <c r="A535" s="1071"/>
      <c r="B535" s="1024" t="s">
        <v>21</v>
      </c>
      <c r="C535" s="1103" t="s">
        <v>680</v>
      </c>
      <c r="D535" s="1103" t="s">
        <v>681</v>
      </c>
      <c r="E535" s="1095">
        <v>3600000</v>
      </c>
      <c r="F535" s="1020">
        <f t="shared" si="17"/>
        <v>239426200</v>
      </c>
      <c r="G535" s="1020"/>
      <c r="H535" s="1020"/>
      <c r="I535" s="1101" t="s">
        <v>464</v>
      </c>
      <c r="J535" s="1101" t="s">
        <v>675</v>
      </c>
      <c r="K535" s="1049" t="s">
        <v>4951</v>
      </c>
      <c r="L535" s="1045" t="s">
        <v>4988</v>
      </c>
    </row>
    <row r="536" spans="1:12" ht="15">
      <c r="A536" s="1016"/>
      <c r="B536" s="1024" t="s">
        <v>21</v>
      </c>
      <c r="C536" s="1097" t="s">
        <v>5279</v>
      </c>
      <c r="D536" s="1092" t="s">
        <v>5280</v>
      </c>
      <c r="E536" s="1095">
        <v>45000</v>
      </c>
      <c r="F536" s="1020">
        <f t="shared" si="17"/>
        <v>239471200</v>
      </c>
      <c r="G536" s="1020"/>
      <c r="H536" s="1020"/>
      <c r="I536" s="1099" t="s">
        <v>915</v>
      </c>
      <c r="J536" s="1104" t="s">
        <v>675</v>
      </c>
      <c r="K536" s="1049" t="s">
        <v>4951</v>
      </c>
      <c r="L536" s="1045" t="s">
        <v>4988</v>
      </c>
    </row>
    <row r="537" spans="1:12" ht="76.5">
      <c r="A537" s="1016"/>
      <c r="B537" s="1024" t="s">
        <v>21</v>
      </c>
      <c r="C537" s="1097" t="s">
        <v>5281</v>
      </c>
      <c r="D537" s="1041" t="s">
        <v>5282</v>
      </c>
      <c r="E537" s="1095">
        <v>150000</v>
      </c>
      <c r="F537" s="1020">
        <f t="shared" si="17"/>
        <v>239621200</v>
      </c>
      <c r="G537" s="1020"/>
      <c r="H537" s="1020"/>
      <c r="I537" s="1099" t="s">
        <v>48</v>
      </c>
      <c r="J537" s="1104" t="s">
        <v>62</v>
      </c>
      <c r="K537" s="1049" t="s">
        <v>4951</v>
      </c>
      <c r="L537" s="1045" t="s">
        <v>4988</v>
      </c>
    </row>
    <row r="538" spans="1:12" ht="25.5">
      <c r="A538" s="1016"/>
      <c r="B538" s="1024" t="s">
        <v>21</v>
      </c>
      <c r="C538" s="1093" t="s">
        <v>5283</v>
      </c>
      <c r="D538" s="1094" t="s">
        <v>5284</v>
      </c>
      <c r="E538" s="1095">
        <v>75000</v>
      </c>
      <c r="F538" s="1020">
        <f t="shared" si="17"/>
        <v>239696200</v>
      </c>
      <c r="G538" s="1020"/>
      <c r="H538" s="1020"/>
      <c r="I538" s="1096" t="s">
        <v>48</v>
      </c>
      <c r="J538" s="1104" t="s">
        <v>62</v>
      </c>
      <c r="K538" s="1049" t="s">
        <v>4951</v>
      </c>
      <c r="L538" s="1045" t="s">
        <v>4988</v>
      </c>
    </row>
    <row r="539" spans="1:12" ht="15">
      <c r="A539" s="1016"/>
      <c r="B539" s="1024" t="s">
        <v>21</v>
      </c>
      <c r="C539" s="1093" t="s">
        <v>5285</v>
      </c>
      <c r="D539" s="1092" t="s">
        <v>5286</v>
      </c>
      <c r="E539" s="1095">
        <v>50000</v>
      </c>
      <c r="F539" s="1020">
        <f t="shared" si="17"/>
        <v>239746200</v>
      </c>
      <c r="G539" s="1020"/>
      <c r="H539" s="1020"/>
      <c r="I539" s="1096" t="s">
        <v>915</v>
      </c>
      <c r="J539" s="1104" t="s">
        <v>675</v>
      </c>
      <c r="K539" s="1049" t="s">
        <v>4951</v>
      </c>
      <c r="L539" s="1045" t="s">
        <v>4988</v>
      </c>
    </row>
    <row r="540" spans="1:12" ht="25.5">
      <c r="A540" s="1016"/>
      <c r="B540" s="1024" t="s">
        <v>21</v>
      </c>
      <c r="C540" s="1093" t="s">
        <v>5287</v>
      </c>
      <c r="D540" s="1041" t="s">
        <v>5288</v>
      </c>
      <c r="E540" s="1042">
        <v>100000</v>
      </c>
      <c r="F540" s="1020">
        <f t="shared" si="17"/>
        <v>239846200</v>
      </c>
      <c r="G540" s="1020"/>
      <c r="H540" s="1020"/>
      <c r="I540" s="1104" t="s">
        <v>4951</v>
      </c>
      <c r="J540" s="1043"/>
      <c r="K540" s="1049" t="s">
        <v>4951</v>
      </c>
      <c r="L540" s="1045" t="s">
        <v>4988</v>
      </c>
    </row>
    <row r="541" spans="1:12" ht="25.5">
      <c r="A541" s="1054"/>
      <c r="B541" s="1024" t="s">
        <v>21</v>
      </c>
      <c r="C541" s="1102" t="s">
        <v>650</v>
      </c>
      <c r="D541" s="1102" t="s">
        <v>651</v>
      </c>
      <c r="E541" s="1057">
        <v>20000</v>
      </c>
      <c r="F541" s="1020">
        <f t="shared" si="17"/>
        <v>239866200</v>
      </c>
      <c r="G541" s="1020"/>
      <c r="H541" s="1020"/>
      <c r="I541" s="1058" t="s">
        <v>52</v>
      </c>
      <c r="J541" s="1058" t="s">
        <v>5291</v>
      </c>
      <c r="K541" s="1049" t="s">
        <v>4951</v>
      </c>
      <c r="L541" s="1045" t="s">
        <v>4952</v>
      </c>
    </row>
    <row r="542" spans="1:12" ht="15">
      <c r="A542" s="1069"/>
      <c r="B542" s="1024" t="s">
        <v>21</v>
      </c>
      <c r="C542" s="1046" t="s">
        <v>5296</v>
      </c>
      <c r="D542" s="1046" t="s">
        <v>5297</v>
      </c>
      <c r="E542" s="1047">
        <v>250000</v>
      </c>
      <c r="F542" s="1020">
        <f t="shared" si="17"/>
        <v>240116200</v>
      </c>
      <c r="G542" s="1020"/>
      <c r="H542" s="1020"/>
      <c r="I542" s="1048" t="s">
        <v>643</v>
      </c>
      <c r="J542" s="1058" t="s">
        <v>736</v>
      </c>
      <c r="K542" s="1049" t="s">
        <v>4951</v>
      </c>
      <c r="L542" s="1045" t="s">
        <v>4952</v>
      </c>
    </row>
    <row r="543" spans="1:12" ht="15">
      <c r="A543" s="1069"/>
      <c r="B543" s="1024" t="s">
        <v>21</v>
      </c>
      <c r="C543" s="1087" t="s">
        <v>878</v>
      </c>
      <c r="D543" s="1109" t="s">
        <v>879</v>
      </c>
      <c r="E543" s="1047">
        <v>100000</v>
      </c>
      <c r="F543" s="1020">
        <f t="shared" si="17"/>
        <v>240216200</v>
      </c>
      <c r="G543" s="1020"/>
      <c r="H543" s="1020"/>
      <c r="I543" s="1072" t="s">
        <v>52</v>
      </c>
      <c r="J543" s="1072" t="s">
        <v>5291</v>
      </c>
      <c r="K543" s="1049" t="s">
        <v>4951</v>
      </c>
      <c r="L543" s="1045" t="s">
        <v>4952</v>
      </c>
    </row>
    <row r="544" spans="1:12" ht="15">
      <c r="A544" s="1069"/>
      <c r="B544" s="1024" t="s">
        <v>21</v>
      </c>
      <c r="C544" s="1093" t="s">
        <v>2166</v>
      </c>
      <c r="D544" s="1094" t="s">
        <v>2167</v>
      </c>
      <c r="E544" s="1095">
        <v>40000</v>
      </c>
      <c r="F544" s="1020">
        <f t="shared" si="17"/>
        <v>240256200</v>
      </c>
      <c r="G544" s="1020"/>
      <c r="H544" s="1020"/>
      <c r="I544" s="1096" t="s">
        <v>919</v>
      </c>
      <c r="J544" s="1069" t="s">
        <v>62</v>
      </c>
      <c r="K544" s="1049" t="s">
        <v>4951</v>
      </c>
      <c r="L544" s="1045" t="s">
        <v>4952</v>
      </c>
    </row>
    <row r="545" spans="1:12" ht="38.25">
      <c r="A545" s="1069"/>
      <c r="B545" s="1024" t="s">
        <v>21</v>
      </c>
      <c r="C545" s="1093" t="s">
        <v>5298</v>
      </c>
      <c r="D545" s="1094" t="s">
        <v>5299</v>
      </c>
      <c r="E545" s="1095">
        <v>100000</v>
      </c>
      <c r="F545" s="1020">
        <f t="shared" si="17"/>
        <v>240356200</v>
      </c>
      <c r="G545" s="1020"/>
      <c r="H545" s="1020"/>
      <c r="I545" s="1096" t="s">
        <v>139</v>
      </c>
      <c r="J545" s="1058" t="s">
        <v>736</v>
      </c>
      <c r="K545" s="1049" t="s">
        <v>4951</v>
      </c>
      <c r="L545" s="1045" t="s">
        <v>4952</v>
      </c>
    </row>
    <row r="546" spans="1:12" ht="25.5">
      <c r="A546" s="1054"/>
      <c r="B546" s="1024" t="s">
        <v>21</v>
      </c>
      <c r="C546" s="1087" t="s">
        <v>5300</v>
      </c>
      <c r="D546" s="1109" t="s">
        <v>5301</v>
      </c>
      <c r="E546" s="1095">
        <v>100000</v>
      </c>
      <c r="F546" s="1020">
        <f t="shared" si="17"/>
        <v>240456200</v>
      </c>
      <c r="G546" s="1020"/>
      <c r="H546" s="1020"/>
      <c r="I546" s="1072" t="s">
        <v>4952</v>
      </c>
      <c r="J546" s="1110"/>
      <c r="K546" s="1049" t="s">
        <v>4951</v>
      </c>
      <c r="L546" s="1045" t="s">
        <v>4952</v>
      </c>
    </row>
    <row r="547" spans="1:12" ht="25.5">
      <c r="A547" s="1071"/>
      <c r="B547" s="1024" t="s">
        <v>21</v>
      </c>
      <c r="C547" s="1067" t="s">
        <v>5302</v>
      </c>
      <c r="D547" s="1111" t="s">
        <v>5303</v>
      </c>
      <c r="E547" s="1047">
        <v>100000</v>
      </c>
      <c r="F547" s="1020">
        <f t="shared" si="17"/>
        <v>240556200</v>
      </c>
      <c r="G547" s="1020"/>
      <c r="H547" s="1020"/>
      <c r="I547" s="1069" t="s">
        <v>48</v>
      </c>
      <c r="J547" s="1106" t="s">
        <v>62</v>
      </c>
      <c r="K547" s="1049" t="s">
        <v>4951</v>
      </c>
      <c r="L547" s="1045" t="s">
        <v>4988</v>
      </c>
    </row>
    <row r="548" spans="1:12" ht="15">
      <c r="A548" s="1016"/>
      <c r="B548" s="1024" t="s">
        <v>21</v>
      </c>
      <c r="C548" s="1087" t="s">
        <v>5304</v>
      </c>
      <c r="D548" s="1109" t="s">
        <v>5301</v>
      </c>
      <c r="E548" s="1095">
        <v>30000</v>
      </c>
      <c r="F548" s="1020">
        <f t="shared" si="17"/>
        <v>240586200</v>
      </c>
      <c r="G548" s="1020"/>
      <c r="H548" s="1020"/>
      <c r="I548" s="1072" t="s">
        <v>48</v>
      </c>
      <c r="J548" s="1104" t="s">
        <v>62</v>
      </c>
      <c r="K548" s="1049" t="s">
        <v>4951</v>
      </c>
      <c r="L548" s="1045" t="s">
        <v>4988</v>
      </c>
    </row>
    <row r="549" spans="1:12" ht="15">
      <c r="A549" s="1112"/>
      <c r="B549" s="1024" t="s">
        <v>21</v>
      </c>
      <c r="C549" s="1087" t="s">
        <v>798</v>
      </c>
      <c r="D549" s="1109" t="s">
        <v>799</v>
      </c>
      <c r="E549" s="1047">
        <v>350000</v>
      </c>
      <c r="F549" s="1020">
        <f t="shared" si="17"/>
        <v>240936200</v>
      </c>
      <c r="G549" s="1020"/>
      <c r="H549" s="1020"/>
      <c r="I549" s="1072" t="s">
        <v>800</v>
      </c>
      <c r="J549" s="1072" t="s">
        <v>801</v>
      </c>
      <c r="K549" s="1049" t="s">
        <v>4951</v>
      </c>
      <c r="L549" s="1045" t="s">
        <v>4988</v>
      </c>
    </row>
    <row r="550" spans="1:12" ht="15">
      <c r="A550" s="1016"/>
      <c r="B550" s="1024" t="s">
        <v>21</v>
      </c>
      <c r="C550" s="1087" t="s">
        <v>5305</v>
      </c>
      <c r="D550" s="1087" t="s">
        <v>5306</v>
      </c>
      <c r="E550" s="1047">
        <v>75000</v>
      </c>
      <c r="F550" s="1020">
        <f t="shared" si="17"/>
        <v>241011200</v>
      </c>
      <c r="G550" s="1020"/>
      <c r="H550" s="1020"/>
      <c r="I550" s="1072" t="s">
        <v>915</v>
      </c>
      <c r="J550" s="1072" t="s">
        <v>675</v>
      </c>
      <c r="K550" s="1049" t="s">
        <v>4951</v>
      </c>
      <c r="L550" s="1045" t="s">
        <v>4988</v>
      </c>
    </row>
    <row r="551" spans="1:12" ht="15">
      <c r="A551" s="1016"/>
      <c r="B551" s="1024" t="s">
        <v>21</v>
      </c>
      <c r="C551" s="1093" t="s">
        <v>833</v>
      </c>
      <c r="D551" s="1094" t="s">
        <v>834</v>
      </c>
      <c r="E551" s="1095">
        <v>60000</v>
      </c>
      <c r="F551" s="1020">
        <f t="shared" si="17"/>
        <v>241071200</v>
      </c>
      <c r="G551" s="1020"/>
      <c r="H551" s="1020"/>
      <c r="I551" s="1096" t="s">
        <v>48</v>
      </c>
      <c r="J551" s="1104" t="s">
        <v>62</v>
      </c>
      <c r="K551" s="1049" t="s">
        <v>4951</v>
      </c>
      <c r="L551" s="1045" t="s">
        <v>4988</v>
      </c>
    </row>
    <row r="552" spans="1:12" ht="15">
      <c r="A552" s="1071"/>
      <c r="B552" s="1024" t="s">
        <v>21</v>
      </c>
      <c r="C552" s="1103" t="s">
        <v>5307</v>
      </c>
      <c r="D552" s="1103" t="s">
        <v>671</v>
      </c>
      <c r="E552" s="1095">
        <v>5000000</v>
      </c>
      <c r="F552" s="1020">
        <f t="shared" si="17"/>
        <v>246071200</v>
      </c>
      <c r="G552" s="1020"/>
      <c r="H552" s="1020"/>
      <c r="I552" s="1101" t="s">
        <v>48</v>
      </c>
      <c r="J552" s="1101" t="s">
        <v>62</v>
      </c>
      <c r="K552" s="1049" t="s">
        <v>4951</v>
      </c>
      <c r="L552" s="1045" t="s">
        <v>4988</v>
      </c>
    </row>
    <row r="553" spans="1:12" ht="15">
      <c r="A553" s="1071"/>
      <c r="B553" s="1024" t="s">
        <v>21</v>
      </c>
      <c r="C553" s="1103" t="s">
        <v>5308</v>
      </c>
      <c r="D553" s="1043" t="s">
        <v>5309</v>
      </c>
      <c r="E553" s="1095">
        <v>150000</v>
      </c>
      <c r="F553" s="1020">
        <f t="shared" si="17"/>
        <v>246221200</v>
      </c>
      <c r="G553" s="1020"/>
      <c r="H553" s="1020"/>
      <c r="I553" s="1101" t="s">
        <v>48</v>
      </c>
      <c r="J553" s="1101" t="s">
        <v>62</v>
      </c>
      <c r="K553" s="1049" t="s">
        <v>4951</v>
      </c>
      <c r="L553" s="1045" t="s">
        <v>4988</v>
      </c>
    </row>
    <row r="554" spans="1:12" ht="25.5">
      <c r="A554" s="1071"/>
      <c r="B554" s="1024" t="s">
        <v>21</v>
      </c>
      <c r="C554" s="1103" t="s">
        <v>678</v>
      </c>
      <c r="D554" s="1103" t="s">
        <v>679</v>
      </c>
      <c r="E554" s="1095">
        <v>750000</v>
      </c>
      <c r="F554" s="1020">
        <f t="shared" si="17"/>
        <v>246971200</v>
      </c>
      <c r="G554" s="1020"/>
      <c r="H554" s="1020"/>
      <c r="I554" s="1101" t="s">
        <v>48</v>
      </c>
      <c r="J554" s="1101" t="s">
        <v>62</v>
      </c>
      <c r="K554" s="1049" t="s">
        <v>4951</v>
      </c>
      <c r="L554" s="1045" t="s">
        <v>4988</v>
      </c>
    </row>
    <row r="555" spans="1:12" ht="15">
      <c r="A555" s="1071"/>
      <c r="B555" s="1024" t="s">
        <v>21</v>
      </c>
      <c r="C555" s="1103" t="s">
        <v>5310</v>
      </c>
      <c r="D555" s="1113" t="s">
        <v>5311</v>
      </c>
      <c r="E555" s="1095">
        <v>150000</v>
      </c>
      <c r="F555" s="1020">
        <f t="shared" si="17"/>
        <v>247121200</v>
      </c>
      <c r="G555" s="1020"/>
      <c r="H555" s="1020"/>
      <c r="I555" s="1058" t="s">
        <v>915</v>
      </c>
      <c r="J555" s="1072" t="s">
        <v>675</v>
      </c>
      <c r="K555" s="1049" t="s">
        <v>4951</v>
      </c>
      <c r="L555" s="1045" t="s">
        <v>4988</v>
      </c>
    </row>
    <row r="556" spans="1:12" ht="15">
      <c r="A556" s="1054"/>
      <c r="B556" s="1024" t="s">
        <v>21</v>
      </c>
      <c r="C556" s="1103" t="s">
        <v>5323</v>
      </c>
      <c r="D556" s="1103" t="s">
        <v>665</v>
      </c>
      <c r="E556" s="1095">
        <v>75000</v>
      </c>
      <c r="F556" s="1020">
        <f t="shared" si="17"/>
        <v>247196200</v>
      </c>
      <c r="G556" s="1020"/>
      <c r="H556" s="1020"/>
      <c r="I556" s="1101" t="s">
        <v>52</v>
      </c>
      <c r="J556" s="1101" t="s">
        <v>5291</v>
      </c>
      <c r="K556" s="1049" t="s">
        <v>4951</v>
      </c>
      <c r="L556" s="1045" t="s">
        <v>4952</v>
      </c>
    </row>
    <row r="557" spans="1:12" ht="15">
      <c r="A557" s="1054"/>
      <c r="B557" s="1024" t="s">
        <v>21</v>
      </c>
      <c r="C557" s="1103" t="s">
        <v>5324</v>
      </c>
      <c r="D557" s="1103" t="s">
        <v>667</v>
      </c>
      <c r="E557" s="1095">
        <v>250000</v>
      </c>
      <c r="F557" s="1020">
        <f t="shared" si="17"/>
        <v>247446200</v>
      </c>
      <c r="G557" s="1020"/>
      <c r="H557" s="1020"/>
      <c r="I557" s="1101" t="s">
        <v>632</v>
      </c>
      <c r="J557" s="1101" t="s">
        <v>736</v>
      </c>
      <c r="K557" s="1049" t="s">
        <v>4951</v>
      </c>
      <c r="L557" s="1045" t="s">
        <v>4952</v>
      </c>
    </row>
    <row r="558" spans="1:12" ht="15">
      <c r="A558" s="1066"/>
      <c r="B558" s="1024" t="s">
        <v>21</v>
      </c>
      <c r="C558" s="1046" t="s">
        <v>751</v>
      </c>
      <c r="D558" s="1046" t="s">
        <v>752</v>
      </c>
      <c r="E558" s="1047">
        <v>800000</v>
      </c>
      <c r="F558" s="1020">
        <f t="shared" si="17"/>
        <v>248246200</v>
      </c>
      <c r="G558" s="1020"/>
      <c r="H558" s="1020"/>
      <c r="I558" s="1048" t="s">
        <v>11</v>
      </c>
      <c r="J558" s="1058" t="s">
        <v>685</v>
      </c>
      <c r="K558" s="1049" t="s">
        <v>4951</v>
      </c>
      <c r="L558" s="1045" t="s">
        <v>4952</v>
      </c>
    </row>
    <row r="559" spans="1:12" ht="15">
      <c r="A559" s="1066"/>
      <c r="B559" s="1024" t="s">
        <v>21</v>
      </c>
      <c r="C559" s="1046" t="s">
        <v>5325</v>
      </c>
      <c r="D559" s="1046" t="s">
        <v>5325</v>
      </c>
      <c r="E559" s="1047">
        <v>3500000</v>
      </c>
      <c r="F559" s="1020">
        <f t="shared" si="17"/>
        <v>251746200</v>
      </c>
      <c r="G559" s="1020"/>
      <c r="H559" s="1020"/>
      <c r="I559" s="1048" t="s">
        <v>643</v>
      </c>
      <c r="J559" s="1058" t="s">
        <v>736</v>
      </c>
      <c r="K559" s="1049" t="s">
        <v>4951</v>
      </c>
      <c r="L559" s="1045" t="s">
        <v>4952</v>
      </c>
    </row>
    <row r="560" spans="1:12" ht="15">
      <c r="A560" s="1066"/>
      <c r="B560" s="1024" t="s">
        <v>21</v>
      </c>
      <c r="C560" s="1046" t="s">
        <v>5326</v>
      </c>
      <c r="D560" s="1046" t="s">
        <v>5327</v>
      </c>
      <c r="E560" s="1047">
        <v>10000000</v>
      </c>
      <c r="F560" s="1020">
        <f t="shared" si="17"/>
        <v>261746200</v>
      </c>
      <c r="G560" s="1020"/>
      <c r="H560" s="1020"/>
      <c r="I560" s="1048" t="s">
        <v>643</v>
      </c>
      <c r="J560" s="1058" t="s">
        <v>736</v>
      </c>
      <c r="K560" s="1049" t="s">
        <v>4951</v>
      </c>
      <c r="L560" s="1045" t="s">
        <v>4952</v>
      </c>
    </row>
    <row r="561" spans="1:12" ht="15">
      <c r="A561" s="1054"/>
      <c r="B561" s="1024" t="s">
        <v>21</v>
      </c>
      <c r="C561" s="1097" t="s">
        <v>5328</v>
      </c>
      <c r="D561" s="1098" t="s">
        <v>5329</v>
      </c>
      <c r="E561" s="1095">
        <v>75000</v>
      </c>
      <c r="F561" s="1020">
        <f t="shared" si="17"/>
        <v>261821200</v>
      </c>
      <c r="G561" s="1020"/>
      <c r="H561" s="1020"/>
      <c r="I561" s="1099" t="s">
        <v>643</v>
      </c>
      <c r="J561" s="1058" t="s">
        <v>736</v>
      </c>
      <c r="K561" s="1049" t="s">
        <v>4951</v>
      </c>
      <c r="L561" s="1045" t="s">
        <v>4952</v>
      </c>
    </row>
    <row r="562" spans="1:12" ht="38.25">
      <c r="A562" s="1069"/>
      <c r="B562" s="1024" t="s">
        <v>21</v>
      </c>
      <c r="C562" s="1093" t="s">
        <v>5330</v>
      </c>
      <c r="D562" s="1094" t="s">
        <v>5331</v>
      </c>
      <c r="E562" s="1095">
        <v>50000</v>
      </c>
      <c r="F562" s="1020">
        <f t="shared" si="17"/>
        <v>261871200</v>
      </c>
      <c r="G562" s="1020"/>
      <c r="H562" s="1020"/>
      <c r="I562" s="1096" t="s">
        <v>11</v>
      </c>
      <c r="J562" s="1069"/>
      <c r="K562" s="1049" t="s">
        <v>4951</v>
      </c>
      <c r="L562" s="1045" t="s">
        <v>4952</v>
      </c>
    </row>
    <row r="563" spans="1:12" ht="15">
      <c r="A563" s="1069"/>
      <c r="B563" s="1024" t="s">
        <v>21</v>
      </c>
      <c r="C563" s="1055" t="s">
        <v>843</v>
      </c>
      <c r="D563" s="1068" t="s">
        <v>844</v>
      </c>
      <c r="E563" s="1047">
        <v>35000</v>
      </c>
      <c r="F563" s="1020">
        <f t="shared" si="17"/>
        <v>261906200</v>
      </c>
      <c r="G563" s="1020"/>
      <c r="H563" s="1020"/>
      <c r="I563" s="1069" t="s">
        <v>52</v>
      </c>
      <c r="J563" s="1069" t="s">
        <v>5291</v>
      </c>
      <c r="K563" s="1049" t="s">
        <v>4951</v>
      </c>
      <c r="L563" s="1045" t="s">
        <v>4952</v>
      </c>
    </row>
    <row r="564" spans="1:12" ht="25.5">
      <c r="A564" s="1069"/>
      <c r="B564" s="1024" t="s">
        <v>21</v>
      </c>
      <c r="C564" s="1046" t="s">
        <v>5332</v>
      </c>
      <c r="D564" s="1046" t="s">
        <v>5332</v>
      </c>
      <c r="E564" s="1047">
        <v>100000</v>
      </c>
      <c r="F564" s="1020">
        <f t="shared" si="17"/>
        <v>262006200</v>
      </c>
      <c r="G564" s="1020"/>
      <c r="H564" s="1020"/>
      <c r="I564" s="1048" t="s">
        <v>139</v>
      </c>
      <c r="J564" s="1058" t="s">
        <v>736</v>
      </c>
      <c r="K564" s="1049" t="s">
        <v>4951</v>
      </c>
      <c r="L564" s="1045" t="s">
        <v>4952</v>
      </c>
    </row>
    <row r="565" spans="1:12" ht="25.5">
      <c r="A565" s="1016"/>
      <c r="B565" s="1024" t="s">
        <v>21</v>
      </c>
      <c r="C565" s="1093" t="s">
        <v>5335</v>
      </c>
      <c r="D565" s="1041" t="s">
        <v>5336</v>
      </c>
      <c r="E565" s="1095">
        <v>50000</v>
      </c>
      <c r="F565" s="1020">
        <f t="shared" si="17"/>
        <v>262056200</v>
      </c>
      <c r="G565" s="1020"/>
      <c r="H565" s="1020"/>
      <c r="I565" s="1096" t="s">
        <v>48</v>
      </c>
      <c r="J565" s="1104" t="s">
        <v>62</v>
      </c>
      <c r="K565" s="1049" t="s">
        <v>4951</v>
      </c>
      <c r="L565" s="1045" t="s">
        <v>4988</v>
      </c>
    </row>
    <row r="566" spans="1:12" ht="15">
      <c r="A566" s="1071"/>
      <c r="B566" s="1024" t="s">
        <v>21</v>
      </c>
      <c r="C566" s="1046" t="s">
        <v>5337</v>
      </c>
      <c r="D566" s="1046" t="s">
        <v>737</v>
      </c>
      <c r="E566" s="1047">
        <v>4000000</v>
      </c>
      <c r="F566" s="1020">
        <f t="shared" si="17"/>
        <v>266056200</v>
      </c>
      <c r="G566" s="1020"/>
      <c r="H566" s="1020"/>
      <c r="I566" s="1048" t="s">
        <v>48</v>
      </c>
      <c r="J566" s="1048" t="s">
        <v>62</v>
      </c>
      <c r="K566" s="1049" t="s">
        <v>4951</v>
      </c>
      <c r="L566" s="1045" t="s">
        <v>4988</v>
      </c>
    </row>
    <row r="567" spans="1:12" ht="15">
      <c r="A567" s="1114"/>
      <c r="B567" s="1024" t="s">
        <v>21</v>
      </c>
      <c r="C567" s="1046" t="s">
        <v>5338</v>
      </c>
      <c r="D567" s="1046" t="s">
        <v>746</v>
      </c>
      <c r="E567" s="1047">
        <v>100000</v>
      </c>
      <c r="F567" s="1020">
        <f t="shared" si="17"/>
        <v>266156200</v>
      </c>
      <c r="G567" s="1020"/>
      <c r="H567" s="1020"/>
      <c r="I567" s="1048" t="s">
        <v>48</v>
      </c>
      <c r="J567" s="1048" t="s">
        <v>62</v>
      </c>
      <c r="K567" s="1049" t="s">
        <v>4951</v>
      </c>
      <c r="L567" s="1045" t="s">
        <v>4988</v>
      </c>
    </row>
    <row r="568" spans="1:12" ht="15">
      <c r="A568" s="1114"/>
      <c r="B568" s="1024" t="s">
        <v>21</v>
      </c>
      <c r="C568" s="1046" t="s">
        <v>5339</v>
      </c>
      <c r="D568" s="1046" t="s">
        <v>746</v>
      </c>
      <c r="E568" s="1047">
        <v>100000</v>
      </c>
      <c r="F568" s="1020">
        <f t="shared" si="17"/>
        <v>266256200</v>
      </c>
      <c r="G568" s="1020"/>
      <c r="H568" s="1020"/>
      <c r="I568" s="1048" t="s">
        <v>48</v>
      </c>
      <c r="J568" s="1048" t="s">
        <v>62</v>
      </c>
      <c r="K568" s="1049" t="s">
        <v>4951</v>
      </c>
      <c r="L568" s="1045" t="s">
        <v>4988</v>
      </c>
    </row>
    <row r="569" spans="1:12" ht="25.5">
      <c r="A569" s="1069"/>
      <c r="B569" s="1024" t="s">
        <v>21</v>
      </c>
      <c r="C569" s="1115" t="s">
        <v>2170</v>
      </c>
      <c r="D569" s="1115" t="s">
        <v>5344</v>
      </c>
      <c r="E569" s="1116">
        <v>200000</v>
      </c>
      <c r="F569" s="1020">
        <f t="shared" si="17"/>
        <v>266456200</v>
      </c>
      <c r="G569" s="1020"/>
      <c r="H569" s="1020"/>
      <c r="I569" s="1069" t="s">
        <v>11</v>
      </c>
      <c r="J569" s="1069" t="s">
        <v>65</v>
      </c>
      <c r="K569" s="1049" t="s">
        <v>4951</v>
      </c>
      <c r="L569" s="1045" t="s">
        <v>4952</v>
      </c>
    </row>
    <row r="570" spans="1:12" ht="25.5">
      <c r="A570" s="1054"/>
      <c r="B570" s="1024" t="s">
        <v>21</v>
      </c>
      <c r="C570" s="1097" t="s">
        <v>5345</v>
      </c>
      <c r="D570" s="1068" t="s">
        <v>5346</v>
      </c>
      <c r="E570" s="1047">
        <v>50000</v>
      </c>
      <c r="F570" s="1020">
        <f t="shared" si="17"/>
        <v>266506200</v>
      </c>
      <c r="G570" s="1020"/>
      <c r="H570" s="1020"/>
      <c r="I570" s="1072" t="s">
        <v>4952</v>
      </c>
      <c r="J570" s="1101" t="s">
        <v>5347</v>
      </c>
      <c r="K570" s="1049" t="s">
        <v>4951</v>
      </c>
      <c r="L570" s="1045" t="s">
        <v>4952</v>
      </c>
    </row>
    <row r="571" spans="1:12" ht="25.5">
      <c r="A571" s="1066"/>
      <c r="B571" s="1024" t="s">
        <v>21</v>
      </c>
      <c r="C571" s="1046" t="s">
        <v>5348</v>
      </c>
      <c r="D571" s="1046" t="s">
        <v>5349</v>
      </c>
      <c r="E571" s="1047">
        <v>2000000</v>
      </c>
      <c r="F571" s="1020">
        <f t="shared" si="17"/>
        <v>268506200</v>
      </c>
      <c r="G571" s="1020"/>
      <c r="H571" s="1020"/>
      <c r="I571" s="1048" t="s">
        <v>488</v>
      </c>
      <c r="J571" s="1048" t="s">
        <v>736</v>
      </c>
      <c r="K571" s="1049" t="s">
        <v>4951</v>
      </c>
      <c r="L571" s="1045" t="s">
        <v>4952</v>
      </c>
    </row>
    <row r="572" spans="1:12" ht="15">
      <c r="A572" s="1016"/>
      <c r="B572" s="1024" t="s">
        <v>21</v>
      </c>
      <c r="C572" s="1087" t="s">
        <v>888</v>
      </c>
      <c r="D572" s="1109" t="s">
        <v>889</v>
      </c>
      <c r="E572" s="1047">
        <v>3000000</v>
      </c>
      <c r="F572" s="1020">
        <f t="shared" si="17"/>
        <v>271506200</v>
      </c>
      <c r="G572" s="1020"/>
      <c r="H572" s="1020"/>
      <c r="I572" s="1072" t="s">
        <v>890</v>
      </c>
      <c r="J572" s="1072" t="s">
        <v>67</v>
      </c>
      <c r="K572" s="1049" t="s">
        <v>4951</v>
      </c>
      <c r="L572" s="1045" t="s">
        <v>4988</v>
      </c>
    </row>
    <row r="573" spans="1:12" ht="30">
      <c r="A573" s="1066"/>
      <c r="B573" s="1024" t="s">
        <v>21</v>
      </c>
      <c r="C573" s="1117" t="s">
        <v>731</v>
      </c>
      <c r="D573" s="1117" t="s">
        <v>732</v>
      </c>
      <c r="E573" s="1047">
        <v>500000</v>
      </c>
      <c r="F573" s="1020">
        <f t="shared" si="17"/>
        <v>272006200</v>
      </c>
      <c r="G573" s="1020"/>
      <c r="H573" s="1020"/>
      <c r="I573" s="1048" t="s">
        <v>11</v>
      </c>
      <c r="J573" s="1058" t="s">
        <v>685</v>
      </c>
      <c r="K573" s="1049" t="s">
        <v>4951</v>
      </c>
      <c r="L573" s="1045" t="s">
        <v>4952</v>
      </c>
    </row>
    <row r="574" spans="1:12" ht="15">
      <c r="A574" s="1066"/>
      <c r="B574" s="1024" t="s">
        <v>21</v>
      </c>
      <c r="C574" s="1117" t="s">
        <v>755</v>
      </c>
      <c r="D574" s="1117" t="s">
        <v>756</v>
      </c>
      <c r="E574" s="1118">
        <v>2000000</v>
      </c>
      <c r="F574" s="1020">
        <f t="shared" si="17"/>
        <v>274006200</v>
      </c>
      <c r="G574" s="1020"/>
      <c r="H574" s="1020"/>
      <c r="I574" s="1119" t="s">
        <v>643</v>
      </c>
      <c r="J574" s="1119" t="s">
        <v>736</v>
      </c>
      <c r="K574" s="1049" t="s">
        <v>4951</v>
      </c>
      <c r="L574" s="1045" t="s">
        <v>4952</v>
      </c>
    </row>
    <row r="575" spans="1:12" ht="15">
      <c r="A575" s="1066"/>
      <c r="B575" s="1024" t="s">
        <v>21</v>
      </c>
      <c r="C575" s="1087" t="s">
        <v>5351</v>
      </c>
      <c r="D575" s="1087" t="s">
        <v>5352</v>
      </c>
      <c r="E575" s="1095">
        <v>1500000</v>
      </c>
      <c r="F575" s="1020">
        <f t="shared" si="17"/>
        <v>275506200</v>
      </c>
      <c r="G575" s="1020"/>
      <c r="H575" s="1020"/>
      <c r="I575" s="1072" t="s">
        <v>497</v>
      </c>
      <c r="J575" s="1106" t="s">
        <v>736</v>
      </c>
      <c r="K575" s="1049" t="s">
        <v>4951</v>
      </c>
      <c r="L575" s="1045" t="s">
        <v>4952</v>
      </c>
    </row>
    <row r="576" spans="1:12" ht="15">
      <c r="A576" s="1016"/>
      <c r="B576" s="1024" t="s">
        <v>21</v>
      </c>
      <c r="C576" s="1097" t="s">
        <v>5353</v>
      </c>
      <c r="D576" s="1097" t="s">
        <v>5353</v>
      </c>
      <c r="E576" s="1047">
        <v>30000</v>
      </c>
      <c r="F576" s="1020">
        <f t="shared" si="17"/>
        <v>275536200</v>
      </c>
      <c r="G576" s="1020"/>
      <c r="H576" s="1020"/>
      <c r="I576" s="1072" t="s">
        <v>915</v>
      </c>
      <c r="J576" s="1104" t="s">
        <v>675</v>
      </c>
      <c r="K576" s="1049" t="s">
        <v>4951</v>
      </c>
      <c r="L576" s="1045" t="s">
        <v>4988</v>
      </c>
    </row>
    <row r="577" spans="1:12" ht="25.5">
      <c r="A577" s="1016"/>
      <c r="B577" s="1024" t="s">
        <v>21</v>
      </c>
      <c r="C577" s="1115" t="s">
        <v>5354</v>
      </c>
      <c r="D577" s="1041" t="s">
        <v>5355</v>
      </c>
      <c r="E577" s="1116">
        <v>2000000</v>
      </c>
      <c r="F577" s="1020">
        <f t="shared" si="17"/>
        <v>277536200</v>
      </c>
      <c r="G577" s="1020"/>
      <c r="H577" s="1020"/>
      <c r="I577" s="1069" t="s">
        <v>48</v>
      </c>
      <c r="J577" s="1069" t="s">
        <v>62</v>
      </c>
      <c r="K577" s="1049" t="s">
        <v>4951</v>
      </c>
      <c r="L577" s="1045" t="s">
        <v>4988</v>
      </c>
    </row>
    <row r="578" spans="1:12">
      <c r="A578" s="237">
        <v>306</v>
      </c>
      <c r="B578" s="237"/>
      <c r="C578" s="238"/>
      <c r="D578" s="239" t="s">
        <v>5357</v>
      </c>
      <c r="E578" s="240">
        <f>SUM(E272:E577)</f>
        <v>219426200</v>
      </c>
      <c r="F578" s="969"/>
      <c r="G578" s="241"/>
      <c r="H578" s="969"/>
      <c r="I578" s="970"/>
      <c r="J578" s="242"/>
    </row>
    <row r="579" spans="1:12">
      <c r="A579" s="1007" t="s">
        <v>23</v>
      </c>
      <c r="B579" s="1120"/>
      <c r="C579" s="610"/>
      <c r="D579" s="610"/>
      <c r="E579" s="610"/>
      <c r="F579" s="969"/>
      <c r="G579" s="611"/>
      <c r="H579" s="969"/>
      <c r="I579" s="611"/>
      <c r="J579" s="611"/>
    </row>
    <row r="580" spans="1:12">
      <c r="C580" s="252"/>
      <c r="D580" s="610"/>
      <c r="E580" s="610"/>
      <c r="F580" s="969"/>
      <c r="G580" s="611"/>
      <c r="H580" s="969"/>
    </row>
    <row r="581" spans="1:12">
      <c r="C581" s="252"/>
      <c r="D581" s="610"/>
      <c r="E581" s="1008" t="s">
        <v>932</v>
      </c>
      <c r="F581" s="973" t="s">
        <v>933</v>
      </c>
      <c r="G581" s="611"/>
      <c r="H581" s="969"/>
    </row>
    <row r="582" spans="1:12">
      <c r="C582" s="252"/>
      <c r="D582" s="990" t="s">
        <v>18</v>
      </c>
      <c r="E582" s="1009">
        <f>A98</f>
        <v>92</v>
      </c>
      <c r="F582" s="969">
        <f>E98</f>
        <v>20880600</v>
      </c>
      <c r="G582" s="1010"/>
      <c r="H582" s="969"/>
    </row>
    <row r="583" spans="1:12">
      <c r="C583" s="252"/>
      <c r="D583" s="990" t="s">
        <v>21</v>
      </c>
      <c r="E583" s="1009">
        <f>A578</f>
        <v>306</v>
      </c>
      <c r="F583" s="969">
        <f>E578</f>
        <v>219426200</v>
      </c>
      <c r="G583" s="1010"/>
      <c r="H583" s="969"/>
    </row>
    <row r="584" spans="1:12">
      <c r="C584" s="252"/>
      <c r="D584" s="990" t="s">
        <v>19</v>
      </c>
      <c r="E584" s="1009">
        <f>A271</f>
        <v>114</v>
      </c>
      <c r="F584" s="969">
        <f>E271</f>
        <v>58110000</v>
      </c>
      <c r="G584" s="1010"/>
      <c r="H584" s="969"/>
    </row>
    <row r="585" spans="1:12" ht="13.5" thickBot="1">
      <c r="C585" s="252"/>
      <c r="D585" s="1011" t="s">
        <v>934</v>
      </c>
      <c r="E585" s="1012">
        <f>A155</f>
        <v>51</v>
      </c>
      <c r="F585" s="991">
        <f>E155</f>
        <v>3066500</v>
      </c>
      <c r="G585" s="1010"/>
      <c r="H585" s="969"/>
    </row>
    <row r="586" spans="1:12" ht="13.5" thickTop="1">
      <c r="C586" s="252"/>
      <c r="D586" s="990" t="s">
        <v>86</v>
      </c>
      <c r="E586" s="1009">
        <f>SUM(E582:E585)</f>
        <v>563</v>
      </c>
      <c r="F586" s="969">
        <f>SUM(F582:F585)</f>
        <v>301483300</v>
      </c>
      <c r="G586" s="611"/>
      <c r="H586" s="969"/>
    </row>
  </sheetData>
  <sortState xmlns:xlrd2="http://schemas.microsoft.com/office/spreadsheetml/2017/richdata2" ref="A157:R576">
    <sortCondition ref="B157:B576"/>
  </sortState>
  <mergeCells count="7">
    <mergeCell ref="J4:J5"/>
    <mergeCell ref="E2:H2"/>
    <mergeCell ref="E3:E5"/>
    <mergeCell ref="F3:F5"/>
    <mergeCell ref="G3:G5"/>
    <mergeCell ref="H3:H5"/>
    <mergeCell ref="I4:I5"/>
  </mergeCells>
  <pageMargins left="0.75" right="0.75" top="1" bottom="1" header="0.3" footer="0.3"/>
  <pageSetup scale="48" orientation="portrait" horizontalDpi="1200" verticalDpi="12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zoomScale="85" zoomScaleNormal="85" workbookViewId="0">
      <selection activeCell="E8" sqref="E8:E21"/>
    </sheetView>
  </sheetViews>
  <sheetFormatPr defaultColWidth="9.140625" defaultRowHeight="12.75"/>
  <cols>
    <col min="1" max="1" width="15.85546875" style="3" customWidth="1"/>
    <col min="2" max="2" width="35.7109375" style="585" bestFit="1" customWidth="1"/>
    <col min="3" max="3" width="24.5703125" style="585" bestFit="1" customWidth="1"/>
    <col min="4" max="4" width="50.7109375" style="568" customWidth="1"/>
    <col min="5" max="5" width="11.28515625" style="24" customWidth="1"/>
    <col min="6" max="6" width="11" style="25" customWidth="1"/>
    <col min="7" max="7" width="9.42578125" style="24" customWidth="1"/>
    <col min="8" max="8" width="13.5703125" style="25" customWidth="1"/>
    <col min="9" max="9" width="1.5703125" style="2" customWidth="1"/>
    <col min="10" max="10" width="12.28515625" style="3" customWidth="1"/>
    <col min="11" max="11" width="9.42578125" style="3" customWidth="1"/>
    <col min="12" max="12" width="1.85546875" style="3" customWidth="1"/>
    <col min="13" max="13" width="10.7109375" style="1" customWidth="1"/>
    <col min="14" max="14" width="4.28515625" style="1" customWidth="1"/>
    <col min="15" max="15" width="12.85546875" style="1" customWidth="1"/>
    <col min="16" max="16" width="8.85546875" style="3" customWidth="1"/>
    <col min="17" max="17" width="8.85546875" style="1" customWidth="1"/>
    <col min="18" max="16384" width="9.140625" style="1"/>
  </cols>
  <sheetData>
    <row r="1" spans="1:13" ht="18">
      <c r="D1" s="584"/>
    </row>
    <row r="2" spans="1:13" ht="15.75" customHeight="1">
      <c r="A2" s="23" t="s">
        <v>2842</v>
      </c>
      <c r="B2" s="23"/>
      <c r="C2" s="23"/>
      <c r="D2" s="277"/>
      <c r="E2" s="253"/>
      <c r="F2" s="254"/>
      <c r="G2" s="26"/>
      <c r="H2" s="254"/>
      <c r="I2" s="13"/>
      <c r="J2" s="5"/>
      <c r="K2" s="5"/>
    </row>
    <row r="3" spans="1:13" ht="15.75" customHeight="1">
      <c r="A3" s="268" t="s">
        <v>3659</v>
      </c>
      <c r="B3" s="29"/>
      <c r="C3" s="255"/>
      <c r="D3" s="278"/>
      <c r="E3" s="1124" t="s">
        <v>42</v>
      </c>
      <c r="F3" s="1184"/>
      <c r="G3" s="1184"/>
      <c r="H3" s="1184"/>
      <c r="I3" s="11"/>
      <c r="J3" s="5"/>
      <c r="K3" s="5"/>
    </row>
    <row r="4" spans="1:13" s="8" customFormat="1" ht="15.75" customHeight="1">
      <c r="A4" s="19"/>
      <c r="B4" s="256"/>
      <c r="C4" s="255"/>
      <c r="D4" s="279"/>
      <c r="E4" s="1124" t="s">
        <v>6</v>
      </c>
      <c r="F4" s="1124" t="s">
        <v>7</v>
      </c>
      <c r="G4" s="1185" t="s">
        <v>8</v>
      </c>
      <c r="H4" s="1187" t="s">
        <v>9</v>
      </c>
      <c r="I4" s="17"/>
      <c r="J4" s="6"/>
      <c r="K4" s="6"/>
    </row>
    <row r="5" spans="1:13" s="8" customFormat="1" ht="15.75">
      <c r="A5" s="10" t="s">
        <v>0</v>
      </c>
      <c r="B5" s="255"/>
      <c r="C5" s="255"/>
      <c r="D5" s="280"/>
      <c r="E5" s="1125"/>
      <c r="F5" s="1125"/>
      <c r="G5" s="1186"/>
      <c r="H5" s="1188"/>
      <c r="I5" s="17"/>
      <c r="J5" s="1182" t="s">
        <v>4</v>
      </c>
      <c r="K5" s="1182" t="s">
        <v>5</v>
      </c>
    </row>
    <row r="6" spans="1:13" s="8" customFormat="1" ht="15.75">
      <c r="A6" s="10" t="s">
        <v>1</v>
      </c>
      <c r="B6" s="10" t="s">
        <v>12</v>
      </c>
      <c r="C6" s="10" t="s">
        <v>2</v>
      </c>
      <c r="D6" s="281" t="s">
        <v>3</v>
      </c>
      <c r="E6" s="1125"/>
      <c r="F6" s="1125"/>
      <c r="G6" s="1186"/>
      <c r="H6" s="1188"/>
      <c r="I6" s="17"/>
      <c r="J6" s="1183"/>
      <c r="K6" s="1183"/>
    </row>
    <row r="7" spans="1:13" s="14" customFormat="1" ht="63.75">
      <c r="A7" s="583">
        <v>1</v>
      </c>
      <c r="B7" s="257" t="s">
        <v>936</v>
      </c>
      <c r="C7" s="20" t="s">
        <v>938</v>
      </c>
      <c r="D7" s="16" t="s">
        <v>939</v>
      </c>
      <c r="E7" s="56">
        <v>300000</v>
      </c>
      <c r="F7" s="61">
        <f>E7</f>
        <v>300000</v>
      </c>
      <c r="G7" s="56">
        <f>E7</f>
        <v>300000</v>
      </c>
      <c r="H7" s="259">
        <f>G7</f>
        <v>300000</v>
      </c>
      <c r="I7" s="57"/>
      <c r="J7" s="260" t="s">
        <v>14</v>
      </c>
      <c r="K7" s="260" t="s">
        <v>736</v>
      </c>
    </row>
    <row r="8" spans="1:13" s="14" customFormat="1">
      <c r="A8" s="582"/>
      <c r="B8" s="581" t="s">
        <v>936</v>
      </c>
      <c r="C8" s="580" t="s">
        <v>941</v>
      </c>
      <c r="D8" s="579" t="s">
        <v>939</v>
      </c>
      <c r="E8" s="578">
        <v>1506000</v>
      </c>
      <c r="F8" s="577">
        <f>E8+F7</f>
        <v>1806000</v>
      </c>
      <c r="G8" s="578">
        <f t="shared" ref="G8:G21" si="0">E8</f>
        <v>1506000</v>
      </c>
      <c r="H8" s="576">
        <f>G8+H7</f>
        <v>1806000</v>
      </c>
      <c r="I8" s="575"/>
      <c r="J8" s="574" t="s">
        <v>14</v>
      </c>
      <c r="K8" s="573" t="s">
        <v>736</v>
      </c>
    </row>
    <row r="9" spans="1:13">
      <c r="A9" s="15"/>
      <c r="B9" s="257" t="s">
        <v>936</v>
      </c>
      <c r="C9" s="572" t="s">
        <v>941</v>
      </c>
      <c r="D9" s="258" t="s">
        <v>937</v>
      </c>
      <c r="E9" s="56">
        <v>810000</v>
      </c>
      <c r="F9" s="61">
        <f>E9+F8</f>
        <v>2616000</v>
      </c>
      <c r="G9" s="56">
        <f t="shared" si="0"/>
        <v>810000</v>
      </c>
      <c r="H9" s="259">
        <f>G9+H8</f>
        <v>2616000</v>
      </c>
      <c r="J9" s="260" t="s">
        <v>14</v>
      </c>
      <c r="K9" s="261" t="s">
        <v>736</v>
      </c>
    </row>
    <row r="10" spans="1:13">
      <c r="A10" s="15"/>
      <c r="B10" s="257" t="s">
        <v>936</v>
      </c>
      <c r="C10" s="572" t="s">
        <v>941</v>
      </c>
      <c r="D10" s="571" t="s">
        <v>3660</v>
      </c>
      <c r="E10" s="56">
        <v>1000000</v>
      </c>
      <c r="F10" s="61">
        <f t="shared" ref="F10:F21" si="1">E10+F9</f>
        <v>3616000</v>
      </c>
      <c r="G10" s="56">
        <f t="shared" si="0"/>
        <v>1000000</v>
      </c>
      <c r="H10" s="259">
        <f t="shared" ref="H10:H21" si="2">G10+H9</f>
        <v>3616000</v>
      </c>
      <c r="J10" s="260" t="s">
        <v>14</v>
      </c>
      <c r="K10" s="261" t="s">
        <v>736</v>
      </c>
    </row>
    <row r="11" spans="1:13">
      <c r="A11" s="15"/>
      <c r="B11" s="257" t="s">
        <v>936</v>
      </c>
      <c r="C11" s="572" t="s">
        <v>941</v>
      </c>
      <c r="D11" s="570" t="s">
        <v>3661</v>
      </c>
      <c r="E11" s="56">
        <v>2262000</v>
      </c>
      <c r="F11" s="61">
        <f t="shared" si="1"/>
        <v>5878000</v>
      </c>
      <c r="G11" s="56">
        <f t="shared" si="0"/>
        <v>2262000</v>
      </c>
      <c r="H11" s="259">
        <f t="shared" si="2"/>
        <v>5878000</v>
      </c>
      <c r="J11" s="260" t="s">
        <v>14</v>
      </c>
      <c r="K11" s="261" t="s">
        <v>736</v>
      </c>
    </row>
    <row r="12" spans="1:13">
      <c r="A12" s="15"/>
      <c r="B12" s="257" t="s">
        <v>936</v>
      </c>
      <c r="C12" s="572" t="s">
        <v>941</v>
      </c>
      <c r="D12" s="570" t="s">
        <v>3662</v>
      </c>
      <c r="E12" s="56">
        <v>400000</v>
      </c>
      <c r="F12" s="61">
        <f t="shared" si="1"/>
        <v>6278000</v>
      </c>
      <c r="G12" s="56">
        <f t="shared" si="0"/>
        <v>400000</v>
      </c>
      <c r="H12" s="259">
        <f t="shared" si="2"/>
        <v>6278000</v>
      </c>
      <c r="J12" s="260" t="s">
        <v>14</v>
      </c>
      <c r="K12" s="261" t="s">
        <v>736</v>
      </c>
    </row>
    <row r="13" spans="1:13">
      <c r="B13" s="257" t="s">
        <v>936</v>
      </c>
      <c r="C13" s="572" t="s">
        <v>941</v>
      </c>
      <c r="D13" s="264" t="s">
        <v>2273</v>
      </c>
      <c r="E13" s="56">
        <v>400000</v>
      </c>
      <c r="F13" s="61">
        <f t="shared" si="1"/>
        <v>6678000</v>
      </c>
      <c r="G13" s="56">
        <f t="shared" si="0"/>
        <v>400000</v>
      </c>
      <c r="H13" s="259">
        <f t="shared" si="2"/>
        <v>6678000</v>
      </c>
      <c r="J13" s="260" t="s">
        <v>14</v>
      </c>
      <c r="K13" s="261" t="s">
        <v>736</v>
      </c>
    </row>
    <row r="14" spans="1:13">
      <c r="B14" s="257" t="s">
        <v>936</v>
      </c>
      <c r="C14" s="572" t="s">
        <v>941</v>
      </c>
      <c r="D14" s="264" t="s">
        <v>2274</v>
      </c>
      <c r="E14" s="56">
        <v>60000</v>
      </c>
      <c r="F14" s="61">
        <f t="shared" si="1"/>
        <v>6738000</v>
      </c>
      <c r="G14" s="56">
        <f t="shared" si="0"/>
        <v>60000</v>
      </c>
      <c r="H14" s="259">
        <f t="shared" si="2"/>
        <v>6738000</v>
      </c>
      <c r="J14" s="260" t="s">
        <v>14</v>
      </c>
      <c r="K14" s="261" t="s">
        <v>736</v>
      </c>
    </row>
    <row r="15" spans="1:13">
      <c r="B15" s="257" t="s">
        <v>936</v>
      </c>
      <c r="C15" s="572" t="s">
        <v>941</v>
      </c>
      <c r="D15" s="264" t="s">
        <v>2275</v>
      </c>
      <c r="E15" s="56">
        <v>5000</v>
      </c>
      <c r="F15" s="61">
        <f t="shared" si="1"/>
        <v>6743000</v>
      </c>
      <c r="G15" s="56">
        <f t="shared" si="0"/>
        <v>5000</v>
      </c>
      <c r="H15" s="259">
        <f t="shared" si="2"/>
        <v>6743000</v>
      </c>
      <c r="I15" s="569"/>
      <c r="J15" s="260" t="s">
        <v>14</v>
      </c>
      <c r="K15" s="261" t="s">
        <v>736</v>
      </c>
      <c r="L15" s="271"/>
      <c r="M15" s="333"/>
    </row>
    <row r="16" spans="1:13">
      <c r="B16" s="257" t="s">
        <v>936</v>
      </c>
      <c r="C16" s="572" t="s">
        <v>941</v>
      </c>
      <c r="D16" s="268" t="s">
        <v>2276</v>
      </c>
      <c r="E16" s="56">
        <v>564000</v>
      </c>
      <c r="F16" s="61">
        <f t="shared" si="1"/>
        <v>7307000</v>
      </c>
      <c r="G16" s="56">
        <f t="shared" si="0"/>
        <v>564000</v>
      </c>
      <c r="H16" s="259">
        <f t="shared" si="2"/>
        <v>7307000</v>
      </c>
      <c r="I16" s="569"/>
      <c r="J16" s="260" t="s">
        <v>14</v>
      </c>
      <c r="K16" s="261" t="s">
        <v>736</v>
      </c>
      <c r="L16" s="271"/>
      <c r="M16" s="333"/>
    </row>
    <row r="17" spans="2:11">
      <c r="B17" s="257" t="s">
        <v>936</v>
      </c>
      <c r="C17" s="572" t="s">
        <v>941</v>
      </c>
      <c r="D17" s="268" t="s">
        <v>2277</v>
      </c>
      <c r="E17" s="56">
        <v>751500</v>
      </c>
      <c r="F17" s="61">
        <f t="shared" si="1"/>
        <v>8058500</v>
      </c>
      <c r="G17" s="56">
        <f t="shared" si="0"/>
        <v>751500</v>
      </c>
      <c r="H17" s="259">
        <f t="shared" si="2"/>
        <v>8058500</v>
      </c>
      <c r="J17" s="260" t="s">
        <v>14</v>
      </c>
      <c r="K17" s="261" t="s">
        <v>736</v>
      </c>
    </row>
    <row r="18" spans="2:11">
      <c r="B18" s="257" t="s">
        <v>936</v>
      </c>
      <c r="C18" s="572" t="s">
        <v>941</v>
      </c>
      <c r="D18" s="268" t="s">
        <v>2278</v>
      </c>
      <c r="E18" s="56">
        <v>360000</v>
      </c>
      <c r="F18" s="61">
        <f t="shared" si="1"/>
        <v>8418500</v>
      </c>
      <c r="G18" s="56">
        <f t="shared" si="0"/>
        <v>360000</v>
      </c>
      <c r="H18" s="259">
        <f t="shared" si="2"/>
        <v>8418500</v>
      </c>
      <c r="J18" s="260" t="s">
        <v>14</v>
      </c>
      <c r="K18" s="261" t="s">
        <v>736</v>
      </c>
    </row>
    <row r="19" spans="2:11">
      <c r="B19" s="257" t="s">
        <v>936</v>
      </c>
      <c r="C19" s="572" t="s">
        <v>941</v>
      </c>
      <c r="D19" s="268" t="s">
        <v>2279</v>
      </c>
      <c r="E19" s="56">
        <v>200000</v>
      </c>
      <c r="F19" s="61">
        <f t="shared" si="1"/>
        <v>8618500</v>
      </c>
      <c r="G19" s="56">
        <f t="shared" si="0"/>
        <v>200000</v>
      </c>
      <c r="H19" s="259">
        <f t="shared" si="2"/>
        <v>8618500</v>
      </c>
      <c r="J19" s="260" t="s">
        <v>14</v>
      </c>
      <c r="K19" s="261" t="s">
        <v>736</v>
      </c>
    </row>
    <row r="20" spans="2:11">
      <c r="B20" s="257" t="s">
        <v>936</v>
      </c>
      <c r="C20" s="572" t="s">
        <v>941</v>
      </c>
      <c r="D20" s="268" t="s">
        <v>3663</v>
      </c>
      <c r="E20" s="266">
        <v>50000</v>
      </c>
      <c r="F20" s="61">
        <f t="shared" si="1"/>
        <v>8668500</v>
      </c>
      <c r="G20" s="56">
        <f t="shared" si="0"/>
        <v>50000</v>
      </c>
      <c r="H20" s="259">
        <f t="shared" si="2"/>
        <v>8668500</v>
      </c>
      <c r="J20" s="260" t="s">
        <v>14</v>
      </c>
      <c r="K20" s="261" t="s">
        <v>736</v>
      </c>
    </row>
    <row r="21" spans="2:11">
      <c r="B21" s="257" t="s">
        <v>936</v>
      </c>
      <c r="C21" s="263" t="s">
        <v>3664</v>
      </c>
      <c r="D21" s="264" t="s">
        <v>940</v>
      </c>
      <c r="E21" s="56">
        <v>225000</v>
      </c>
      <c r="F21" s="61">
        <f t="shared" si="1"/>
        <v>8893500</v>
      </c>
      <c r="G21" s="56">
        <f t="shared" si="0"/>
        <v>225000</v>
      </c>
      <c r="H21" s="259">
        <f t="shared" si="2"/>
        <v>8893500</v>
      </c>
      <c r="J21" s="260" t="s">
        <v>14</v>
      </c>
      <c r="K21" s="261" t="s">
        <v>738</v>
      </c>
    </row>
  </sheetData>
  <mergeCells count="7">
    <mergeCell ref="K5:K6"/>
    <mergeCell ref="E3:H3"/>
    <mergeCell ref="E4:E6"/>
    <mergeCell ref="F4:F6"/>
    <mergeCell ref="G4:G6"/>
    <mergeCell ref="H4:H6"/>
    <mergeCell ref="J5:J6"/>
  </mergeCells>
  <pageMargins left="0.75" right="0.75" top="1" bottom="1" header="0.3" footer="0.3"/>
  <pageSetup scale="5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756"/>
  <sheetViews>
    <sheetView zoomScale="85" zoomScaleNormal="85" workbookViewId="0">
      <pane ySplit="6" topLeftCell="A1463" activePane="bottomLeft" state="frozen"/>
      <selection pane="bottomLeft" activeCell="E1" sqref="E1:E1048576"/>
    </sheetView>
  </sheetViews>
  <sheetFormatPr defaultColWidth="9.140625" defaultRowHeight="12.75"/>
  <cols>
    <col min="1" max="1" width="20" style="3" customWidth="1"/>
    <col min="2" max="2" width="28.140625" style="585" customWidth="1"/>
    <col min="3" max="3" width="46" style="585" bestFit="1" customWidth="1"/>
    <col min="4" max="4" width="40.28515625" style="568" customWidth="1"/>
    <col min="5" max="5" width="12" style="24" customWidth="1"/>
    <col min="6" max="6" width="11" style="25" customWidth="1"/>
    <col min="7" max="7" width="9.42578125" style="24" customWidth="1"/>
    <col min="8" max="8" width="13.5703125" style="25" customWidth="1"/>
    <col min="9" max="9" width="1.5703125" style="2" customWidth="1"/>
    <col min="10" max="10" width="12.28515625" style="3" customWidth="1"/>
    <col min="11" max="11" width="9.42578125" style="3" customWidth="1"/>
    <col min="12" max="12" width="6" style="1" customWidth="1"/>
    <col min="13" max="16384" width="9.140625" style="1"/>
  </cols>
  <sheetData>
    <row r="1" spans="1:11" ht="18">
      <c r="D1" s="584"/>
    </row>
    <row r="2" spans="1:11" ht="40.5">
      <c r="A2" s="23" t="s">
        <v>2842</v>
      </c>
      <c r="B2" s="23"/>
      <c r="C2" s="23"/>
      <c r="D2" s="277"/>
      <c r="E2" s="253"/>
      <c r="F2" s="254"/>
      <c r="G2" s="26"/>
      <c r="H2" s="254"/>
      <c r="I2" s="13"/>
      <c r="J2" s="5"/>
      <c r="K2" s="5"/>
    </row>
    <row r="3" spans="1:11" ht="15.75">
      <c r="A3" s="268" t="s">
        <v>3659</v>
      </c>
      <c r="B3" s="29"/>
      <c r="C3" s="255"/>
      <c r="D3" s="278"/>
      <c r="E3" s="1124" t="s">
        <v>42</v>
      </c>
      <c r="F3" s="1184"/>
      <c r="G3" s="1184"/>
      <c r="H3" s="1184"/>
      <c r="I3" s="11"/>
      <c r="J3" s="5"/>
      <c r="K3" s="5"/>
    </row>
    <row r="4" spans="1:11" s="8" customFormat="1" ht="15.75">
      <c r="A4" s="19"/>
      <c r="B4" s="256"/>
      <c r="C4" s="255"/>
      <c r="D4" s="279"/>
      <c r="E4" s="1124" t="s">
        <v>6</v>
      </c>
      <c r="F4" s="1124" t="s">
        <v>7</v>
      </c>
      <c r="G4" s="1185" t="s">
        <v>8</v>
      </c>
      <c r="H4" s="1187" t="s">
        <v>9</v>
      </c>
      <c r="I4" s="17"/>
      <c r="J4" s="6"/>
      <c r="K4" s="6"/>
    </row>
    <row r="5" spans="1:11" s="8" customFormat="1" ht="15.75">
      <c r="A5" s="10" t="s">
        <v>0</v>
      </c>
      <c r="B5" s="255"/>
      <c r="C5" s="255"/>
      <c r="D5" s="280"/>
      <c r="E5" s="1125"/>
      <c r="F5" s="1125"/>
      <c r="G5" s="1186"/>
      <c r="H5" s="1188"/>
      <c r="I5" s="17"/>
      <c r="J5" s="1182" t="s">
        <v>4</v>
      </c>
      <c r="K5" s="1182" t="s">
        <v>5</v>
      </c>
    </row>
    <row r="6" spans="1:11" s="8" customFormat="1" ht="15.75">
      <c r="A6" s="10" t="s">
        <v>1</v>
      </c>
      <c r="B6" s="10" t="s">
        <v>12</v>
      </c>
      <c r="C6" s="10" t="s">
        <v>2</v>
      </c>
      <c r="D6" s="281" t="s">
        <v>3</v>
      </c>
      <c r="E6" s="1125"/>
      <c r="F6" s="1125"/>
      <c r="G6" s="1186"/>
      <c r="H6" s="1188"/>
      <c r="I6" s="17"/>
      <c r="J6" s="1183"/>
      <c r="K6" s="1183"/>
    </row>
    <row r="7" spans="1:11" ht="61.5" customHeight="1">
      <c r="A7" s="271">
        <v>1</v>
      </c>
      <c r="B7" s="267" t="s">
        <v>943</v>
      </c>
      <c r="C7" s="267" t="s">
        <v>3665</v>
      </c>
      <c r="D7" s="267" t="s">
        <v>3666</v>
      </c>
      <c r="E7" s="266">
        <v>1000000</v>
      </c>
      <c r="F7" s="27">
        <f>E7</f>
        <v>1000000</v>
      </c>
      <c r="G7" s="266">
        <f>E7</f>
        <v>1000000</v>
      </c>
      <c r="H7" s="269">
        <f>G7</f>
        <v>1000000</v>
      </c>
      <c r="I7" s="569"/>
      <c r="J7" s="267" t="s">
        <v>13</v>
      </c>
      <c r="K7" s="271" t="s">
        <v>949</v>
      </c>
    </row>
    <row r="8" spans="1:11" ht="108" customHeight="1">
      <c r="A8" s="271">
        <v>2</v>
      </c>
      <c r="B8" s="267" t="s">
        <v>943</v>
      </c>
      <c r="C8" s="267" t="s">
        <v>944</v>
      </c>
      <c r="D8" s="267" t="s">
        <v>945</v>
      </c>
      <c r="E8" s="266">
        <v>1000000</v>
      </c>
      <c r="F8" s="27">
        <f>F7+E8</f>
        <v>2000000</v>
      </c>
      <c r="G8" s="266">
        <f>E8</f>
        <v>1000000</v>
      </c>
      <c r="H8" s="269">
        <f>H7+G8</f>
        <v>2000000</v>
      </c>
      <c r="I8" s="569"/>
      <c r="J8" s="267" t="s">
        <v>13</v>
      </c>
      <c r="K8" s="271" t="s">
        <v>949</v>
      </c>
    </row>
    <row r="9" spans="1:11" ht="319.5" customHeight="1">
      <c r="A9" s="271">
        <v>3</v>
      </c>
      <c r="B9" s="267" t="s">
        <v>943</v>
      </c>
      <c r="C9" s="267" t="s">
        <v>3667</v>
      </c>
      <c r="D9" s="267" t="s">
        <v>3668</v>
      </c>
      <c r="E9" s="266">
        <v>1300000</v>
      </c>
      <c r="F9" s="27">
        <f t="shared" ref="F9:F12" si="0">F8+E9</f>
        <v>3300000</v>
      </c>
      <c r="G9" s="266">
        <f t="shared" ref="G9:G72" si="1">E9</f>
        <v>1300000</v>
      </c>
      <c r="H9" s="269">
        <f t="shared" ref="H9:H72" si="2">H8+G9</f>
        <v>3300000</v>
      </c>
      <c r="J9" s="267" t="s">
        <v>13</v>
      </c>
      <c r="K9" s="271" t="s">
        <v>949</v>
      </c>
    </row>
    <row r="10" spans="1:11">
      <c r="A10" s="271">
        <v>4</v>
      </c>
      <c r="B10" s="267" t="s">
        <v>943</v>
      </c>
      <c r="C10" s="267" t="s">
        <v>947</v>
      </c>
      <c r="D10" s="267" t="s">
        <v>947</v>
      </c>
      <c r="E10" s="266">
        <v>1745000</v>
      </c>
      <c r="F10" s="27">
        <f t="shared" si="0"/>
        <v>5045000</v>
      </c>
      <c r="G10" s="266">
        <f t="shared" si="1"/>
        <v>1745000</v>
      </c>
      <c r="H10" s="269">
        <f t="shared" si="2"/>
        <v>5045000</v>
      </c>
      <c r="J10" s="267" t="s">
        <v>13</v>
      </c>
      <c r="K10" s="271" t="s">
        <v>949</v>
      </c>
    </row>
    <row r="11" spans="1:11" ht="229.5">
      <c r="A11" s="271">
        <v>5</v>
      </c>
      <c r="B11" s="267" t="s">
        <v>943</v>
      </c>
      <c r="C11" s="267" t="s">
        <v>948</v>
      </c>
      <c r="D11" s="267" t="s">
        <v>3669</v>
      </c>
      <c r="E11" s="266">
        <v>5530000</v>
      </c>
      <c r="F11" s="27">
        <f t="shared" si="0"/>
        <v>10575000</v>
      </c>
      <c r="G11" s="266">
        <f t="shared" si="1"/>
        <v>5530000</v>
      </c>
      <c r="H11" s="269">
        <f t="shared" si="2"/>
        <v>10575000</v>
      </c>
      <c r="J11" s="267" t="s">
        <v>13</v>
      </c>
      <c r="K11" s="271" t="s">
        <v>949</v>
      </c>
    </row>
    <row r="12" spans="1:11" ht="225.75" customHeight="1">
      <c r="A12" s="271">
        <v>6</v>
      </c>
      <c r="B12" s="267" t="s">
        <v>943</v>
      </c>
      <c r="C12" s="267" t="s">
        <v>3670</v>
      </c>
      <c r="D12" s="267" t="s">
        <v>3671</v>
      </c>
      <c r="E12" s="266">
        <v>525000</v>
      </c>
      <c r="F12" s="27">
        <f t="shared" si="0"/>
        <v>11100000</v>
      </c>
      <c r="G12" s="266">
        <f t="shared" si="1"/>
        <v>525000</v>
      </c>
      <c r="H12" s="269">
        <f t="shared" si="2"/>
        <v>11100000</v>
      </c>
      <c r="J12" s="267" t="s">
        <v>13</v>
      </c>
      <c r="K12" s="271" t="s">
        <v>949</v>
      </c>
    </row>
    <row r="13" spans="1:11" ht="265.5" customHeight="1">
      <c r="A13" s="545">
        <v>7</v>
      </c>
      <c r="B13" s="567" t="s">
        <v>943</v>
      </c>
      <c r="C13" s="567" t="s">
        <v>3672</v>
      </c>
      <c r="D13" s="567" t="s">
        <v>3673</v>
      </c>
      <c r="E13" s="566">
        <v>2000000</v>
      </c>
      <c r="F13" s="133">
        <f>F12+E13</f>
        <v>13100000</v>
      </c>
      <c r="G13" s="566">
        <f t="shared" si="1"/>
        <v>2000000</v>
      </c>
      <c r="H13" s="270">
        <f t="shared" si="2"/>
        <v>13100000</v>
      </c>
      <c r="I13" s="565"/>
      <c r="J13" s="567" t="s">
        <v>13</v>
      </c>
      <c r="K13" s="545" t="s">
        <v>949</v>
      </c>
    </row>
    <row r="14" spans="1:11">
      <c r="B14" s="267" t="s">
        <v>943</v>
      </c>
      <c r="C14" t="s">
        <v>954</v>
      </c>
      <c r="D14" t="s">
        <v>3674</v>
      </c>
      <c r="E14" s="564">
        <v>722000</v>
      </c>
      <c r="F14" s="27">
        <f t="shared" ref="F14:F77" si="3">F13+E14</f>
        <v>13822000</v>
      </c>
      <c r="G14" s="266">
        <f t="shared" si="1"/>
        <v>722000</v>
      </c>
      <c r="H14" s="269">
        <f t="shared" si="2"/>
        <v>13822000</v>
      </c>
      <c r="J14" s="267" t="s">
        <v>13</v>
      </c>
      <c r="K14" s="271" t="s">
        <v>946</v>
      </c>
    </row>
    <row r="15" spans="1:11">
      <c r="B15" s="267" t="s">
        <v>943</v>
      </c>
      <c r="C15" t="s">
        <v>954</v>
      </c>
      <c r="D15" t="s">
        <v>3675</v>
      </c>
      <c r="E15" s="564">
        <v>50000</v>
      </c>
      <c r="F15" s="27">
        <f t="shared" si="3"/>
        <v>13872000</v>
      </c>
      <c r="G15" s="266">
        <f t="shared" si="1"/>
        <v>50000</v>
      </c>
      <c r="H15" s="269">
        <f t="shared" si="2"/>
        <v>13872000</v>
      </c>
      <c r="J15" s="267" t="s">
        <v>13</v>
      </c>
      <c r="K15" s="271" t="s">
        <v>946</v>
      </c>
    </row>
    <row r="16" spans="1:11">
      <c r="B16" s="267" t="s">
        <v>943</v>
      </c>
      <c r="C16" t="s">
        <v>954</v>
      </c>
      <c r="D16" t="s">
        <v>3676</v>
      </c>
      <c r="E16" s="564">
        <v>297000</v>
      </c>
      <c r="F16" s="27">
        <f t="shared" si="3"/>
        <v>14169000</v>
      </c>
      <c r="G16" s="266">
        <f t="shared" si="1"/>
        <v>297000</v>
      </c>
      <c r="H16" s="269">
        <f t="shared" si="2"/>
        <v>14169000</v>
      </c>
      <c r="J16" s="267" t="s">
        <v>13</v>
      </c>
      <c r="K16" s="271" t="s">
        <v>946</v>
      </c>
    </row>
    <row r="17" spans="2:11">
      <c r="B17" s="267" t="s">
        <v>943</v>
      </c>
      <c r="C17" t="s">
        <v>954</v>
      </c>
      <c r="D17" t="s">
        <v>3677</v>
      </c>
      <c r="E17" s="564">
        <v>250000</v>
      </c>
      <c r="F17" s="27">
        <f t="shared" si="3"/>
        <v>14419000</v>
      </c>
      <c r="G17" s="266">
        <f t="shared" si="1"/>
        <v>250000</v>
      </c>
      <c r="H17" s="269">
        <f t="shared" si="2"/>
        <v>14419000</v>
      </c>
      <c r="J17" s="267" t="s">
        <v>13</v>
      </c>
      <c r="K17" s="271" t="s">
        <v>946</v>
      </c>
    </row>
    <row r="18" spans="2:11">
      <c r="B18" s="267" t="s">
        <v>943</v>
      </c>
      <c r="C18" t="s">
        <v>954</v>
      </c>
      <c r="D18" t="s">
        <v>3678</v>
      </c>
      <c r="E18" s="564">
        <v>150000</v>
      </c>
      <c r="F18" s="27">
        <f t="shared" si="3"/>
        <v>14569000</v>
      </c>
      <c r="G18" s="266">
        <f t="shared" si="1"/>
        <v>150000</v>
      </c>
      <c r="H18" s="269">
        <f t="shared" si="2"/>
        <v>14569000</v>
      </c>
      <c r="J18" s="267" t="s">
        <v>13</v>
      </c>
      <c r="K18" s="271" t="s">
        <v>946</v>
      </c>
    </row>
    <row r="19" spans="2:11">
      <c r="B19" s="267" t="s">
        <v>943</v>
      </c>
      <c r="C19" t="s">
        <v>954</v>
      </c>
      <c r="D19" t="s">
        <v>3679</v>
      </c>
      <c r="E19" s="564">
        <v>70000</v>
      </c>
      <c r="F19" s="27">
        <f t="shared" si="3"/>
        <v>14639000</v>
      </c>
      <c r="G19" s="266">
        <f t="shared" si="1"/>
        <v>70000</v>
      </c>
      <c r="H19" s="269">
        <f t="shared" si="2"/>
        <v>14639000</v>
      </c>
      <c r="J19" s="267" t="s">
        <v>13</v>
      </c>
      <c r="K19" s="271" t="s">
        <v>946</v>
      </c>
    </row>
    <row r="20" spans="2:11">
      <c r="B20" s="267" t="s">
        <v>943</v>
      </c>
      <c r="C20" t="s">
        <v>954</v>
      </c>
      <c r="D20" t="s">
        <v>3680</v>
      </c>
      <c r="E20" s="564">
        <v>11000</v>
      </c>
      <c r="F20" s="27">
        <f t="shared" si="3"/>
        <v>14650000</v>
      </c>
      <c r="G20" s="266">
        <f t="shared" si="1"/>
        <v>11000</v>
      </c>
      <c r="H20" s="269">
        <f t="shared" si="2"/>
        <v>14650000</v>
      </c>
      <c r="J20" s="267" t="s">
        <v>13</v>
      </c>
      <c r="K20" s="271" t="s">
        <v>946</v>
      </c>
    </row>
    <row r="21" spans="2:11">
      <c r="B21" s="267" t="s">
        <v>943</v>
      </c>
      <c r="C21" t="s">
        <v>954</v>
      </c>
      <c r="D21" t="s">
        <v>3681</v>
      </c>
      <c r="E21" s="564">
        <v>2000</v>
      </c>
      <c r="F21" s="27">
        <f t="shared" si="3"/>
        <v>14652000</v>
      </c>
      <c r="G21" s="266">
        <f t="shared" si="1"/>
        <v>2000</v>
      </c>
      <c r="H21" s="269">
        <f t="shared" si="2"/>
        <v>14652000</v>
      </c>
      <c r="J21" s="267" t="s">
        <v>13</v>
      </c>
      <c r="K21" s="271" t="s">
        <v>946</v>
      </c>
    </row>
    <row r="22" spans="2:11">
      <c r="B22" s="267" t="s">
        <v>943</v>
      </c>
      <c r="C22" t="s">
        <v>954</v>
      </c>
      <c r="D22" t="s">
        <v>3682</v>
      </c>
      <c r="E22" s="564">
        <v>4000</v>
      </c>
      <c r="F22" s="27">
        <f t="shared" si="3"/>
        <v>14656000</v>
      </c>
      <c r="G22" s="266">
        <f t="shared" si="1"/>
        <v>4000</v>
      </c>
      <c r="H22" s="269">
        <f t="shared" si="2"/>
        <v>14656000</v>
      </c>
      <c r="J22" s="267" t="s">
        <v>13</v>
      </c>
      <c r="K22" s="271" t="s">
        <v>946</v>
      </c>
    </row>
    <row r="23" spans="2:11">
      <c r="B23" s="267" t="s">
        <v>943</v>
      </c>
      <c r="C23" t="s">
        <v>954</v>
      </c>
      <c r="D23" t="s">
        <v>3683</v>
      </c>
      <c r="E23" s="564">
        <v>600000</v>
      </c>
      <c r="F23" s="27">
        <f t="shared" si="3"/>
        <v>15256000</v>
      </c>
      <c r="G23" s="266">
        <f t="shared" si="1"/>
        <v>600000</v>
      </c>
      <c r="H23" s="269">
        <f t="shared" si="2"/>
        <v>15256000</v>
      </c>
      <c r="J23" s="267" t="s">
        <v>13</v>
      </c>
      <c r="K23" s="271" t="s">
        <v>946</v>
      </c>
    </row>
    <row r="24" spans="2:11">
      <c r="B24" s="267" t="s">
        <v>943</v>
      </c>
      <c r="C24" t="s">
        <v>954</v>
      </c>
      <c r="D24" t="s">
        <v>3684</v>
      </c>
      <c r="E24" s="564">
        <v>28000</v>
      </c>
      <c r="F24" s="27">
        <f t="shared" si="3"/>
        <v>15284000</v>
      </c>
      <c r="G24" s="266">
        <f t="shared" si="1"/>
        <v>28000</v>
      </c>
      <c r="H24" s="269">
        <f t="shared" si="2"/>
        <v>15284000</v>
      </c>
      <c r="J24" s="267" t="s">
        <v>13</v>
      </c>
      <c r="K24" s="271" t="s">
        <v>946</v>
      </c>
    </row>
    <row r="25" spans="2:11">
      <c r="B25" s="267" t="s">
        <v>943</v>
      </c>
      <c r="C25" t="s">
        <v>954</v>
      </c>
      <c r="D25" t="s">
        <v>3685</v>
      </c>
      <c r="E25" s="564">
        <v>39000</v>
      </c>
      <c r="F25" s="27">
        <f t="shared" si="3"/>
        <v>15323000</v>
      </c>
      <c r="G25" s="266">
        <f t="shared" si="1"/>
        <v>39000</v>
      </c>
      <c r="H25" s="269">
        <f t="shared" si="2"/>
        <v>15323000</v>
      </c>
      <c r="J25" s="267" t="s">
        <v>13</v>
      </c>
      <c r="K25" s="271" t="s">
        <v>946</v>
      </c>
    </row>
    <row r="26" spans="2:11">
      <c r="B26" s="267" t="s">
        <v>943</v>
      </c>
      <c r="C26" t="s">
        <v>954</v>
      </c>
      <c r="D26" t="s">
        <v>3686</v>
      </c>
      <c r="E26" s="564">
        <v>601000</v>
      </c>
      <c r="F26" s="27">
        <f t="shared" si="3"/>
        <v>15924000</v>
      </c>
      <c r="G26" s="266">
        <f t="shared" si="1"/>
        <v>601000</v>
      </c>
      <c r="H26" s="269">
        <f t="shared" si="2"/>
        <v>15924000</v>
      </c>
      <c r="J26" s="267" t="s">
        <v>13</v>
      </c>
      <c r="K26" s="271" t="s">
        <v>946</v>
      </c>
    </row>
    <row r="27" spans="2:11">
      <c r="B27" s="267" t="s">
        <v>943</v>
      </c>
      <c r="C27" t="s">
        <v>954</v>
      </c>
      <c r="D27" t="s">
        <v>3687</v>
      </c>
      <c r="E27" s="564">
        <v>468000</v>
      </c>
      <c r="F27" s="27">
        <f t="shared" si="3"/>
        <v>16392000</v>
      </c>
      <c r="G27" s="266">
        <f t="shared" si="1"/>
        <v>468000</v>
      </c>
      <c r="H27" s="269">
        <f t="shared" si="2"/>
        <v>16392000</v>
      </c>
      <c r="J27" s="267" t="s">
        <v>13</v>
      </c>
      <c r="K27" s="271" t="s">
        <v>946</v>
      </c>
    </row>
    <row r="28" spans="2:11">
      <c r="B28" s="267" t="s">
        <v>943</v>
      </c>
      <c r="C28" t="s">
        <v>954</v>
      </c>
      <c r="D28" t="s">
        <v>3688</v>
      </c>
      <c r="E28" s="564">
        <v>78000</v>
      </c>
      <c r="F28" s="27">
        <f t="shared" si="3"/>
        <v>16470000</v>
      </c>
      <c r="G28" s="266">
        <f t="shared" si="1"/>
        <v>78000</v>
      </c>
      <c r="H28" s="269">
        <f t="shared" si="2"/>
        <v>16470000</v>
      </c>
      <c r="J28" s="267" t="s">
        <v>13</v>
      </c>
      <c r="K28" s="271" t="s">
        <v>946</v>
      </c>
    </row>
    <row r="29" spans="2:11">
      <c r="B29" s="267" t="s">
        <v>943</v>
      </c>
      <c r="C29" t="s">
        <v>954</v>
      </c>
      <c r="D29" t="s">
        <v>3689</v>
      </c>
      <c r="E29" s="564">
        <v>25000</v>
      </c>
      <c r="F29" s="27">
        <f t="shared" si="3"/>
        <v>16495000</v>
      </c>
      <c r="G29" s="266">
        <f t="shared" si="1"/>
        <v>25000</v>
      </c>
      <c r="H29" s="269">
        <f t="shared" si="2"/>
        <v>16495000</v>
      </c>
      <c r="J29" s="267" t="s">
        <v>13</v>
      </c>
      <c r="K29" s="271" t="s">
        <v>946</v>
      </c>
    </row>
    <row r="30" spans="2:11">
      <c r="B30" s="267" t="s">
        <v>943</v>
      </c>
      <c r="C30" t="s">
        <v>954</v>
      </c>
      <c r="D30" t="s">
        <v>3690</v>
      </c>
      <c r="E30" s="564">
        <v>24000</v>
      </c>
      <c r="F30" s="27">
        <f t="shared" si="3"/>
        <v>16519000</v>
      </c>
      <c r="G30" s="266">
        <f t="shared" si="1"/>
        <v>24000</v>
      </c>
      <c r="H30" s="269">
        <f t="shared" si="2"/>
        <v>16519000</v>
      </c>
      <c r="J30" s="267" t="s">
        <v>13</v>
      </c>
      <c r="K30" s="271" t="s">
        <v>946</v>
      </c>
    </row>
    <row r="31" spans="2:11">
      <c r="B31" s="267" t="s">
        <v>943</v>
      </c>
      <c r="C31" t="s">
        <v>954</v>
      </c>
      <c r="D31" t="s">
        <v>3691</v>
      </c>
      <c r="E31" s="564">
        <v>10000</v>
      </c>
      <c r="F31" s="27">
        <f t="shared" si="3"/>
        <v>16529000</v>
      </c>
      <c r="G31" s="266">
        <f t="shared" si="1"/>
        <v>10000</v>
      </c>
      <c r="H31" s="269">
        <f t="shared" si="2"/>
        <v>16529000</v>
      </c>
      <c r="J31" s="267" t="s">
        <v>13</v>
      </c>
      <c r="K31" s="271" t="s">
        <v>946</v>
      </c>
    </row>
    <row r="32" spans="2:11">
      <c r="B32" s="267" t="s">
        <v>943</v>
      </c>
      <c r="C32" t="s">
        <v>954</v>
      </c>
      <c r="D32" t="s">
        <v>3692</v>
      </c>
      <c r="E32" s="564">
        <v>79000</v>
      </c>
      <c r="F32" s="27">
        <f t="shared" si="3"/>
        <v>16608000</v>
      </c>
      <c r="G32" s="266">
        <f t="shared" si="1"/>
        <v>79000</v>
      </c>
      <c r="H32" s="269">
        <f t="shared" si="2"/>
        <v>16608000</v>
      </c>
      <c r="J32" s="267" t="s">
        <v>13</v>
      </c>
      <c r="K32" s="271" t="s">
        <v>946</v>
      </c>
    </row>
    <row r="33" spans="2:11">
      <c r="B33" s="267" t="s">
        <v>943</v>
      </c>
      <c r="C33" t="s">
        <v>954</v>
      </c>
      <c r="D33" t="s">
        <v>3693</v>
      </c>
      <c r="E33" s="564">
        <v>250000</v>
      </c>
      <c r="F33" s="27">
        <f t="shared" si="3"/>
        <v>16858000</v>
      </c>
      <c r="G33" s="266">
        <f t="shared" si="1"/>
        <v>250000</v>
      </c>
      <c r="H33" s="269">
        <f t="shared" si="2"/>
        <v>16858000</v>
      </c>
      <c r="J33" s="267" t="s">
        <v>13</v>
      </c>
      <c r="K33" s="271" t="s">
        <v>946</v>
      </c>
    </row>
    <row r="34" spans="2:11">
      <c r="B34" s="267" t="s">
        <v>943</v>
      </c>
      <c r="C34" t="s">
        <v>954</v>
      </c>
      <c r="D34" t="s">
        <v>3694</v>
      </c>
      <c r="E34" s="564">
        <v>12000</v>
      </c>
      <c r="F34" s="27">
        <f t="shared" si="3"/>
        <v>16870000</v>
      </c>
      <c r="G34" s="266">
        <f t="shared" si="1"/>
        <v>12000</v>
      </c>
      <c r="H34" s="269">
        <f t="shared" si="2"/>
        <v>16870000</v>
      </c>
      <c r="J34" s="267" t="s">
        <v>13</v>
      </c>
      <c r="K34" s="271" t="s">
        <v>946</v>
      </c>
    </row>
    <row r="35" spans="2:11">
      <c r="B35" s="267" t="s">
        <v>943</v>
      </c>
      <c r="C35" t="s">
        <v>954</v>
      </c>
      <c r="D35" t="s">
        <v>3695</v>
      </c>
      <c r="E35" s="564">
        <v>875000</v>
      </c>
      <c r="F35" s="27">
        <f t="shared" si="3"/>
        <v>17745000</v>
      </c>
      <c r="G35" s="266">
        <f t="shared" si="1"/>
        <v>875000</v>
      </c>
      <c r="H35" s="269">
        <f t="shared" si="2"/>
        <v>17745000</v>
      </c>
      <c r="J35" s="267" t="s">
        <v>13</v>
      </c>
      <c r="K35" s="271" t="s">
        <v>946</v>
      </c>
    </row>
    <row r="36" spans="2:11">
      <c r="B36" s="267" t="s">
        <v>943</v>
      </c>
      <c r="C36" t="s">
        <v>954</v>
      </c>
      <c r="D36" t="s">
        <v>3696</v>
      </c>
      <c r="E36" s="564">
        <v>55000</v>
      </c>
      <c r="F36" s="27">
        <f t="shared" si="3"/>
        <v>17800000</v>
      </c>
      <c r="G36" s="266">
        <f t="shared" si="1"/>
        <v>55000</v>
      </c>
      <c r="H36" s="269">
        <f t="shared" si="2"/>
        <v>17800000</v>
      </c>
      <c r="J36" s="267" t="s">
        <v>13</v>
      </c>
      <c r="K36" s="271" t="s">
        <v>946</v>
      </c>
    </row>
    <row r="37" spans="2:11">
      <c r="B37" s="267" t="s">
        <v>943</v>
      </c>
      <c r="C37" t="s">
        <v>954</v>
      </c>
      <c r="D37" t="s">
        <v>3697</v>
      </c>
      <c r="E37" s="564">
        <v>469000</v>
      </c>
      <c r="F37" s="27">
        <f t="shared" si="3"/>
        <v>18269000</v>
      </c>
      <c r="G37" s="266">
        <f t="shared" si="1"/>
        <v>469000</v>
      </c>
      <c r="H37" s="269">
        <f t="shared" si="2"/>
        <v>18269000</v>
      </c>
      <c r="J37" s="267" t="s">
        <v>13</v>
      </c>
      <c r="K37" s="271" t="s">
        <v>946</v>
      </c>
    </row>
    <row r="38" spans="2:11">
      <c r="B38" s="267" t="s">
        <v>943</v>
      </c>
      <c r="C38" t="s">
        <v>954</v>
      </c>
      <c r="D38" t="s">
        <v>3698</v>
      </c>
      <c r="E38" s="564">
        <v>63000</v>
      </c>
      <c r="F38" s="27">
        <f t="shared" si="3"/>
        <v>18332000</v>
      </c>
      <c r="G38" s="266">
        <f t="shared" si="1"/>
        <v>63000</v>
      </c>
      <c r="H38" s="269">
        <f t="shared" si="2"/>
        <v>18332000</v>
      </c>
      <c r="J38" s="267" t="s">
        <v>13</v>
      </c>
      <c r="K38" s="271" t="s">
        <v>946</v>
      </c>
    </row>
    <row r="39" spans="2:11">
      <c r="B39" s="267" t="s">
        <v>943</v>
      </c>
      <c r="C39" t="s">
        <v>954</v>
      </c>
      <c r="D39" t="s">
        <v>3699</v>
      </c>
      <c r="E39" s="564">
        <v>143650</v>
      </c>
      <c r="F39" s="27">
        <f t="shared" si="3"/>
        <v>18475650</v>
      </c>
      <c r="G39" s="266">
        <f t="shared" si="1"/>
        <v>143650</v>
      </c>
      <c r="H39" s="269">
        <f t="shared" si="2"/>
        <v>18475650</v>
      </c>
      <c r="J39" s="267" t="s">
        <v>13</v>
      </c>
      <c r="K39" s="271" t="s">
        <v>946</v>
      </c>
    </row>
    <row r="40" spans="2:11">
      <c r="B40" s="267" t="s">
        <v>943</v>
      </c>
      <c r="C40" t="s">
        <v>954</v>
      </c>
      <c r="D40" t="s">
        <v>3700</v>
      </c>
      <c r="E40" s="564">
        <v>108000</v>
      </c>
      <c r="F40" s="27">
        <f t="shared" si="3"/>
        <v>18583650</v>
      </c>
      <c r="G40" s="266">
        <f t="shared" si="1"/>
        <v>108000</v>
      </c>
      <c r="H40" s="269">
        <f t="shared" si="2"/>
        <v>18583650</v>
      </c>
      <c r="J40" s="267" t="s">
        <v>13</v>
      </c>
      <c r="K40" s="271" t="s">
        <v>946</v>
      </c>
    </row>
    <row r="41" spans="2:11">
      <c r="B41" s="267" t="s">
        <v>943</v>
      </c>
      <c r="C41" t="s">
        <v>954</v>
      </c>
      <c r="D41" t="s">
        <v>3701</v>
      </c>
      <c r="E41" s="564">
        <v>18000</v>
      </c>
      <c r="F41" s="27">
        <f t="shared" si="3"/>
        <v>18601650</v>
      </c>
      <c r="G41" s="266">
        <f t="shared" si="1"/>
        <v>18000</v>
      </c>
      <c r="H41" s="269">
        <f t="shared" si="2"/>
        <v>18601650</v>
      </c>
      <c r="J41" s="267" t="s">
        <v>13</v>
      </c>
      <c r="K41" s="271" t="s">
        <v>946</v>
      </c>
    </row>
    <row r="42" spans="2:11">
      <c r="B42" s="267" t="s">
        <v>943</v>
      </c>
      <c r="C42" t="s">
        <v>954</v>
      </c>
      <c r="D42" t="s">
        <v>3702</v>
      </c>
      <c r="E42" s="564">
        <v>155000</v>
      </c>
      <c r="F42" s="27">
        <f t="shared" si="3"/>
        <v>18756650</v>
      </c>
      <c r="G42" s="266">
        <f t="shared" si="1"/>
        <v>155000</v>
      </c>
      <c r="H42" s="269">
        <f t="shared" si="2"/>
        <v>18756650</v>
      </c>
      <c r="J42" s="267" t="s">
        <v>13</v>
      </c>
      <c r="K42" s="271" t="s">
        <v>946</v>
      </c>
    </row>
    <row r="43" spans="2:11">
      <c r="B43" s="267" t="s">
        <v>943</v>
      </c>
      <c r="C43" t="s">
        <v>954</v>
      </c>
      <c r="D43" t="s">
        <v>3703</v>
      </c>
      <c r="E43" s="564">
        <v>44000</v>
      </c>
      <c r="F43" s="27">
        <f t="shared" si="3"/>
        <v>18800650</v>
      </c>
      <c r="G43" s="266">
        <f t="shared" si="1"/>
        <v>44000</v>
      </c>
      <c r="H43" s="269">
        <f t="shared" si="2"/>
        <v>18800650</v>
      </c>
      <c r="J43" s="267" t="s">
        <v>13</v>
      </c>
      <c r="K43" s="271" t="s">
        <v>946</v>
      </c>
    </row>
    <row r="44" spans="2:11">
      <c r="B44" s="267" t="s">
        <v>943</v>
      </c>
      <c r="C44" t="s">
        <v>954</v>
      </c>
      <c r="D44" t="s">
        <v>3704</v>
      </c>
      <c r="E44" s="564">
        <v>177000</v>
      </c>
      <c r="F44" s="27">
        <f t="shared" si="3"/>
        <v>18977650</v>
      </c>
      <c r="G44" s="266">
        <f t="shared" si="1"/>
        <v>177000</v>
      </c>
      <c r="H44" s="269">
        <f t="shared" si="2"/>
        <v>18977650</v>
      </c>
      <c r="J44" s="267" t="s">
        <v>13</v>
      </c>
      <c r="K44" s="271" t="s">
        <v>946</v>
      </c>
    </row>
    <row r="45" spans="2:11">
      <c r="B45" s="267" t="s">
        <v>943</v>
      </c>
      <c r="C45" t="s">
        <v>954</v>
      </c>
      <c r="D45" t="s">
        <v>3705</v>
      </c>
      <c r="E45" s="564">
        <v>51000</v>
      </c>
      <c r="F45" s="27">
        <f t="shared" si="3"/>
        <v>19028650</v>
      </c>
      <c r="G45" s="266">
        <f t="shared" si="1"/>
        <v>51000</v>
      </c>
      <c r="H45" s="269">
        <f t="shared" si="2"/>
        <v>19028650</v>
      </c>
      <c r="J45" s="267" t="s">
        <v>13</v>
      </c>
      <c r="K45" s="271" t="s">
        <v>946</v>
      </c>
    </row>
    <row r="46" spans="2:11">
      <c r="B46" s="267" t="s">
        <v>943</v>
      </c>
      <c r="C46" t="s">
        <v>954</v>
      </c>
      <c r="D46" t="s">
        <v>3706</v>
      </c>
      <c r="E46" s="564">
        <v>85000</v>
      </c>
      <c r="F46" s="27">
        <f t="shared" si="3"/>
        <v>19113650</v>
      </c>
      <c r="G46" s="266">
        <f t="shared" si="1"/>
        <v>85000</v>
      </c>
      <c r="H46" s="269">
        <f t="shared" si="2"/>
        <v>19113650</v>
      </c>
      <c r="J46" s="267" t="s">
        <v>13</v>
      </c>
      <c r="K46" s="271" t="s">
        <v>946</v>
      </c>
    </row>
    <row r="47" spans="2:11">
      <c r="B47" s="267" t="s">
        <v>943</v>
      </c>
      <c r="C47" t="s">
        <v>954</v>
      </c>
      <c r="D47" t="s">
        <v>3707</v>
      </c>
      <c r="E47" s="564">
        <v>50000</v>
      </c>
      <c r="F47" s="27">
        <f t="shared" si="3"/>
        <v>19163650</v>
      </c>
      <c r="G47" s="266">
        <f t="shared" si="1"/>
        <v>50000</v>
      </c>
      <c r="H47" s="269">
        <f t="shared" si="2"/>
        <v>19163650</v>
      </c>
      <c r="J47" s="267" t="s">
        <v>13</v>
      </c>
      <c r="K47" s="271" t="s">
        <v>946</v>
      </c>
    </row>
    <row r="48" spans="2:11">
      <c r="B48" s="267" t="s">
        <v>943</v>
      </c>
      <c r="C48" t="s">
        <v>954</v>
      </c>
      <c r="D48" t="s">
        <v>3708</v>
      </c>
      <c r="E48" s="564">
        <v>173000</v>
      </c>
      <c r="F48" s="27">
        <f t="shared" si="3"/>
        <v>19336650</v>
      </c>
      <c r="G48" s="266">
        <f t="shared" si="1"/>
        <v>173000</v>
      </c>
      <c r="H48" s="269">
        <f t="shared" si="2"/>
        <v>19336650</v>
      </c>
      <c r="J48" s="267" t="s">
        <v>13</v>
      </c>
      <c r="K48" s="271" t="s">
        <v>946</v>
      </c>
    </row>
    <row r="49" spans="2:11">
      <c r="B49" s="267" t="s">
        <v>943</v>
      </c>
      <c r="C49" t="s">
        <v>954</v>
      </c>
      <c r="D49" t="s">
        <v>3709</v>
      </c>
      <c r="E49" s="564">
        <v>70000</v>
      </c>
      <c r="F49" s="27">
        <f t="shared" si="3"/>
        <v>19406650</v>
      </c>
      <c r="G49" s="266">
        <f t="shared" si="1"/>
        <v>70000</v>
      </c>
      <c r="H49" s="269">
        <f t="shared" si="2"/>
        <v>19406650</v>
      </c>
      <c r="J49" s="267" t="s">
        <v>13</v>
      </c>
      <c r="K49" s="271" t="s">
        <v>946</v>
      </c>
    </row>
    <row r="50" spans="2:11">
      <c r="B50" s="267" t="s">
        <v>943</v>
      </c>
      <c r="C50" t="s">
        <v>976</v>
      </c>
      <c r="D50" t="s">
        <v>3710</v>
      </c>
      <c r="E50" s="564">
        <v>30000</v>
      </c>
      <c r="F50" s="27">
        <f t="shared" si="3"/>
        <v>19436650</v>
      </c>
      <c r="G50" s="266">
        <f t="shared" si="1"/>
        <v>30000</v>
      </c>
      <c r="H50" s="269">
        <f t="shared" si="2"/>
        <v>19436650</v>
      </c>
      <c r="J50" s="267" t="s">
        <v>13</v>
      </c>
      <c r="K50" s="271" t="s">
        <v>949</v>
      </c>
    </row>
    <row r="51" spans="2:11">
      <c r="B51" s="267" t="s">
        <v>943</v>
      </c>
      <c r="C51" t="s">
        <v>976</v>
      </c>
      <c r="D51" t="s">
        <v>3711</v>
      </c>
      <c r="E51" s="564">
        <v>10000</v>
      </c>
      <c r="F51" s="27">
        <f t="shared" si="3"/>
        <v>19446650</v>
      </c>
      <c r="G51" s="266">
        <f t="shared" si="1"/>
        <v>10000</v>
      </c>
      <c r="H51" s="269">
        <f t="shared" si="2"/>
        <v>19446650</v>
      </c>
      <c r="J51" s="267" t="s">
        <v>13</v>
      </c>
      <c r="K51" s="271" t="s">
        <v>949</v>
      </c>
    </row>
    <row r="52" spans="2:11">
      <c r="B52" s="267" t="s">
        <v>943</v>
      </c>
      <c r="C52" t="s">
        <v>976</v>
      </c>
      <c r="D52" t="s">
        <v>3689</v>
      </c>
      <c r="E52" s="564">
        <v>1000</v>
      </c>
      <c r="F52" s="27">
        <f t="shared" si="3"/>
        <v>19447650</v>
      </c>
      <c r="G52" s="266">
        <f t="shared" si="1"/>
        <v>1000</v>
      </c>
      <c r="H52" s="269">
        <f t="shared" si="2"/>
        <v>19447650</v>
      </c>
      <c r="J52" s="267" t="s">
        <v>13</v>
      </c>
      <c r="K52" s="271" t="s">
        <v>949</v>
      </c>
    </row>
    <row r="53" spans="2:11">
      <c r="B53" s="267" t="s">
        <v>943</v>
      </c>
      <c r="C53" t="s">
        <v>976</v>
      </c>
      <c r="D53" t="s">
        <v>3712</v>
      </c>
      <c r="E53" s="564">
        <v>60000</v>
      </c>
      <c r="F53" s="27">
        <f t="shared" si="3"/>
        <v>19507650</v>
      </c>
      <c r="G53" s="266">
        <f t="shared" si="1"/>
        <v>60000</v>
      </c>
      <c r="H53" s="269">
        <f t="shared" si="2"/>
        <v>19507650</v>
      </c>
      <c r="J53" s="267" t="s">
        <v>13</v>
      </c>
      <c r="K53" s="271" t="s">
        <v>949</v>
      </c>
    </row>
    <row r="54" spans="2:11">
      <c r="B54" s="267" t="s">
        <v>943</v>
      </c>
      <c r="C54" t="s">
        <v>976</v>
      </c>
      <c r="D54" t="s">
        <v>3700</v>
      </c>
      <c r="E54" s="564">
        <v>184000</v>
      </c>
      <c r="F54" s="27">
        <f t="shared" si="3"/>
        <v>19691650</v>
      </c>
      <c r="G54" s="266">
        <f t="shared" si="1"/>
        <v>184000</v>
      </c>
      <c r="H54" s="269">
        <f t="shared" si="2"/>
        <v>19691650</v>
      </c>
      <c r="J54" s="267" t="s">
        <v>13</v>
      </c>
      <c r="K54" s="271" t="s">
        <v>949</v>
      </c>
    </row>
    <row r="55" spans="2:11">
      <c r="B55" s="267" t="s">
        <v>943</v>
      </c>
      <c r="C55" t="s">
        <v>976</v>
      </c>
      <c r="D55" t="s">
        <v>3702</v>
      </c>
      <c r="E55" s="564">
        <v>208000</v>
      </c>
      <c r="F55" s="27">
        <f t="shared" si="3"/>
        <v>19899650</v>
      </c>
      <c r="G55" s="266">
        <f t="shared" si="1"/>
        <v>208000</v>
      </c>
      <c r="H55" s="269">
        <f t="shared" si="2"/>
        <v>19899650</v>
      </c>
      <c r="J55" s="267" t="s">
        <v>13</v>
      </c>
      <c r="K55" s="271" t="s">
        <v>949</v>
      </c>
    </row>
    <row r="56" spans="2:11">
      <c r="B56" s="267" t="s">
        <v>943</v>
      </c>
      <c r="C56" t="s">
        <v>976</v>
      </c>
      <c r="D56" t="s">
        <v>3713</v>
      </c>
      <c r="E56" s="564">
        <v>47175</v>
      </c>
      <c r="F56" s="27">
        <f t="shared" si="3"/>
        <v>19946825</v>
      </c>
      <c r="G56" s="266">
        <f t="shared" si="1"/>
        <v>47175</v>
      </c>
      <c r="H56" s="269">
        <f t="shared" si="2"/>
        <v>19946825</v>
      </c>
      <c r="J56" s="267" t="s">
        <v>13</v>
      </c>
      <c r="K56" s="271" t="s">
        <v>949</v>
      </c>
    </row>
    <row r="57" spans="2:11">
      <c r="B57" s="267" t="s">
        <v>943</v>
      </c>
      <c r="C57" t="s">
        <v>976</v>
      </c>
      <c r="D57" t="s">
        <v>3709</v>
      </c>
      <c r="E57" s="564">
        <v>162000</v>
      </c>
      <c r="F57" s="27">
        <f t="shared" si="3"/>
        <v>20108825</v>
      </c>
      <c r="G57" s="266">
        <f t="shared" si="1"/>
        <v>162000</v>
      </c>
      <c r="H57" s="269">
        <f t="shared" si="2"/>
        <v>20108825</v>
      </c>
      <c r="J57" s="267" t="s">
        <v>13</v>
      </c>
      <c r="K57" s="271" t="s">
        <v>949</v>
      </c>
    </row>
    <row r="58" spans="2:11">
      <c r="B58" s="267" t="s">
        <v>943</v>
      </c>
      <c r="C58" t="s">
        <v>2851</v>
      </c>
      <c r="D58" t="s">
        <v>3710</v>
      </c>
      <c r="E58" s="564">
        <v>63500</v>
      </c>
      <c r="F58" s="27">
        <f t="shared" si="3"/>
        <v>20172325</v>
      </c>
      <c r="G58" s="266">
        <f t="shared" si="1"/>
        <v>63500</v>
      </c>
      <c r="H58" s="269">
        <f t="shared" si="2"/>
        <v>20172325</v>
      </c>
      <c r="J58" s="267" t="s">
        <v>13</v>
      </c>
      <c r="K58" s="271" t="s">
        <v>949</v>
      </c>
    </row>
    <row r="59" spans="2:11">
      <c r="B59" s="267" t="s">
        <v>943</v>
      </c>
      <c r="C59" t="s">
        <v>2851</v>
      </c>
      <c r="D59" t="s">
        <v>3700</v>
      </c>
      <c r="E59" s="564">
        <v>98000</v>
      </c>
      <c r="F59" s="27">
        <f t="shared" si="3"/>
        <v>20270325</v>
      </c>
      <c r="G59" s="266">
        <f t="shared" si="1"/>
        <v>98000</v>
      </c>
      <c r="H59" s="269">
        <f t="shared" si="2"/>
        <v>20270325</v>
      </c>
      <c r="J59" s="267" t="s">
        <v>13</v>
      </c>
      <c r="K59" s="271" t="s">
        <v>949</v>
      </c>
    </row>
    <row r="60" spans="2:11">
      <c r="B60" s="267" t="s">
        <v>943</v>
      </c>
      <c r="C60" t="s">
        <v>2851</v>
      </c>
      <c r="D60" t="s">
        <v>3702</v>
      </c>
      <c r="E60" s="564">
        <v>130000</v>
      </c>
      <c r="F60" s="27">
        <f t="shared" si="3"/>
        <v>20400325</v>
      </c>
      <c r="G60" s="266">
        <f t="shared" si="1"/>
        <v>130000</v>
      </c>
      <c r="H60" s="269">
        <f t="shared" si="2"/>
        <v>20400325</v>
      </c>
      <c r="J60" s="267" t="s">
        <v>13</v>
      </c>
      <c r="K60" s="271" t="s">
        <v>949</v>
      </c>
    </row>
    <row r="61" spans="2:11">
      <c r="B61" s="267" t="s">
        <v>943</v>
      </c>
      <c r="C61" t="s">
        <v>2851</v>
      </c>
      <c r="D61" t="s">
        <v>3709</v>
      </c>
      <c r="E61" s="564">
        <v>108000</v>
      </c>
      <c r="F61" s="27">
        <f t="shared" si="3"/>
        <v>20508325</v>
      </c>
      <c r="G61" s="266">
        <f t="shared" si="1"/>
        <v>108000</v>
      </c>
      <c r="H61" s="269">
        <f t="shared" si="2"/>
        <v>20508325</v>
      </c>
      <c r="J61" s="267" t="s">
        <v>13</v>
      </c>
      <c r="K61" s="271" t="s">
        <v>949</v>
      </c>
    </row>
    <row r="62" spans="2:11">
      <c r="B62" s="267" t="s">
        <v>943</v>
      </c>
      <c r="C62" t="s">
        <v>975</v>
      </c>
      <c r="D62" t="s">
        <v>3714</v>
      </c>
      <c r="E62" s="564">
        <v>16000</v>
      </c>
      <c r="F62" s="27">
        <f t="shared" si="3"/>
        <v>20524325</v>
      </c>
      <c r="G62" s="266">
        <f t="shared" si="1"/>
        <v>16000</v>
      </c>
      <c r="H62" s="269">
        <f t="shared" si="2"/>
        <v>20524325</v>
      </c>
      <c r="J62" s="267" t="s">
        <v>13</v>
      </c>
      <c r="K62" s="271" t="s">
        <v>946</v>
      </c>
    </row>
    <row r="63" spans="2:11">
      <c r="B63" s="267" t="s">
        <v>943</v>
      </c>
      <c r="C63" t="s">
        <v>975</v>
      </c>
      <c r="D63" t="s">
        <v>3676</v>
      </c>
      <c r="E63" s="564">
        <v>80000</v>
      </c>
      <c r="F63" s="27">
        <f t="shared" si="3"/>
        <v>20604325</v>
      </c>
      <c r="G63" s="266">
        <f t="shared" si="1"/>
        <v>80000</v>
      </c>
      <c r="H63" s="269">
        <f t="shared" si="2"/>
        <v>20604325</v>
      </c>
      <c r="J63" s="267" t="s">
        <v>13</v>
      </c>
      <c r="K63" s="271" t="s">
        <v>946</v>
      </c>
    </row>
    <row r="64" spans="2:11">
      <c r="B64" s="267" t="s">
        <v>943</v>
      </c>
      <c r="C64" t="s">
        <v>975</v>
      </c>
      <c r="D64" t="s">
        <v>3710</v>
      </c>
      <c r="E64" s="564">
        <v>45000</v>
      </c>
      <c r="F64" s="27">
        <f t="shared" si="3"/>
        <v>20649325</v>
      </c>
      <c r="G64" s="266">
        <f t="shared" si="1"/>
        <v>45000</v>
      </c>
      <c r="H64" s="269">
        <f t="shared" si="2"/>
        <v>20649325</v>
      </c>
      <c r="J64" s="267" t="s">
        <v>13</v>
      </c>
      <c r="K64" s="271" t="s">
        <v>946</v>
      </c>
    </row>
    <row r="65" spans="2:11">
      <c r="B65" s="267" t="s">
        <v>943</v>
      </c>
      <c r="C65" t="s">
        <v>975</v>
      </c>
      <c r="D65" t="s">
        <v>3678</v>
      </c>
      <c r="E65" s="564">
        <v>796725</v>
      </c>
      <c r="F65" s="27">
        <f t="shared" si="3"/>
        <v>21446050</v>
      </c>
      <c r="G65" s="266">
        <f t="shared" si="1"/>
        <v>796725</v>
      </c>
      <c r="H65" s="269">
        <f t="shared" si="2"/>
        <v>21446050</v>
      </c>
      <c r="J65" s="267" t="s">
        <v>13</v>
      </c>
      <c r="K65" s="271" t="s">
        <v>946</v>
      </c>
    </row>
    <row r="66" spans="2:11">
      <c r="B66" s="267" t="s">
        <v>943</v>
      </c>
      <c r="C66" t="s">
        <v>975</v>
      </c>
      <c r="D66" t="s">
        <v>3711</v>
      </c>
      <c r="E66" s="564">
        <v>24000</v>
      </c>
      <c r="F66" s="27">
        <f t="shared" si="3"/>
        <v>21470050</v>
      </c>
      <c r="G66" s="266">
        <f t="shared" si="1"/>
        <v>24000</v>
      </c>
      <c r="H66" s="269">
        <f t="shared" si="2"/>
        <v>21470050</v>
      </c>
      <c r="J66" s="267" t="s">
        <v>13</v>
      </c>
      <c r="K66" s="271" t="s">
        <v>946</v>
      </c>
    </row>
    <row r="67" spans="2:11">
      <c r="B67" s="267" t="s">
        <v>943</v>
      </c>
      <c r="C67" t="s">
        <v>975</v>
      </c>
      <c r="D67" t="s">
        <v>3715</v>
      </c>
      <c r="E67" s="564">
        <v>400000</v>
      </c>
      <c r="F67" s="27">
        <f t="shared" si="3"/>
        <v>21870050</v>
      </c>
      <c r="G67" s="266">
        <f t="shared" si="1"/>
        <v>400000</v>
      </c>
      <c r="H67" s="269">
        <f t="shared" si="2"/>
        <v>21870050</v>
      </c>
      <c r="J67" s="267" t="s">
        <v>13</v>
      </c>
      <c r="K67" s="271" t="s">
        <v>946</v>
      </c>
    </row>
    <row r="68" spans="2:11">
      <c r="B68" s="267" t="s">
        <v>943</v>
      </c>
      <c r="C68" t="s">
        <v>975</v>
      </c>
      <c r="D68" t="s">
        <v>3716</v>
      </c>
      <c r="E68" s="564">
        <v>833000</v>
      </c>
      <c r="F68" s="27">
        <f t="shared" si="3"/>
        <v>22703050</v>
      </c>
      <c r="G68" s="266">
        <f t="shared" si="1"/>
        <v>833000</v>
      </c>
      <c r="H68" s="269">
        <f t="shared" si="2"/>
        <v>22703050</v>
      </c>
      <c r="J68" s="267" t="s">
        <v>13</v>
      </c>
      <c r="K68" s="271" t="s">
        <v>946</v>
      </c>
    </row>
    <row r="69" spans="2:11">
      <c r="B69" s="267" t="s">
        <v>943</v>
      </c>
      <c r="C69" t="s">
        <v>975</v>
      </c>
      <c r="D69" t="s">
        <v>3717</v>
      </c>
      <c r="E69" s="564">
        <v>140000</v>
      </c>
      <c r="F69" s="27">
        <f t="shared" si="3"/>
        <v>22843050</v>
      </c>
      <c r="G69" s="266">
        <f t="shared" si="1"/>
        <v>140000</v>
      </c>
      <c r="H69" s="269">
        <f t="shared" si="2"/>
        <v>22843050</v>
      </c>
      <c r="J69" s="267" t="s">
        <v>13</v>
      </c>
      <c r="K69" s="271" t="s">
        <v>946</v>
      </c>
    </row>
    <row r="70" spans="2:11">
      <c r="B70" s="267" t="s">
        <v>943</v>
      </c>
      <c r="C70" t="s">
        <v>975</v>
      </c>
      <c r="D70" t="s">
        <v>3718</v>
      </c>
      <c r="E70" s="564">
        <v>88000</v>
      </c>
      <c r="F70" s="27">
        <f t="shared" si="3"/>
        <v>22931050</v>
      </c>
      <c r="G70" s="266">
        <f t="shared" si="1"/>
        <v>88000</v>
      </c>
      <c r="H70" s="269">
        <f t="shared" si="2"/>
        <v>22931050</v>
      </c>
      <c r="J70" s="267" t="s">
        <v>13</v>
      </c>
      <c r="K70" s="271" t="s">
        <v>946</v>
      </c>
    </row>
    <row r="71" spans="2:11">
      <c r="B71" s="267" t="s">
        <v>943</v>
      </c>
      <c r="C71" t="s">
        <v>975</v>
      </c>
      <c r="D71" t="s">
        <v>3689</v>
      </c>
      <c r="E71" s="564">
        <v>4000</v>
      </c>
      <c r="F71" s="27">
        <f t="shared" si="3"/>
        <v>22935050</v>
      </c>
      <c r="G71" s="266">
        <f t="shared" si="1"/>
        <v>4000</v>
      </c>
      <c r="H71" s="269">
        <f t="shared" si="2"/>
        <v>22935050</v>
      </c>
      <c r="J71" s="267" t="s">
        <v>13</v>
      </c>
      <c r="K71" s="271" t="s">
        <v>946</v>
      </c>
    </row>
    <row r="72" spans="2:11">
      <c r="B72" s="267" t="s">
        <v>943</v>
      </c>
      <c r="C72" t="s">
        <v>975</v>
      </c>
      <c r="D72" t="s">
        <v>3698</v>
      </c>
      <c r="E72" s="564">
        <v>115615</v>
      </c>
      <c r="F72" s="27">
        <f t="shared" si="3"/>
        <v>23050665</v>
      </c>
      <c r="G72" s="266">
        <f t="shared" si="1"/>
        <v>115615</v>
      </c>
      <c r="H72" s="269">
        <f t="shared" si="2"/>
        <v>23050665</v>
      </c>
      <c r="J72" s="267" t="s">
        <v>13</v>
      </c>
      <c r="K72" s="271" t="s">
        <v>946</v>
      </c>
    </row>
    <row r="73" spans="2:11">
      <c r="B73" s="267" t="s">
        <v>943</v>
      </c>
      <c r="C73" t="s">
        <v>975</v>
      </c>
      <c r="D73" t="s">
        <v>3712</v>
      </c>
      <c r="E73" s="564">
        <v>120000</v>
      </c>
      <c r="F73" s="27">
        <f t="shared" si="3"/>
        <v>23170665</v>
      </c>
      <c r="G73" s="266">
        <f t="shared" ref="G73:G136" si="4">E73</f>
        <v>120000</v>
      </c>
      <c r="H73" s="269">
        <f t="shared" ref="H73:H136" si="5">H72+G73</f>
        <v>23170665</v>
      </c>
      <c r="J73" s="267" t="s">
        <v>13</v>
      </c>
      <c r="K73" s="271" t="s">
        <v>946</v>
      </c>
    </row>
    <row r="74" spans="2:11">
      <c r="B74" s="267" t="s">
        <v>943</v>
      </c>
      <c r="C74" t="s">
        <v>975</v>
      </c>
      <c r="D74" t="s">
        <v>3700</v>
      </c>
      <c r="E74" s="564">
        <v>666000</v>
      </c>
      <c r="F74" s="27">
        <f t="shared" si="3"/>
        <v>23836665</v>
      </c>
      <c r="G74" s="266">
        <f t="shared" si="4"/>
        <v>666000</v>
      </c>
      <c r="H74" s="269">
        <f t="shared" si="5"/>
        <v>23836665</v>
      </c>
      <c r="J74" s="267" t="s">
        <v>13</v>
      </c>
      <c r="K74" s="271" t="s">
        <v>946</v>
      </c>
    </row>
    <row r="75" spans="2:11">
      <c r="B75" s="267" t="s">
        <v>943</v>
      </c>
      <c r="C75" t="s">
        <v>975</v>
      </c>
      <c r="D75" t="s">
        <v>3702</v>
      </c>
      <c r="E75" s="564">
        <v>636000</v>
      </c>
      <c r="F75" s="27">
        <f t="shared" si="3"/>
        <v>24472665</v>
      </c>
      <c r="G75" s="266">
        <f t="shared" si="4"/>
        <v>636000</v>
      </c>
      <c r="H75" s="269">
        <f t="shared" si="5"/>
        <v>24472665</v>
      </c>
      <c r="J75" s="267" t="s">
        <v>13</v>
      </c>
      <c r="K75" s="271" t="s">
        <v>946</v>
      </c>
    </row>
    <row r="76" spans="2:11">
      <c r="B76" s="267" t="s">
        <v>943</v>
      </c>
      <c r="C76" t="s">
        <v>975</v>
      </c>
      <c r="D76" t="s">
        <v>3719</v>
      </c>
      <c r="E76" s="564">
        <v>149000</v>
      </c>
      <c r="F76" s="27">
        <f t="shared" si="3"/>
        <v>24621665</v>
      </c>
      <c r="G76" s="266">
        <f t="shared" si="4"/>
        <v>149000</v>
      </c>
      <c r="H76" s="269">
        <f t="shared" si="5"/>
        <v>24621665</v>
      </c>
      <c r="J76" s="267" t="s">
        <v>13</v>
      </c>
      <c r="K76" s="271" t="s">
        <v>946</v>
      </c>
    </row>
    <row r="77" spans="2:11">
      <c r="B77" s="267" t="s">
        <v>943</v>
      </c>
      <c r="C77" t="s">
        <v>975</v>
      </c>
      <c r="D77" t="s">
        <v>3720</v>
      </c>
      <c r="E77" s="564">
        <v>2813000</v>
      </c>
      <c r="F77" s="27">
        <f t="shared" si="3"/>
        <v>27434665</v>
      </c>
      <c r="G77" s="266">
        <f t="shared" si="4"/>
        <v>2813000</v>
      </c>
      <c r="H77" s="269">
        <f t="shared" si="5"/>
        <v>27434665</v>
      </c>
      <c r="J77" s="267" t="s">
        <v>13</v>
      </c>
      <c r="K77" s="271" t="s">
        <v>946</v>
      </c>
    </row>
    <row r="78" spans="2:11">
      <c r="B78" s="267" t="s">
        <v>943</v>
      </c>
      <c r="C78" t="s">
        <v>975</v>
      </c>
      <c r="D78" t="s">
        <v>3703</v>
      </c>
      <c r="E78" s="564">
        <v>30000</v>
      </c>
      <c r="F78" s="27">
        <f t="shared" ref="F78:F141" si="6">F77+E78</f>
        <v>27464665</v>
      </c>
      <c r="G78" s="266">
        <f t="shared" si="4"/>
        <v>30000</v>
      </c>
      <c r="H78" s="269">
        <f t="shared" si="5"/>
        <v>27464665</v>
      </c>
      <c r="J78" s="267" t="s">
        <v>13</v>
      </c>
      <c r="K78" s="271" t="s">
        <v>946</v>
      </c>
    </row>
    <row r="79" spans="2:11">
      <c r="B79" s="267" t="s">
        <v>943</v>
      </c>
      <c r="C79" t="s">
        <v>975</v>
      </c>
      <c r="D79" t="s">
        <v>3721</v>
      </c>
      <c r="E79" s="564">
        <v>257000</v>
      </c>
      <c r="F79" s="27">
        <f t="shared" si="6"/>
        <v>27721665</v>
      </c>
      <c r="G79" s="266">
        <f t="shared" si="4"/>
        <v>257000</v>
      </c>
      <c r="H79" s="269">
        <f t="shared" si="5"/>
        <v>27721665</v>
      </c>
      <c r="J79" s="267" t="s">
        <v>13</v>
      </c>
      <c r="K79" s="271" t="s">
        <v>946</v>
      </c>
    </row>
    <row r="80" spans="2:11">
      <c r="B80" s="267" t="s">
        <v>943</v>
      </c>
      <c r="C80" t="s">
        <v>975</v>
      </c>
      <c r="D80" t="s">
        <v>3722</v>
      </c>
      <c r="E80" s="564">
        <v>95000</v>
      </c>
      <c r="F80" s="27">
        <f t="shared" si="6"/>
        <v>27816665</v>
      </c>
      <c r="G80" s="266">
        <f t="shared" si="4"/>
        <v>95000</v>
      </c>
      <c r="H80" s="269">
        <f t="shared" si="5"/>
        <v>27816665</v>
      </c>
      <c r="J80" s="267" t="s">
        <v>13</v>
      </c>
      <c r="K80" s="271" t="s">
        <v>946</v>
      </c>
    </row>
    <row r="81" spans="2:11">
      <c r="B81" s="267" t="s">
        <v>943</v>
      </c>
      <c r="C81" t="s">
        <v>975</v>
      </c>
      <c r="D81" t="s">
        <v>3708</v>
      </c>
      <c r="E81" s="564">
        <v>11000</v>
      </c>
      <c r="F81" s="27">
        <f t="shared" si="6"/>
        <v>27827665</v>
      </c>
      <c r="G81" s="266">
        <f t="shared" si="4"/>
        <v>11000</v>
      </c>
      <c r="H81" s="269">
        <f t="shared" si="5"/>
        <v>27827665</v>
      </c>
      <c r="J81" s="267" t="s">
        <v>13</v>
      </c>
      <c r="K81" s="271" t="s">
        <v>946</v>
      </c>
    </row>
    <row r="82" spans="2:11">
      <c r="B82" s="267" t="s">
        <v>943</v>
      </c>
      <c r="C82" t="s">
        <v>975</v>
      </c>
      <c r="D82" t="s">
        <v>3709</v>
      </c>
      <c r="E82" s="564">
        <v>111000</v>
      </c>
      <c r="F82" s="27">
        <f t="shared" si="6"/>
        <v>27938665</v>
      </c>
      <c r="G82" s="266">
        <f t="shared" si="4"/>
        <v>111000</v>
      </c>
      <c r="H82" s="269">
        <f t="shared" si="5"/>
        <v>27938665</v>
      </c>
      <c r="J82" s="267" t="s">
        <v>13</v>
      </c>
      <c r="K82" s="271" t="s">
        <v>946</v>
      </c>
    </row>
    <row r="83" spans="2:11">
      <c r="B83" s="267" t="s">
        <v>943</v>
      </c>
      <c r="C83" t="s">
        <v>2299</v>
      </c>
      <c r="D83" t="s">
        <v>3679</v>
      </c>
      <c r="E83" s="564">
        <v>10000</v>
      </c>
      <c r="F83" s="27">
        <f t="shared" si="6"/>
        <v>27948665</v>
      </c>
      <c r="G83" s="266">
        <f t="shared" si="4"/>
        <v>10000</v>
      </c>
      <c r="H83" s="269">
        <f t="shared" si="5"/>
        <v>27948665</v>
      </c>
      <c r="J83" s="267" t="s">
        <v>13</v>
      </c>
      <c r="K83" s="271" t="s">
        <v>946</v>
      </c>
    </row>
    <row r="84" spans="2:11">
      <c r="B84" s="267" t="s">
        <v>943</v>
      </c>
      <c r="C84" t="s">
        <v>2299</v>
      </c>
      <c r="D84" t="s">
        <v>3723</v>
      </c>
      <c r="E84" s="564">
        <v>29000</v>
      </c>
      <c r="F84" s="27">
        <f t="shared" si="6"/>
        <v>27977665</v>
      </c>
      <c r="G84" s="266">
        <f t="shared" si="4"/>
        <v>29000</v>
      </c>
      <c r="H84" s="269">
        <f t="shared" si="5"/>
        <v>27977665</v>
      </c>
      <c r="J84" s="267" t="s">
        <v>13</v>
      </c>
      <c r="K84" s="271" t="s">
        <v>946</v>
      </c>
    </row>
    <row r="85" spans="2:11">
      <c r="B85" s="267" t="s">
        <v>943</v>
      </c>
      <c r="C85" t="s">
        <v>2299</v>
      </c>
      <c r="D85" t="s">
        <v>3718</v>
      </c>
      <c r="E85" s="564">
        <v>30000</v>
      </c>
      <c r="F85" s="27">
        <f t="shared" si="6"/>
        <v>28007665</v>
      </c>
      <c r="G85" s="266">
        <f t="shared" si="4"/>
        <v>30000</v>
      </c>
      <c r="H85" s="269">
        <f t="shared" si="5"/>
        <v>28007665</v>
      </c>
      <c r="J85" s="267" t="s">
        <v>13</v>
      </c>
      <c r="K85" s="271" t="s">
        <v>946</v>
      </c>
    </row>
    <row r="86" spans="2:11">
      <c r="B86" s="267" t="s">
        <v>943</v>
      </c>
      <c r="C86" t="s">
        <v>2299</v>
      </c>
      <c r="D86" t="s">
        <v>3693</v>
      </c>
      <c r="E86" s="564">
        <v>10000</v>
      </c>
      <c r="F86" s="27">
        <f t="shared" si="6"/>
        <v>28017665</v>
      </c>
      <c r="G86" s="266">
        <f t="shared" si="4"/>
        <v>10000</v>
      </c>
      <c r="H86" s="269">
        <f t="shared" si="5"/>
        <v>28017665</v>
      </c>
      <c r="J86" s="267" t="s">
        <v>13</v>
      </c>
      <c r="K86" s="271" t="s">
        <v>946</v>
      </c>
    </row>
    <row r="87" spans="2:11">
      <c r="B87" s="267" t="s">
        <v>943</v>
      </c>
      <c r="C87" t="s">
        <v>2299</v>
      </c>
      <c r="D87" t="s">
        <v>3724</v>
      </c>
      <c r="E87" s="564">
        <v>40000</v>
      </c>
      <c r="F87" s="27">
        <f t="shared" si="6"/>
        <v>28057665</v>
      </c>
      <c r="G87" s="266">
        <f t="shared" si="4"/>
        <v>40000</v>
      </c>
      <c r="H87" s="269">
        <f t="shared" si="5"/>
        <v>28057665</v>
      </c>
      <c r="J87" s="267" t="s">
        <v>13</v>
      </c>
      <c r="K87" s="271" t="s">
        <v>946</v>
      </c>
    </row>
    <row r="88" spans="2:11">
      <c r="B88" s="267" t="s">
        <v>943</v>
      </c>
      <c r="C88" t="s">
        <v>2299</v>
      </c>
      <c r="D88" t="s">
        <v>3694</v>
      </c>
      <c r="E88" s="564">
        <v>1000</v>
      </c>
      <c r="F88" s="27">
        <f t="shared" si="6"/>
        <v>28058665</v>
      </c>
      <c r="G88" s="266">
        <f t="shared" si="4"/>
        <v>1000</v>
      </c>
      <c r="H88" s="269">
        <f t="shared" si="5"/>
        <v>28058665</v>
      </c>
      <c r="J88" s="267" t="s">
        <v>13</v>
      </c>
      <c r="K88" s="271" t="s">
        <v>946</v>
      </c>
    </row>
    <row r="89" spans="2:11">
      <c r="B89" s="267" t="s">
        <v>943</v>
      </c>
      <c r="C89" t="s">
        <v>2299</v>
      </c>
      <c r="D89" t="s">
        <v>3725</v>
      </c>
      <c r="E89" s="564">
        <v>150000</v>
      </c>
      <c r="F89" s="27">
        <f t="shared" si="6"/>
        <v>28208665</v>
      </c>
      <c r="G89" s="266">
        <f t="shared" si="4"/>
        <v>150000</v>
      </c>
      <c r="H89" s="269">
        <f t="shared" si="5"/>
        <v>28208665</v>
      </c>
      <c r="J89" s="267" t="s">
        <v>13</v>
      </c>
      <c r="K89" s="271" t="s">
        <v>946</v>
      </c>
    </row>
    <row r="90" spans="2:11">
      <c r="B90" s="267" t="s">
        <v>943</v>
      </c>
      <c r="C90" t="s">
        <v>2299</v>
      </c>
      <c r="D90" t="s">
        <v>3700</v>
      </c>
      <c r="E90" s="564">
        <v>101000</v>
      </c>
      <c r="F90" s="27">
        <f t="shared" si="6"/>
        <v>28309665</v>
      </c>
      <c r="G90" s="266">
        <f t="shared" si="4"/>
        <v>101000</v>
      </c>
      <c r="H90" s="269">
        <f t="shared" si="5"/>
        <v>28309665</v>
      </c>
      <c r="J90" s="267" t="s">
        <v>13</v>
      </c>
      <c r="K90" s="271" t="s">
        <v>946</v>
      </c>
    </row>
    <row r="91" spans="2:11">
      <c r="B91" s="267" t="s">
        <v>943</v>
      </c>
      <c r="C91" t="s">
        <v>2299</v>
      </c>
      <c r="D91" t="s">
        <v>3726</v>
      </c>
      <c r="E91" s="564">
        <v>30000</v>
      </c>
      <c r="F91" s="27">
        <f t="shared" si="6"/>
        <v>28339665</v>
      </c>
      <c r="G91" s="266">
        <f t="shared" si="4"/>
        <v>30000</v>
      </c>
      <c r="H91" s="269">
        <f t="shared" si="5"/>
        <v>28339665</v>
      </c>
      <c r="J91" s="267" t="s">
        <v>13</v>
      </c>
      <c r="K91" s="271" t="s">
        <v>946</v>
      </c>
    </row>
    <row r="92" spans="2:11">
      <c r="B92" s="267" t="s">
        <v>943</v>
      </c>
      <c r="C92" t="s">
        <v>2845</v>
      </c>
      <c r="D92" t="s">
        <v>3674</v>
      </c>
      <c r="E92" s="564">
        <v>242000</v>
      </c>
      <c r="F92" s="27">
        <f t="shared" si="6"/>
        <v>28581665</v>
      </c>
      <c r="G92" s="266">
        <f t="shared" si="4"/>
        <v>242000</v>
      </c>
      <c r="H92" s="269">
        <f t="shared" si="5"/>
        <v>28581665</v>
      </c>
      <c r="J92" s="267" t="s">
        <v>13</v>
      </c>
      <c r="K92" s="271" t="s">
        <v>949</v>
      </c>
    </row>
    <row r="93" spans="2:11">
      <c r="B93" s="267" t="s">
        <v>943</v>
      </c>
      <c r="C93" t="s">
        <v>2845</v>
      </c>
      <c r="D93" t="s">
        <v>3676</v>
      </c>
      <c r="E93" s="564">
        <v>120000</v>
      </c>
      <c r="F93" s="27">
        <f t="shared" si="6"/>
        <v>28701665</v>
      </c>
      <c r="G93" s="266">
        <f t="shared" si="4"/>
        <v>120000</v>
      </c>
      <c r="H93" s="269">
        <f t="shared" si="5"/>
        <v>28701665</v>
      </c>
      <c r="J93" s="267" t="s">
        <v>13</v>
      </c>
      <c r="K93" s="271" t="s">
        <v>949</v>
      </c>
    </row>
    <row r="94" spans="2:11">
      <c r="B94" s="267" t="s">
        <v>943</v>
      </c>
      <c r="C94" t="s">
        <v>2845</v>
      </c>
      <c r="D94" t="s">
        <v>3727</v>
      </c>
      <c r="E94" s="564">
        <v>400000</v>
      </c>
      <c r="F94" s="27">
        <f t="shared" si="6"/>
        <v>29101665</v>
      </c>
      <c r="G94" s="266">
        <f t="shared" si="4"/>
        <v>400000</v>
      </c>
      <c r="H94" s="269">
        <f t="shared" si="5"/>
        <v>29101665</v>
      </c>
      <c r="J94" s="267" t="s">
        <v>13</v>
      </c>
      <c r="K94" s="271" t="s">
        <v>949</v>
      </c>
    </row>
    <row r="95" spans="2:11">
      <c r="B95" s="267" t="s">
        <v>943</v>
      </c>
      <c r="C95" t="s">
        <v>2845</v>
      </c>
      <c r="D95" t="s">
        <v>3710</v>
      </c>
      <c r="E95" s="564">
        <v>500000</v>
      </c>
      <c r="F95" s="27">
        <f t="shared" si="6"/>
        <v>29601665</v>
      </c>
      <c r="G95" s="266">
        <f t="shared" si="4"/>
        <v>500000</v>
      </c>
      <c r="H95" s="269">
        <f t="shared" si="5"/>
        <v>29601665</v>
      </c>
      <c r="J95" s="267" t="s">
        <v>13</v>
      </c>
      <c r="K95" s="271" t="s">
        <v>949</v>
      </c>
    </row>
    <row r="96" spans="2:11">
      <c r="B96" s="267" t="s">
        <v>943</v>
      </c>
      <c r="C96" t="s">
        <v>2845</v>
      </c>
      <c r="D96" t="s">
        <v>3678</v>
      </c>
      <c r="E96" s="564">
        <v>688000</v>
      </c>
      <c r="F96" s="27">
        <f t="shared" si="6"/>
        <v>30289665</v>
      </c>
      <c r="G96" s="266">
        <f t="shared" si="4"/>
        <v>688000</v>
      </c>
      <c r="H96" s="269">
        <f t="shared" si="5"/>
        <v>30289665</v>
      </c>
      <c r="J96" s="267" t="s">
        <v>13</v>
      </c>
      <c r="K96" s="271" t="s">
        <v>949</v>
      </c>
    </row>
    <row r="97" spans="2:11">
      <c r="B97" s="267" t="s">
        <v>943</v>
      </c>
      <c r="C97" t="s">
        <v>2845</v>
      </c>
      <c r="D97" t="s">
        <v>3679</v>
      </c>
      <c r="E97" s="564">
        <v>29000</v>
      </c>
      <c r="F97" s="27">
        <f t="shared" si="6"/>
        <v>30318665</v>
      </c>
      <c r="G97" s="266">
        <f t="shared" si="4"/>
        <v>29000</v>
      </c>
      <c r="H97" s="269">
        <f t="shared" si="5"/>
        <v>30318665</v>
      </c>
      <c r="J97" s="267" t="s">
        <v>13</v>
      </c>
      <c r="K97" s="271" t="s">
        <v>949</v>
      </c>
    </row>
    <row r="98" spans="2:11">
      <c r="B98" s="267" t="s">
        <v>943</v>
      </c>
      <c r="C98" t="s">
        <v>2845</v>
      </c>
      <c r="D98" t="s">
        <v>3686</v>
      </c>
      <c r="E98" s="564">
        <v>994000</v>
      </c>
      <c r="F98" s="27">
        <f t="shared" si="6"/>
        <v>31312665</v>
      </c>
      <c r="G98" s="266">
        <f t="shared" si="4"/>
        <v>994000</v>
      </c>
      <c r="H98" s="269">
        <f t="shared" si="5"/>
        <v>31312665</v>
      </c>
      <c r="J98" s="267" t="s">
        <v>13</v>
      </c>
      <c r="K98" s="271" t="s">
        <v>949</v>
      </c>
    </row>
    <row r="99" spans="2:11">
      <c r="B99" s="267" t="s">
        <v>943</v>
      </c>
      <c r="C99" t="s">
        <v>2845</v>
      </c>
      <c r="D99" t="s">
        <v>3728</v>
      </c>
      <c r="E99" s="564">
        <v>50000</v>
      </c>
      <c r="F99" s="27">
        <f t="shared" si="6"/>
        <v>31362665</v>
      </c>
      <c r="G99" s="266">
        <f t="shared" si="4"/>
        <v>50000</v>
      </c>
      <c r="H99" s="269">
        <f t="shared" si="5"/>
        <v>31362665</v>
      </c>
      <c r="J99" s="267" t="s">
        <v>13</v>
      </c>
      <c r="K99" s="271" t="s">
        <v>949</v>
      </c>
    </row>
    <row r="100" spans="2:11">
      <c r="B100" s="267" t="s">
        <v>943</v>
      </c>
      <c r="C100" t="s">
        <v>2845</v>
      </c>
      <c r="D100" t="s">
        <v>3729</v>
      </c>
      <c r="E100" s="564">
        <v>425000</v>
      </c>
      <c r="F100" s="27">
        <f t="shared" si="6"/>
        <v>31787665</v>
      </c>
      <c r="G100" s="266">
        <f t="shared" si="4"/>
        <v>425000</v>
      </c>
      <c r="H100" s="269">
        <f t="shared" si="5"/>
        <v>31787665</v>
      </c>
      <c r="J100" s="267" t="s">
        <v>13</v>
      </c>
      <c r="K100" s="271" t="s">
        <v>949</v>
      </c>
    </row>
    <row r="101" spans="2:11">
      <c r="B101" s="267" t="s">
        <v>943</v>
      </c>
      <c r="C101" t="s">
        <v>2845</v>
      </c>
      <c r="D101" t="s">
        <v>3718</v>
      </c>
      <c r="E101" s="564">
        <v>60000</v>
      </c>
      <c r="F101" s="27">
        <f t="shared" si="6"/>
        <v>31847665</v>
      </c>
      <c r="G101" s="266">
        <f t="shared" si="4"/>
        <v>60000</v>
      </c>
      <c r="H101" s="269">
        <f t="shared" si="5"/>
        <v>31847665</v>
      </c>
      <c r="J101" s="267" t="s">
        <v>13</v>
      </c>
      <c r="K101" s="271" t="s">
        <v>949</v>
      </c>
    </row>
    <row r="102" spans="2:11">
      <c r="B102" s="267" t="s">
        <v>943</v>
      </c>
      <c r="C102" t="s">
        <v>2845</v>
      </c>
      <c r="D102" t="s">
        <v>3730</v>
      </c>
      <c r="E102" s="564">
        <v>1000</v>
      </c>
      <c r="F102" s="27">
        <f t="shared" si="6"/>
        <v>31848665</v>
      </c>
      <c r="G102" s="266">
        <f t="shared" si="4"/>
        <v>1000</v>
      </c>
      <c r="H102" s="269">
        <f t="shared" si="5"/>
        <v>31848665</v>
      </c>
      <c r="J102" s="267" t="s">
        <v>13</v>
      </c>
      <c r="K102" s="271" t="s">
        <v>949</v>
      </c>
    </row>
    <row r="103" spans="2:11">
      <c r="B103" s="267" t="s">
        <v>943</v>
      </c>
      <c r="C103" t="s">
        <v>2845</v>
      </c>
      <c r="D103" t="s">
        <v>3731</v>
      </c>
      <c r="E103" s="564">
        <v>2000000</v>
      </c>
      <c r="F103" s="27">
        <f t="shared" si="6"/>
        <v>33848665</v>
      </c>
      <c r="G103" s="266">
        <f t="shared" si="4"/>
        <v>2000000</v>
      </c>
      <c r="H103" s="269">
        <f t="shared" si="5"/>
        <v>33848665</v>
      </c>
      <c r="J103" s="267" t="s">
        <v>13</v>
      </c>
      <c r="K103" s="271" t="s">
        <v>949</v>
      </c>
    </row>
    <row r="104" spans="2:11">
      <c r="B104" s="267" t="s">
        <v>943</v>
      </c>
      <c r="C104" t="s">
        <v>2845</v>
      </c>
      <c r="D104" t="s">
        <v>3691</v>
      </c>
      <c r="E104" s="564">
        <v>15000</v>
      </c>
      <c r="F104" s="27">
        <f t="shared" si="6"/>
        <v>33863665</v>
      </c>
      <c r="G104" s="266">
        <f t="shared" si="4"/>
        <v>15000</v>
      </c>
      <c r="H104" s="269">
        <f t="shared" si="5"/>
        <v>33863665</v>
      </c>
      <c r="J104" s="267" t="s">
        <v>13</v>
      </c>
      <c r="K104" s="271" t="s">
        <v>949</v>
      </c>
    </row>
    <row r="105" spans="2:11">
      <c r="B105" s="267" t="s">
        <v>943</v>
      </c>
      <c r="C105" t="s">
        <v>2845</v>
      </c>
      <c r="D105" t="s">
        <v>3693</v>
      </c>
      <c r="E105" s="564">
        <v>120000</v>
      </c>
      <c r="F105" s="27">
        <f t="shared" si="6"/>
        <v>33983665</v>
      </c>
      <c r="G105" s="266">
        <f t="shared" si="4"/>
        <v>120000</v>
      </c>
      <c r="H105" s="269">
        <f t="shared" si="5"/>
        <v>33983665</v>
      </c>
      <c r="J105" s="267" t="s">
        <v>13</v>
      </c>
      <c r="K105" s="271" t="s">
        <v>949</v>
      </c>
    </row>
    <row r="106" spans="2:11">
      <c r="B106" s="267" t="s">
        <v>943</v>
      </c>
      <c r="C106" t="s">
        <v>2845</v>
      </c>
      <c r="D106" t="s">
        <v>3696</v>
      </c>
      <c r="E106" s="564">
        <v>53000</v>
      </c>
      <c r="F106" s="27">
        <f t="shared" si="6"/>
        <v>34036665</v>
      </c>
      <c r="G106" s="266">
        <f t="shared" si="4"/>
        <v>53000</v>
      </c>
      <c r="H106" s="269">
        <f t="shared" si="5"/>
        <v>34036665</v>
      </c>
      <c r="J106" s="267" t="s">
        <v>13</v>
      </c>
      <c r="K106" s="271" t="s">
        <v>949</v>
      </c>
    </row>
    <row r="107" spans="2:11">
      <c r="B107" s="267" t="s">
        <v>943</v>
      </c>
      <c r="C107" t="s">
        <v>2845</v>
      </c>
      <c r="D107" t="s">
        <v>3698</v>
      </c>
      <c r="E107" s="564">
        <v>39000</v>
      </c>
      <c r="F107" s="27">
        <f t="shared" si="6"/>
        <v>34075665</v>
      </c>
      <c r="G107" s="266">
        <f t="shared" si="4"/>
        <v>39000</v>
      </c>
      <c r="H107" s="269">
        <f t="shared" si="5"/>
        <v>34075665</v>
      </c>
      <c r="J107" s="267" t="s">
        <v>13</v>
      </c>
      <c r="K107" s="271" t="s">
        <v>949</v>
      </c>
    </row>
    <row r="108" spans="2:11">
      <c r="B108" s="267" t="s">
        <v>943</v>
      </c>
      <c r="C108" t="s">
        <v>2845</v>
      </c>
      <c r="D108" t="s">
        <v>3700</v>
      </c>
      <c r="E108" s="564">
        <v>1235000</v>
      </c>
      <c r="F108" s="27">
        <f t="shared" si="6"/>
        <v>35310665</v>
      </c>
      <c r="G108" s="266">
        <f t="shared" si="4"/>
        <v>1235000</v>
      </c>
      <c r="H108" s="269">
        <f t="shared" si="5"/>
        <v>35310665</v>
      </c>
      <c r="J108" s="267" t="s">
        <v>13</v>
      </c>
      <c r="K108" s="271" t="s">
        <v>949</v>
      </c>
    </row>
    <row r="109" spans="2:11">
      <c r="B109" s="267" t="s">
        <v>943</v>
      </c>
      <c r="C109" t="s">
        <v>2845</v>
      </c>
      <c r="D109" t="s">
        <v>3732</v>
      </c>
      <c r="E109" s="564">
        <v>750000</v>
      </c>
      <c r="F109" s="27">
        <f t="shared" si="6"/>
        <v>36060665</v>
      </c>
      <c r="G109" s="266">
        <f t="shared" si="4"/>
        <v>750000</v>
      </c>
      <c r="H109" s="269">
        <f t="shared" si="5"/>
        <v>36060665</v>
      </c>
      <c r="J109" s="267" t="s">
        <v>13</v>
      </c>
      <c r="K109" s="271" t="s">
        <v>949</v>
      </c>
    </row>
    <row r="110" spans="2:11">
      <c r="B110" s="267" t="s">
        <v>943</v>
      </c>
      <c r="C110" t="s">
        <v>2845</v>
      </c>
      <c r="D110" t="s">
        <v>3703</v>
      </c>
      <c r="E110" s="564">
        <v>197000</v>
      </c>
      <c r="F110" s="27">
        <f t="shared" si="6"/>
        <v>36257665</v>
      </c>
      <c r="G110" s="266">
        <f t="shared" si="4"/>
        <v>197000</v>
      </c>
      <c r="H110" s="269">
        <f t="shared" si="5"/>
        <v>36257665</v>
      </c>
      <c r="J110" s="267" t="s">
        <v>13</v>
      </c>
      <c r="K110" s="271" t="s">
        <v>949</v>
      </c>
    </row>
    <row r="111" spans="2:11">
      <c r="B111" s="267" t="s">
        <v>943</v>
      </c>
      <c r="C111" t="s">
        <v>2845</v>
      </c>
      <c r="D111" t="s">
        <v>3733</v>
      </c>
      <c r="E111" s="564">
        <v>75000</v>
      </c>
      <c r="F111" s="27">
        <f t="shared" si="6"/>
        <v>36332665</v>
      </c>
      <c r="G111" s="266">
        <f t="shared" si="4"/>
        <v>75000</v>
      </c>
      <c r="H111" s="269">
        <f t="shared" si="5"/>
        <v>36332665</v>
      </c>
      <c r="J111" s="267" t="s">
        <v>13</v>
      </c>
      <c r="K111" s="271" t="s">
        <v>949</v>
      </c>
    </row>
    <row r="112" spans="2:11">
      <c r="B112" s="267" t="s">
        <v>943</v>
      </c>
      <c r="C112" t="s">
        <v>2845</v>
      </c>
      <c r="D112" t="s">
        <v>3734</v>
      </c>
      <c r="E112" s="564">
        <v>21000</v>
      </c>
      <c r="F112" s="27">
        <f t="shared" si="6"/>
        <v>36353665</v>
      </c>
      <c r="G112" s="266">
        <f t="shared" si="4"/>
        <v>21000</v>
      </c>
      <c r="H112" s="269">
        <f t="shared" si="5"/>
        <v>36353665</v>
      </c>
      <c r="J112" s="267" t="s">
        <v>13</v>
      </c>
      <c r="K112" s="271" t="s">
        <v>949</v>
      </c>
    </row>
    <row r="113" spans="2:11">
      <c r="B113" s="267" t="s">
        <v>943</v>
      </c>
      <c r="C113" t="s">
        <v>2845</v>
      </c>
      <c r="D113" t="s">
        <v>3722</v>
      </c>
      <c r="E113" s="564">
        <v>38000</v>
      </c>
      <c r="F113" s="27">
        <f t="shared" si="6"/>
        <v>36391665</v>
      </c>
      <c r="G113" s="266">
        <f t="shared" si="4"/>
        <v>38000</v>
      </c>
      <c r="H113" s="269">
        <f t="shared" si="5"/>
        <v>36391665</v>
      </c>
      <c r="J113" s="267" t="s">
        <v>13</v>
      </c>
      <c r="K113" s="271" t="s">
        <v>949</v>
      </c>
    </row>
    <row r="114" spans="2:11">
      <c r="B114" s="267" t="s">
        <v>943</v>
      </c>
      <c r="C114" t="s">
        <v>2845</v>
      </c>
      <c r="D114" t="s">
        <v>3708</v>
      </c>
      <c r="E114" s="564">
        <v>948000</v>
      </c>
      <c r="F114" s="27">
        <f t="shared" si="6"/>
        <v>37339665</v>
      </c>
      <c r="G114" s="266">
        <f t="shared" si="4"/>
        <v>948000</v>
      </c>
      <c r="H114" s="269">
        <f t="shared" si="5"/>
        <v>37339665</v>
      </c>
      <c r="J114" s="267" t="s">
        <v>13</v>
      </c>
      <c r="K114" s="271" t="s">
        <v>949</v>
      </c>
    </row>
    <row r="115" spans="2:11">
      <c r="B115" s="267" t="s">
        <v>943</v>
      </c>
      <c r="C115" t="s">
        <v>2845</v>
      </c>
      <c r="D115" t="s">
        <v>3709</v>
      </c>
      <c r="E115" s="564">
        <v>8000</v>
      </c>
      <c r="F115" s="27">
        <f t="shared" si="6"/>
        <v>37347665</v>
      </c>
      <c r="G115" s="266">
        <f t="shared" si="4"/>
        <v>8000</v>
      </c>
      <c r="H115" s="269">
        <f t="shared" si="5"/>
        <v>37347665</v>
      </c>
      <c r="J115" s="267" t="s">
        <v>13</v>
      </c>
      <c r="K115" s="271" t="s">
        <v>949</v>
      </c>
    </row>
    <row r="116" spans="2:11">
      <c r="B116" s="267" t="s">
        <v>943</v>
      </c>
      <c r="C116" t="s">
        <v>958</v>
      </c>
      <c r="D116" t="s">
        <v>3735</v>
      </c>
      <c r="E116" s="564">
        <v>20000</v>
      </c>
      <c r="F116" s="27">
        <f t="shared" si="6"/>
        <v>37367665</v>
      </c>
      <c r="G116" s="266">
        <f t="shared" si="4"/>
        <v>20000</v>
      </c>
      <c r="H116" s="269">
        <f t="shared" si="5"/>
        <v>37367665</v>
      </c>
      <c r="J116" s="267" t="s">
        <v>13</v>
      </c>
      <c r="K116" s="271" t="s">
        <v>949</v>
      </c>
    </row>
    <row r="117" spans="2:11">
      <c r="B117" s="267" t="s">
        <v>943</v>
      </c>
      <c r="C117" t="s">
        <v>958</v>
      </c>
      <c r="D117" t="s">
        <v>3736</v>
      </c>
      <c r="E117" s="564">
        <v>78000</v>
      </c>
      <c r="F117" s="27">
        <f t="shared" si="6"/>
        <v>37445665</v>
      </c>
      <c r="G117" s="266">
        <f t="shared" si="4"/>
        <v>78000</v>
      </c>
      <c r="H117" s="269">
        <f t="shared" si="5"/>
        <v>37445665</v>
      </c>
      <c r="J117" s="267" t="s">
        <v>13</v>
      </c>
      <c r="K117" s="271" t="s">
        <v>949</v>
      </c>
    </row>
    <row r="118" spans="2:11">
      <c r="B118" s="267" t="s">
        <v>943</v>
      </c>
      <c r="C118" t="s">
        <v>958</v>
      </c>
      <c r="D118" t="s">
        <v>3714</v>
      </c>
      <c r="E118" s="564">
        <v>25000</v>
      </c>
      <c r="F118" s="27">
        <f t="shared" si="6"/>
        <v>37470665</v>
      </c>
      <c r="G118" s="266">
        <f t="shared" si="4"/>
        <v>25000</v>
      </c>
      <c r="H118" s="269">
        <f t="shared" si="5"/>
        <v>37470665</v>
      </c>
      <c r="J118" s="267" t="s">
        <v>13</v>
      </c>
      <c r="K118" s="271" t="s">
        <v>949</v>
      </c>
    </row>
    <row r="119" spans="2:11">
      <c r="B119" s="267" t="s">
        <v>943</v>
      </c>
      <c r="C119" t="s">
        <v>958</v>
      </c>
      <c r="D119" t="s">
        <v>3677</v>
      </c>
      <c r="E119" s="564">
        <v>516055</v>
      </c>
      <c r="F119" s="27">
        <f t="shared" si="6"/>
        <v>37986720</v>
      </c>
      <c r="G119" s="266">
        <f t="shared" si="4"/>
        <v>516055</v>
      </c>
      <c r="H119" s="269">
        <f t="shared" si="5"/>
        <v>37986720</v>
      </c>
      <c r="J119" s="267" t="s">
        <v>13</v>
      </c>
      <c r="K119" s="271" t="s">
        <v>949</v>
      </c>
    </row>
    <row r="120" spans="2:11">
      <c r="B120" s="267" t="s">
        <v>943</v>
      </c>
      <c r="C120" t="s">
        <v>958</v>
      </c>
      <c r="D120" t="s">
        <v>3710</v>
      </c>
      <c r="E120" s="564">
        <v>415437</v>
      </c>
      <c r="F120" s="27">
        <f t="shared" si="6"/>
        <v>38402157</v>
      </c>
      <c r="G120" s="266">
        <f t="shared" si="4"/>
        <v>415437</v>
      </c>
      <c r="H120" s="269">
        <f t="shared" si="5"/>
        <v>38402157</v>
      </c>
      <c r="J120" s="267" t="s">
        <v>13</v>
      </c>
      <c r="K120" s="271" t="s">
        <v>949</v>
      </c>
    </row>
    <row r="121" spans="2:11">
      <c r="B121" s="267" t="s">
        <v>943</v>
      </c>
      <c r="C121" t="s">
        <v>958</v>
      </c>
      <c r="D121" t="s">
        <v>3678</v>
      </c>
      <c r="E121" s="564">
        <v>141766.5</v>
      </c>
      <c r="F121" s="27">
        <f t="shared" si="6"/>
        <v>38543923.5</v>
      </c>
      <c r="G121" s="266">
        <f t="shared" si="4"/>
        <v>141766.5</v>
      </c>
      <c r="H121" s="269">
        <f t="shared" si="5"/>
        <v>38543923.5</v>
      </c>
      <c r="J121" s="267" t="s">
        <v>13</v>
      </c>
      <c r="K121" s="271" t="s">
        <v>949</v>
      </c>
    </row>
    <row r="122" spans="2:11">
      <c r="B122" s="267" t="s">
        <v>943</v>
      </c>
      <c r="C122" t="s">
        <v>958</v>
      </c>
      <c r="D122" t="s">
        <v>3679</v>
      </c>
      <c r="E122" s="564">
        <v>4000</v>
      </c>
      <c r="F122" s="27">
        <f t="shared" si="6"/>
        <v>38547923.5</v>
      </c>
      <c r="G122" s="266">
        <f t="shared" si="4"/>
        <v>4000</v>
      </c>
      <c r="H122" s="269">
        <f t="shared" si="5"/>
        <v>38547923.5</v>
      </c>
      <c r="J122" s="267" t="s">
        <v>13</v>
      </c>
      <c r="K122" s="271" t="s">
        <v>949</v>
      </c>
    </row>
    <row r="123" spans="2:11">
      <c r="B123" s="267" t="s">
        <v>943</v>
      </c>
      <c r="C123" t="s">
        <v>958</v>
      </c>
      <c r="D123" t="s">
        <v>3737</v>
      </c>
      <c r="E123" s="564">
        <v>3000</v>
      </c>
      <c r="F123" s="27">
        <f t="shared" si="6"/>
        <v>38550923.5</v>
      </c>
      <c r="G123" s="266">
        <f t="shared" si="4"/>
        <v>3000</v>
      </c>
      <c r="H123" s="269">
        <f t="shared" si="5"/>
        <v>38550923.5</v>
      </c>
      <c r="J123" s="267" t="s">
        <v>13</v>
      </c>
      <c r="K123" s="271" t="s">
        <v>949</v>
      </c>
    </row>
    <row r="124" spans="2:11">
      <c r="B124" s="267" t="s">
        <v>943</v>
      </c>
      <c r="C124" t="s">
        <v>958</v>
      </c>
      <c r="D124" t="s">
        <v>3711</v>
      </c>
      <c r="E124" s="564">
        <v>39000</v>
      </c>
      <c r="F124" s="27">
        <f t="shared" si="6"/>
        <v>38589923.5</v>
      </c>
      <c r="G124" s="266">
        <f t="shared" si="4"/>
        <v>39000</v>
      </c>
      <c r="H124" s="269">
        <f t="shared" si="5"/>
        <v>38589923.5</v>
      </c>
      <c r="J124" s="267" t="s">
        <v>13</v>
      </c>
      <c r="K124" s="271" t="s">
        <v>949</v>
      </c>
    </row>
    <row r="125" spans="2:11">
      <c r="B125" s="267" t="s">
        <v>943</v>
      </c>
      <c r="C125" t="s">
        <v>958</v>
      </c>
      <c r="D125" t="s">
        <v>3738</v>
      </c>
      <c r="E125" s="564">
        <v>67000</v>
      </c>
      <c r="F125" s="27">
        <f t="shared" si="6"/>
        <v>38656923.5</v>
      </c>
      <c r="G125" s="266">
        <f t="shared" si="4"/>
        <v>67000</v>
      </c>
      <c r="H125" s="269">
        <f t="shared" si="5"/>
        <v>38656923.5</v>
      </c>
      <c r="J125" s="267" t="s">
        <v>13</v>
      </c>
      <c r="K125" s="271" t="s">
        <v>949</v>
      </c>
    </row>
    <row r="126" spans="2:11">
      <c r="B126" s="267" t="s">
        <v>943</v>
      </c>
      <c r="C126" t="s">
        <v>958</v>
      </c>
      <c r="D126" t="s">
        <v>3739</v>
      </c>
      <c r="E126" s="564">
        <v>3000</v>
      </c>
      <c r="F126" s="27">
        <f t="shared" si="6"/>
        <v>38659923.5</v>
      </c>
      <c r="G126" s="266">
        <f t="shared" si="4"/>
        <v>3000</v>
      </c>
      <c r="H126" s="269">
        <f t="shared" si="5"/>
        <v>38659923.5</v>
      </c>
      <c r="J126" s="267" t="s">
        <v>13</v>
      </c>
      <c r="K126" s="271" t="s">
        <v>949</v>
      </c>
    </row>
    <row r="127" spans="2:11">
      <c r="B127" s="267" t="s">
        <v>943</v>
      </c>
      <c r="C127" t="s">
        <v>958</v>
      </c>
      <c r="D127" t="s">
        <v>3681</v>
      </c>
      <c r="E127" s="564">
        <v>25000</v>
      </c>
      <c r="F127" s="27">
        <f t="shared" si="6"/>
        <v>38684923.5</v>
      </c>
      <c r="G127" s="266">
        <f t="shared" si="4"/>
        <v>25000</v>
      </c>
      <c r="H127" s="269">
        <f t="shared" si="5"/>
        <v>38684923.5</v>
      </c>
      <c r="J127" s="267" t="s">
        <v>13</v>
      </c>
      <c r="K127" s="271" t="s">
        <v>949</v>
      </c>
    </row>
    <row r="128" spans="2:11">
      <c r="B128" s="267" t="s">
        <v>943</v>
      </c>
      <c r="C128" t="s">
        <v>958</v>
      </c>
      <c r="D128" t="s">
        <v>3683</v>
      </c>
      <c r="E128" s="564">
        <v>373000</v>
      </c>
      <c r="F128" s="27">
        <f t="shared" si="6"/>
        <v>39057923.5</v>
      </c>
      <c r="G128" s="266">
        <f t="shared" si="4"/>
        <v>373000</v>
      </c>
      <c r="H128" s="269">
        <f t="shared" si="5"/>
        <v>39057923.5</v>
      </c>
      <c r="J128" s="267" t="s">
        <v>13</v>
      </c>
      <c r="K128" s="271" t="s">
        <v>949</v>
      </c>
    </row>
    <row r="129" spans="2:11">
      <c r="B129" s="267" t="s">
        <v>943</v>
      </c>
      <c r="C129" t="s">
        <v>958</v>
      </c>
      <c r="D129" t="s">
        <v>3716</v>
      </c>
      <c r="E129" s="564">
        <v>276590</v>
      </c>
      <c r="F129" s="27">
        <f t="shared" si="6"/>
        <v>39334513.5</v>
      </c>
      <c r="G129" s="266">
        <f t="shared" si="4"/>
        <v>276590</v>
      </c>
      <c r="H129" s="269">
        <f t="shared" si="5"/>
        <v>39334513.5</v>
      </c>
      <c r="J129" s="267" t="s">
        <v>13</v>
      </c>
      <c r="K129" s="271" t="s">
        <v>949</v>
      </c>
    </row>
    <row r="130" spans="2:11">
      <c r="B130" s="267" t="s">
        <v>943</v>
      </c>
      <c r="C130" t="s">
        <v>958</v>
      </c>
      <c r="D130" t="s">
        <v>3685</v>
      </c>
      <c r="E130" s="564">
        <v>19000</v>
      </c>
      <c r="F130" s="27">
        <f t="shared" si="6"/>
        <v>39353513.5</v>
      </c>
      <c r="G130" s="266">
        <f t="shared" si="4"/>
        <v>19000</v>
      </c>
      <c r="H130" s="269">
        <f t="shared" si="5"/>
        <v>39353513.5</v>
      </c>
      <c r="J130" s="267" t="s">
        <v>13</v>
      </c>
      <c r="K130" s="271" t="s">
        <v>949</v>
      </c>
    </row>
    <row r="131" spans="2:11">
      <c r="B131" s="267" t="s">
        <v>943</v>
      </c>
      <c r="C131" t="s">
        <v>958</v>
      </c>
      <c r="D131" t="s">
        <v>3686</v>
      </c>
      <c r="E131" s="564">
        <v>345000</v>
      </c>
      <c r="F131" s="27">
        <f t="shared" si="6"/>
        <v>39698513.5</v>
      </c>
      <c r="G131" s="266">
        <f t="shared" si="4"/>
        <v>345000</v>
      </c>
      <c r="H131" s="269">
        <f t="shared" si="5"/>
        <v>39698513.5</v>
      </c>
      <c r="J131" s="267" t="s">
        <v>13</v>
      </c>
      <c r="K131" s="271" t="s">
        <v>949</v>
      </c>
    </row>
    <row r="132" spans="2:11">
      <c r="B132" s="267" t="s">
        <v>943</v>
      </c>
      <c r="C132" t="s">
        <v>958</v>
      </c>
      <c r="D132" t="s">
        <v>3740</v>
      </c>
      <c r="E132" s="564">
        <v>112000</v>
      </c>
      <c r="F132" s="27">
        <f t="shared" si="6"/>
        <v>39810513.5</v>
      </c>
      <c r="G132" s="266">
        <f t="shared" si="4"/>
        <v>112000</v>
      </c>
      <c r="H132" s="269">
        <f t="shared" si="5"/>
        <v>39810513.5</v>
      </c>
      <c r="J132" s="267" t="s">
        <v>13</v>
      </c>
      <c r="K132" s="271" t="s">
        <v>949</v>
      </c>
    </row>
    <row r="133" spans="2:11">
      <c r="B133" s="267" t="s">
        <v>943</v>
      </c>
      <c r="C133" t="s">
        <v>958</v>
      </c>
      <c r="D133" t="s">
        <v>3741</v>
      </c>
      <c r="E133" s="564">
        <v>76000</v>
      </c>
      <c r="F133" s="27">
        <f t="shared" si="6"/>
        <v>39886513.5</v>
      </c>
      <c r="G133" s="266">
        <f t="shared" si="4"/>
        <v>76000</v>
      </c>
      <c r="H133" s="269">
        <f t="shared" si="5"/>
        <v>39886513.5</v>
      </c>
      <c r="J133" s="267" t="s">
        <v>13</v>
      </c>
      <c r="K133" s="271" t="s">
        <v>949</v>
      </c>
    </row>
    <row r="134" spans="2:11">
      <c r="B134" s="267" t="s">
        <v>943</v>
      </c>
      <c r="C134" t="s">
        <v>958</v>
      </c>
      <c r="D134" t="s">
        <v>3718</v>
      </c>
      <c r="E134" s="564">
        <v>125000</v>
      </c>
      <c r="F134" s="27">
        <f t="shared" si="6"/>
        <v>40011513.5</v>
      </c>
      <c r="G134" s="266">
        <f t="shared" si="4"/>
        <v>125000</v>
      </c>
      <c r="H134" s="269">
        <f t="shared" si="5"/>
        <v>40011513.5</v>
      </c>
      <c r="J134" s="267" t="s">
        <v>13</v>
      </c>
      <c r="K134" s="271" t="s">
        <v>949</v>
      </c>
    </row>
    <row r="135" spans="2:11">
      <c r="B135" s="267" t="s">
        <v>943</v>
      </c>
      <c r="C135" t="s">
        <v>958</v>
      </c>
      <c r="D135" t="s">
        <v>3689</v>
      </c>
      <c r="E135" s="564">
        <v>2000</v>
      </c>
      <c r="F135" s="27">
        <f t="shared" si="6"/>
        <v>40013513.5</v>
      </c>
      <c r="G135" s="266">
        <f t="shared" si="4"/>
        <v>2000</v>
      </c>
      <c r="H135" s="269">
        <f t="shared" si="5"/>
        <v>40013513.5</v>
      </c>
      <c r="J135" s="267" t="s">
        <v>13</v>
      </c>
      <c r="K135" s="271" t="s">
        <v>949</v>
      </c>
    </row>
    <row r="136" spans="2:11">
      <c r="B136" s="267" t="s">
        <v>943</v>
      </c>
      <c r="C136" t="s">
        <v>958</v>
      </c>
      <c r="D136" t="s">
        <v>3742</v>
      </c>
      <c r="E136" s="564">
        <v>665000</v>
      </c>
      <c r="F136" s="27">
        <f t="shared" si="6"/>
        <v>40678513.5</v>
      </c>
      <c r="G136" s="266">
        <f t="shared" si="4"/>
        <v>665000</v>
      </c>
      <c r="H136" s="269">
        <f t="shared" si="5"/>
        <v>40678513.5</v>
      </c>
      <c r="J136" s="267" t="s">
        <v>13</v>
      </c>
      <c r="K136" s="271" t="s">
        <v>949</v>
      </c>
    </row>
    <row r="137" spans="2:11">
      <c r="B137" s="267" t="s">
        <v>943</v>
      </c>
      <c r="C137" t="s">
        <v>958</v>
      </c>
      <c r="D137" t="s">
        <v>3693</v>
      </c>
      <c r="E137" s="564">
        <v>239000</v>
      </c>
      <c r="F137" s="27">
        <f t="shared" si="6"/>
        <v>40917513.5</v>
      </c>
      <c r="G137" s="266">
        <f t="shared" ref="G137:G200" si="7">E137</f>
        <v>239000</v>
      </c>
      <c r="H137" s="269">
        <f t="shared" ref="H137:H200" si="8">H136+G137</f>
        <v>40917513.5</v>
      </c>
      <c r="J137" s="267" t="s">
        <v>13</v>
      </c>
      <c r="K137" s="271" t="s">
        <v>949</v>
      </c>
    </row>
    <row r="138" spans="2:11">
      <c r="B138" s="267" t="s">
        <v>943</v>
      </c>
      <c r="C138" t="s">
        <v>958</v>
      </c>
      <c r="D138" t="s">
        <v>3743</v>
      </c>
      <c r="E138" s="564">
        <v>410000</v>
      </c>
      <c r="F138" s="27">
        <f t="shared" si="6"/>
        <v>41327513.5</v>
      </c>
      <c r="G138" s="266">
        <f t="shared" si="7"/>
        <v>410000</v>
      </c>
      <c r="H138" s="269">
        <f t="shared" si="8"/>
        <v>41327513.5</v>
      </c>
      <c r="J138" s="267" t="s">
        <v>13</v>
      </c>
      <c r="K138" s="271" t="s">
        <v>949</v>
      </c>
    </row>
    <row r="139" spans="2:11">
      <c r="B139" s="267" t="s">
        <v>943</v>
      </c>
      <c r="C139" t="s">
        <v>958</v>
      </c>
      <c r="D139" t="s">
        <v>3696</v>
      </c>
      <c r="E139" s="564">
        <v>1000</v>
      </c>
      <c r="F139" s="27">
        <f t="shared" si="6"/>
        <v>41328513.5</v>
      </c>
      <c r="G139" s="266">
        <f t="shared" si="7"/>
        <v>1000</v>
      </c>
      <c r="H139" s="269">
        <f t="shared" si="8"/>
        <v>41328513.5</v>
      </c>
      <c r="J139" s="267" t="s">
        <v>13</v>
      </c>
      <c r="K139" s="271" t="s">
        <v>949</v>
      </c>
    </row>
    <row r="140" spans="2:11">
      <c r="B140" s="267" t="s">
        <v>943</v>
      </c>
      <c r="C140" t="s">
        <v>958</v>
      </c>
      <c r="D140" t="s">
        <v>3698</v>
      </c>
      <c r="E140" s="564">
        <v>39000</v>
      </c>
      <c r="F140" s="27">
        <f t="shared" si="6"/>
        <v>41367513.5</v>
      </c>
      <c r="G140" s="266">
        <f t="shared" si="7"/>
        <v>39000</v>
      </c>
      <c r="H140" s="269">
        <f t="shared" si="8"/>
        <v>41367513.5</v>
      </c>
      <c r="J140" s="267" t="s">
        <v>13</v>
      </c>
      <c r="K140" s="271" t="s">
        <v>949</v>
      </c>
    </row>
    <row r="141" spans="2:11">
      <c r="B141" s="267" t="s">
        <v>943</v>
      </c>
      <c r="C141" t="s">
        <v>958</v>
      </c>
      <c r="D141" t="s">
        <v>3699</v>
      </c>
      <c r="E141" s="564">
        <v>125000</v>
      </c>
      <c r="F141" s="27">
        <f t="shared" si="6"/>
        <v>41492513.5</v>
      </c>
      <c r="G141" s="266">
        <f t="shared" si="7"/>
        <v>125000</v>
      </c>
      <c r="H141" s="269">
        <f t="shared" si="8"/>
        <v>41492513.5</v>
      </c>
      <c r="J141" s="267" t="s">
        <v>13</v>
      </c>
      <c r="K141" s="271" t="s">
        <v>949</v>
      </c>
    </row>
    <row r="142" spans="2:11">
      <c r="B142" s="267" t="s">
        <v>943</v>
      </c>
      <c r="C142" t="s">
        <v>958</v>
      </c>
      <c r="D142" t="s">
        <v>3744</v>
      </c>
      <c r="E142" s="564">
        <v>9000</v>
      </c>
      <c r="F142" s="27">
        <f t="shared" ref="F142:F205" si="9">F141+E142</f>
        <v>41501513.5</v>
      </c>
      <c r="G142" s="266">
        <f t="shared" si="7"/>
        <v>9000</v>
      </c>
      <c r="H142" s="269">
        <f t="shared" si="8"/>
        <v>41501513.5</v>
      </c>
      <c r="J142" s="267" t="s">
        <v>13</v>
      </c>
      <c r="K142" s="271" t="s">
        <v>949</v>
      </c>
    </row>
    <row r="143" spans="2:11">
      <c r="B143" s="267" t="s">
        <v>943</v>
      </c>
      <c r="C143" t="s">
        <v>958</v>
      </c>
      <c r="D143" t="s">
        <v>3745</v>
      </c>
      <c r="E143" s="564">
        <v>99000</v>
      </c>
      <c r="F143" s="27">
        <f t="shared" si="9"/>
        <v>41600513.5</v>
      </c>
      <c r="G143" s="266">
        <f t="shared" si="7"/>
        <v>99000</v>
      </c>
      <c r="H143" s="269">
        <f t="shared" si="8"/>
        <v>41600513.5</v>
      </c>
      <c r="J143" s="267" t="s">
        <v>13</v>
      </c>
      <c r="K143" s="271" t="s">
        <v>949</v>
      </c>
    </row>
    <row r="144" spans="2:11">
      <c r="B144" s="267" t="s">
        <v>943</v>
      </c>
      <c r="C144" t="s">
        <v>958</v>
      </c>
      <c r="D144" t="s">
        <v>3700</v>
      </c>
      <c r="E144" s="564">
        <v>233176.5</v>
      </c>
      <c r="F144" s="27">
        <f t="shared" si="9"/>
        <v>41833690</v>
      </c>
      <c r="G144" s="266">
        <f t="shared" si="7"/>
        <v>233176.5</v>
      </c>
      <c r="H144" s="269">
        <f t="shared" si="8"/>
        <v>41833690</v>
      </c>
      <c r="J144" s="267" t="s">
        <v>13</v>
      </c>
      <c r="K144" s="271" t="s">
        <v>949</v>
      </c>
    </row>
    <row r="145" spans="2:11">
      <c r="B145" s="267" t="s">
        <v>943</v>
      </c>
      <c r="C145" t="s">
        <v>958</v>
      </c>
      <c r="D145" t="s">
        <v>3746</v>
      </c>
      <c r="E145" s="564">
        <v>75000</v>
      </c>
      <c r="F145" s="27">
        <f t="shared" si="9"/>
        <v>41908690</v>
      </c>
      <c r="G145" s="266">
        <f t="shared" si="7"/>
        <v>75000</v>
      </c>
      <c r="H145" s="269">
        <f t="shared" si="8"/>
        <v>41908690</v>
      </c>
      <c r="J145" s="267" t="s">
        <v>13</v>
      </c>
      <c r="K145" s="271" t="s">
        <v>949</v>
      </c>
    </row>
    <row r="146" spans="2:11">
      <c r="B146" s="267" t="s">
        <v>943</v>
      </c>
      <c r="C146" t="s">
        <v>958</v>
      </c>
      <c r="D146" t="s">
        <v>3747</v>
      </c>
      <c r="E146" s="564">
        <v>224000</v>
      </c>
      <c r="F146" s="27">
        <f t="shared" si="9"/>
        <v>42132690</v>
      </c>
      <c r="G146" s="266">
        <f t="shared" si="7"/>
        <v>224000</v>
      </c>
      <c r="H146" s="269">
        <f t="shared" si="8"/>
        <v>42132690</v>
      </c>
      <c r="J146" s="267" t="s">
        <v>13</v>
      </c>
      <c r="K146" s="271" t="s">
        <v>949</v>
      </c>
    </row>
    <row r="147" spans="2:11">
      <c r="B147" s="267" t="s">
        <v>943</v>
      </c>
      <c r="C147" t="s">
        <v>958</v>
      </c>
      <c r="D147" t="s">
        <v>3748</v>
      </c>
      <c r="E147" s="564">
        <v>448000</v>
      </c>
      <c r="F147" s="27">
        <f t="shared" si="9"/>
        <v>42580690</v>
      </c>
      <c r="G147" s="266">
        <f t="shared" si="7"/>
        <v>448000</v>
      </c>
      <c r="H147" s="269">
        <f t="shared" si="8"/>
        <v>42580690</v>
      </c>
      <c r="J147" s="267" t="s">
        <v>13</v>
      </c>
      <c r="K147" s="271" t="s">
        <v>949</v>
      </c>
    </row>
    <row r="148" spans="2:11">
      <c r="B148" s="267" t="s">
        <v>943</v>
      </c>
      <c r="C148" t="s">
        <v>958</v>
      </c>
      <c r="D148" t="s">
        <v>3749</v>
      </c>
      <c r="E148" s="564">
        <v>16000</v>
      </c>
      <c r="F148" s="27">
        <f t="shared" si="9"/>
        <v>42596690</v>
      </c>
      <c r="G148" s="266">
        <f t="shared" si="7"/>
        <v>16000</v>
      </c>
      <c r="H148" s="269">
        <f t="shared" si="8"/>
        <v>42596690</v>
      </c>
      <c r="J148" s="267" t="s">
        <v>13</v>
      </c>
      <c r="K148" s="271" t="s">
        <v>949</v>
      </c>
    </row>
    <row r="149" spans="2:11">
      <c r="B149" s="267" t="s">
        <v>943</v>
      </c>
      <c r="C149" t="s">
        <v>958</v>
      </c>
      <c r="D149" t="s">
        <v>3750</v>
      </c>
      <c r="E149" s="564">
        <v>16000</v>
      </c>
      <c r="F149" s="27">
        <f t="shared" si="9"/>
        <v>42612690</v>
      </c>
      <c r="G149" s="266">
        <f t="shared" si="7"/>
        <v>16000</v>
      </c>
      <c r="H149" s="269">
        <f t="shared" si="8"/>
        <v>42612690</v>
      </c>
      <c r="J149" s="267" t="s">
        <v>13</v>
      </c>
      <c r="K149" s="271" t="s">
        <v>949</v>
      </c>
    </row>
    <row r="150" spans="2:11">
      <c r="B150" s="267" t="s">
        <v>943</v>
      </c>
      <c r="C150" t="s">
        <v>958</v>
      </c>
      <c r="D150" t="s">
        <v>3708</v>
      </c>
      <c r="E150" s="564">
        <v>200000</v>
      </c>
      <c r="F150" s="27">
        <f t="shared" si="9"/>
        <v>42812690</v>
      </c>
      <c r="G150" s="266">
        <f t="shared" si="7"/>
        <v>200000</v>
      </c>
      <c r="H150" s="269">
        <f t="shared" si="8"/>
        <v>42812690</v>
      </c>
      <c r="J150" s="267" t="s">
        <v>13</v>
      </c>
      <c r="K150" s="271" t="s">
        <v>949</v>
      </c>
    </row>
    <row r="151" spans="2:11">
      <c r="B151" s="267" t="s">
        <v>943</v>
      </c>
      <c r="C151" t="s">
        <v>969</v>
      </c>
      <c r="D151" t="s">
        <v>3735</v>
      </c>
      <c r="E151" s="564">
        <v>30000</v>
      </c>
      <c r="F151" s="27">
        <f t="shared" si="9"/>
        <v>42842690</v>
      </c>
      <c r="G151" s="266">
        <f t="shared" si="7"/>
        <v>30000</v>
      </c>
      <c r="H151" s="269">
        <f t="shared" si="8"/>
        <v>42842690</v>
      </c>
      <c r="J151" s="267" t="s">
        <v>13</v>
      </c>
      <c r="K151" s="271" t="s">
        <v>949</v>
      </c>
    </row>
    <row r="152" spans="2:11">
      <c r="B152" s="267" t="s">
        <v>943</v>
      </c>
      <c r="C152" t="s">
        <v>969</v>
      </c>
      <c r="D152" t="s">
        <v>3674</v>
      </c>
      <c r="E152" s="564">
        <v>449000</v>
      </c>
      <c r="F152" s="27">
        <f t="shared" si="9"/>
        <v>43291690</v>
      </c>
      <c r="G152" s="266">
        <f t="shared" si="7"/>
        <v>449000</v>
      </c>
      <c r="H152" s="269">
        <f t="shared" si="8"/>
        <v>43291690</v>
      </c>
      <c r="J152" s="267" t="s">
        <v>13</v>
      </c>
      <c r="K152" s="271" t="s">
        <v>949</v>
      </c>
    </row>
    <row r="153" spans="2:11">
      <c r="B153" s="267" t="s">
        <v>943</v>
      </c>
      <c r="C153" t="s">
        <v>969</v>
      </c>
      <c r="D153" t="s">
        <v>3736</v>
      </c>
      <c r="E153" s="564">
        <v>78000</v>
      </c>
      <c r="F153" s="27">
        <f t="shared" si="9"/>
        <v>43369690</v>
      </c>
      <c r="G153" s="266">
        <f t="shared" si="7"/>
        <v>78000</v>
      </c>
      <c r="H153" s="269">
        <f t="shared" si="8"/>
        <v>43369690</v>
      </c>
      <c r="J153" s="267" t="s">
        <v>13</v>
      </c>
      <c r="K153" s="271" t="s">
        <v>949</v>
      </c>
    </row>
    <row r="154" spans="2:11">
      <c r="B154" s="267" t="s">
        <v>943</v>
      </c>
      <c r="C154" t="s">
        <v>969</v>
      </c>
      <c r="D154" t="s">
        <v>3714</v>
      </c>
      <c r="E154" s="564">
        <v>25000</v>
      </c>
      <c r="F154" s="27">
        <f t="shared" si="9"/>
        <v>43394690</v>
      </c>
      <c r="G154" s="266">
        <f t="shared" si="7"/>
        <v>25000</v>
      </c>
      <c r="H154" s="269">
        <f t="shared" si="8"/>
        <v>43394690</v>
      </c>
      <c r="J154" s="267" t="s">
        <v>13</v>
      </c>
      <c r="K154" s="271" t="s">
        <v>949</v>
      </c>
    </row>
    <row r="155" spans="2:11">
      <c r="B155" s="267" t="s">
        <v>943</v>
      </c>
      <c r="C155" t="s">
        <v>969</v>
      </c>
      <c r="D155" t="s">
        <v>3676</v>
      </c>
      <c r="E155" s="564">
        <v>662000</v>
      </c>
      <c r="F155" s="27">
        <f t="shared" si="9"/>
        <v>44056690</v>
      </c>
      <c r="G155" s="266">
        <f t="shared" si="7"/>
        <v>662000</v>
      </c>
      <c r="H155" s="269">
        <f t="shared" si="8"/>
        <v>44056690</v>
      </c>
      <c r="J155" s="267" t="s">
        <v>13</v>
      </c>
      <c r="K155" s="271" t="s">
        <v>949</v>
      </c>
    </row>
    <row r="156" spans="2:11">
      <c r="B156" s="267" t="s">
        <v>943</v>
      </c>
      <c r="C156" t="s">
        <v>969</v>
      </c>
      <c r="D156" t="s">
        <v>3727</v>
      </c>
      <c r="E156" s="564">
        <v>414000</v>
      </c>
      <c r="F156" s="27">
        <f t="shared" si="9"/>
        <v>44470690</v>
      </c>
      <c r="G156" s="266">
        <f t="shared" si="7"/>
        <v>414000</v>
      </c>
      <c r="H156" s="269">
        <f t="shared" si="8"/>
        <v>44470690</v>
      </c>
      <c r="J156" s="267" t="s">
        <v>13</v>
      </c>
      <c r="K156" s="271" t="s">
        <v>949</v>
      </c>
    </row>
    <row r="157" spans="2:11">
      <c r="B157" s="267" t="s">
        <v>943</v>
      </c>
      <c r="C157" t="s">
        <v>969</v>
      </c>
      <c r="D157" t="s">
        <v>3710</v>
      </c>
      <c r="E157" s="564">
        <v>414000</v>
      </c>
      <c r="F157" s="27">
        <f t="shared" si="9"/>
        <v>44884690</v>
      </c>
      <c r="G157" s="266">
        <f t="shared" si="7"/>
        <v>414000</v>
      </c>
      <c r="H157" s="269">
        <f t="shared" si="8"/>
        <v>44884690</v>
      </c>
      <c r="J157" s="267" t="s">
        <v>13</v>
      </c>
      <c r="K157" s="271" t="s">
        <v>949</v>
      </c>
    </row>
    <row r="158" spans="2:11">
      <c r="B158" s="267" t="s">
        <v>943</v>
      </c>
      <c r="C158" t="s">
        <v>969</v>
      </c>
      <c r="D158" t="s">
        <v>3751</v>
      </c>
      <c r="E158" s="564">
        <v>493000</v>
      </c>
      <c r="F158" s="27">
        <f t="shared" si="9"/>
        <v>45377690</v>
      </c>
      <c r="G158" s="266">
        <f t="shared" si="7"/>
        <v>493000</v>
      </c>
      <c r="H158" s="269">
        <f t="shared" si="8"/>
        <v>45377690</v>
      </c>
      <c r="J158" s="267" t="s">
        <v>13</v>
      </c>
      <c r="K158" s="271" t="s">
        <v>949</v>
      </c>
    </row>
    <row r="159" spans="2:11">
      <c r="B159" s="267" t="s">
        <v>943</v>
      </c>
      <c r="C159" t="s">
        <v>969</v>
      </c>
      <c r="D159" t="s">
        <v>3678</v>
      </c>
      <c r="E159" s="564">
        <v>208000</v>
      </c>
      <c r="F159" s="27">
        <f t="shared" si="9"/>
        <v>45585690</v>
      </c>
      <c r="G159" s="266">
        <f t="shared" si="7"/>
        <v>208000</v>
      </c>
      <c r="H159" s="269">
        <f t="shared" si="8"/>
        <v>45585690</v>
      </c>
      <c r="J159" s="267" t="s">
        <v>13</v>
      </c>
      <c r="K159" s="271" t="s">
        <v>949</v>
      </c>
    </row>
    <row r="160" spans="2:11">
      <c r="B160" s="267" t="s">
        <v>943</v>
      </c>
      <c r="C160" t="s">
        <v>969</v>
      </c>
      <c r="D160" t="s">
        <v>3679</v>
      </c>
      <c r="E160" s="564">
        <v>5000</v>
      </c>
      <c r="F160" s="27">
        <f t="shared" si="9"/>
        <v>45590690</v>
      </c>
      <c r="G160" s="266">
        <f t="shared" si="7"/>
        <v>5000</v>
      </c>
      <c r="H160" s="269">
        <f t="shared" si="8"/>
        <v>45590690</v>
      </c>
      <c r="J160" s="267" t="s">
        <v>13</v>
      </c>
      <c r="K160" s="271" t="s">
        <v>949</v>
      </c>
    </row>
    <row r="161" spans="2:11">
      <c r="B161" s="267" t="s">
        <v>943</v>
      </c>
      <c r="C161" t="s">
        <v>969</v>
      </c>
      <c r="D161" t="s">
        <v>3711</v>
      </c>
      <c r="E161" s="564">
        <v>39000</v>
      </c>
      <c r="F161" s="27">
        <f t="shared" si="9"/>
        <v>45629690</v>
      </c>
      <c r="G161" s="266">
        <f t="shared" si="7"/>
        <v>39000</v>
      </c>
      <c r="H161" s="269">
        <f t="shared" si="8"/>
        <v>45629690</v>
      </c>
      <c r="J161" s="267" t="s">
        <v>13</v>
      </c>
      <c r="K161" s="271" t="s">
        <v>949</v>
      </c>
    </row>
    <row r="162" spans="2:11">
      <c r="B162" s="267" t="s">
        <v>943</v>
      </c>
      <c r="C162" t="s">
        <v>969</v>
      </c>
      <c r="D162" t="s">
        <v>3752</v>
      </c>
      <c r="E162" s="564">
        <v>6000</v>
      </c>
      <c r="F162" s="27">
        <f t="shared" si="9"/>
        <v>45635690</v>
      </c>
      <c r="G162" s="266">
        <f t="shared" si="7"/>
        <v>6000</v>
      </c>
      <c r="H162" s="269">
        <f t="shared" si="8"/>
        <v>45635690</v>
      </c>
      <c r="J162" s="267" t="s">
        <v>13</v>
      </c>
      <c r="K162" s="271" t="s">
        <v>949</v>
      </c>
    </row>
    <row r="163" spans="2:11">
      <c r="B163" s="267" t="s">
        <v>943</v>
      </c>
      <c r="C163" t="s">
        <v>969</v>
      </c>
      <c r="D163" t="s">
        <v>3738</v>
      </c>
      <c r="E163" s="564">
        <v>62000</v>
      </c>
      <c r="F163" s="27">
        <f t="shared" si="9"/>
        <v>45697690</v>
      </c>
      <c r="G163" s="266">
        <f t="shared" si="7"/>
        <v>62000</v>
      </c>
      <c r="H163" s="269">
        <f t="shared" si="8"/>
        <v>45697690</v>
      </c>
      <c r="J163" s="267" t="s">
        <v>13</v>
      </c>
      <c r="K163" s="271" t="s">
        <v>949</v>
      </c>
    </row>
    <row r="164" spans="2:11">
      <c r="B164" s="267" t="s">
        <v>943</v>
      </c>
      <c r="C164" t="s">
        <v>969</v>
      </c>
      <c r="D164" t="s">
        <v>3739</v>
      </c>
      <c r="E164" s="564">
        <v>8000</v>
      </c>
      <c r="F164" s="27">
        <f t="shared" si="9"/>
        <v>45705690</v>
      </c>
      <c r="G164" s="266">
        <f t="shared" si="7"/>
        <v>8000</v>
      </c>
      <c r="H164" s="269">
        <f t="shared" si="8"/>
        <v>45705690</v>
      </c>
      <c r="J164" s="267" t="s">
        <v>13</v>
      </c>
      <c r="K164" s="271" t="s">
        <v>949</v>
      </c>
    </row>
    <row r="165" spans="2:11">
      <c r="B165" s="267" t="s">
        <v>943</v>
      </c>
      <c r="C165" t="s">
        <v>969</v>
      </c>
      <c r="D165" t="s">
        <v>3683</v>
      </c>
      <c r="E165" s="564">
        <v>345000</v>
      </c>
      <c r="F165" s="27">
        <f t="shared" si="9"/>
        <v>46050690</v>
      </c>
      <c r="G165" s="266">
        <f t="shared" si="7"/>
        <v>345000</v>
      </c>
      <c r="H165" s="269">
        <f t="shared" si="8"/>
        <v>46050690</v>
      </c>
      <c r="J165" s="267" t="s">
        <v>13</v>
      </c>
      <c r="K165" s="271" t="s">
        <v>949</v>
      </c>
    </row>
    <row r="166" spans="2:11">
      <c r="B166" s="267" t="s">
        <v>943</v>
      </c>
      <c r="C166" t="s">
        <v>969</v>
      </c>
      <c r="D166" t="s">
        <v>3716</v>
      </c>
      <c r="E166" s="564">
        <v>276000</v>
      </c>
      <c r="F166" s="27">
        <f t="shared" si="9"/>
        <v>46326690</v>
      </c>
      <c r="G166" s="266">
        <f t="shared" si="7"/>
        <v>276000</v>
      </c>
      <c r="H166" s="269">
        <f t="shared" si="8"/>
        <v>46326690</v>
      </c>
      <c r="J166" s="267" t="s">
        <v>13</v>
      </c>
      <c r="K166" s="271" t="s">
        <v>949</v>
      </c>
    </row>
    <row r="167" spans="2:11">
      <c r="B167" s="267" t="s">
        <v>943</v>
      </c>
      <c r="C167" t="s">
        <v>969</v>
      </c>
      <c r="D167" t="s">
        <v>3685</v>
      </c>
      <c r="E167" s="564">
        <v>17000</v>
      </c>
      <c r="F167" s="27">
        <f t="shared" si="9"/>
        <v>46343690</v>
      </c>
      <c r="G167" s="266">
        <f t="shared" si="7"/>
        <v>17000</v>
      </c>
      <c r="H167" s="269">
        <f t="shared" si="8"/>
        <v>46343690</v>
      </c>
      <c r="J167" s="267" t="s">
        <v>13</v>
      </c>
      <c r="K167" s="271" t="s">
        <v>949</v>
      </c>
    </row>
    <row r="168" spans="2:11">
      <c r="B168" s="267" t="s">
        <v>943</v>
      </c>
      <c r="C168" t="s">
        <v>969</v>
      </c>
      <c r="D168" t="s">
        <v>3686</v>
      </c>
      <c r="E168" s="564">
        <v>319000</v>
      </c>
      <c r="F168" s="27">
        <f t="shared" si="9"/>
        <v>46662690</v>
      </c>
      <c r="G168" s="266">
        <f t="shared" si="7"/>
        <v>319000</v>
      </c>
      <c r="H168" s="269">
        <f t="shared" si="8"/>
        <v>46662690</v>
      </c>
      <c r="J168" s="267" t="s">
        <v>13</v>
      </c>
      <c r="K168" s="271" t="s">
        <v>949</v>
      </c>
    </row>
    <row r="169" spans="2:11">
      <c r="B169" s="267" t="s">
        <v>943</v>
      </c>
      <c r="C169" t="s">
        <v>969</v>
      </c>
      <c r="D169" t="s">
        <v>3740</v>
      </c>
      <c r="E169" s="564">
        <v>103000</v>
      </c>
      <c r="F169" s="27">
        <f t="shared" si="9"/>
        <v>46765690</v>
      </c>
      <c r="G169" s="266">
        <f t="shared" si="7"/>
        <v>103000</v>
      </c>
      <c r="H169" s="269">
        <f t="shared" si="8"/>
        <v>46765690</v>
      </c>
      <c r="J169" s="267" t="s">
        <v>13</v>
      </c>
      <c r="K169" s="271" t="s">
        <v>949</v>
      </c>
    </row>
    <row r="170" spans="2:11">
      <c r="B170" s="267" t="s">
        <v>943</v>
      </c>
      <c r="C170" t="s">
        <v>969</v>
      </c>
      <c r="D170" t="s">
        <v>3741</v>
      </c>
      <c r="E170" s="564">
        <v>4000</v>
      </c>
      <c r="F170" s="27">
        <f t="shared" si="9"/>
        <v>46769690</v>
      </c>
      <c r="G170" s="266">
        <f t="shared" si="7"/>
        <v>4000</v>
      </c>
      <c r="H170" s="269">
        <f t="shared" si="8"/>
        <v>46769690</v>
      </c>
      <c r="J170" s="267" t="s">
        <v>13</v>
      </c>
      <c r="K170" s="271" t="s">
        <v>949</v>
      </c>
    </row>
    <row r="171" spans="2:11">
      <c r="B171" s="267" t="s">
        <v>943</v>
      </c>
      <c r="C171" t="s">
        <v>969</v>
      </c>
      <c r="D171" t="s">
        <v>3718</v>
      </c>
      <c r="E171" s="564">
        <v>78000</v>
      </c>
      <c r="F171" s="27">
        <f t="shared" si="9"/>
        <v>46847690</v>
      </c>
      <c r="G171" s="266">
        <f t="shared" si="7"/>
        <v>78000</v>
      </c>
      <c r="H171" s="269">
        <f t="shared" si="8"/>
        <v>46847690</v>
      </c>
      <c r="J171" s="267" t="s">
        <v>13</v>
      </c>
      <c r="K171" s="271" t="s">
        <v>949</v>
      </c>
    </row>
    <row r="172" spans="2:11">
      <c r="B172" s="267" t="s">
        <v>943</v>
      </c>
      <c r="C172" t="s">
        <v>969</v>
      </c>
      <c r="D172" t="s">
        <v>3689</v>
      </c>
      <c r="E172" s="564">
        <v>2000</v>
      </c>
      <c r="F172" s="27">
        <f t="shared" si="9"/>
        <v>46849690</v>
      </c>
      <c r="G172" s="266">
        <f t="shared" si="7"/>
        <v>2000</v>
      </c>
      <c r="H172" s="269">
        <f t="shared" si="8"/>
        <v>46849690</v>
      </c>
      <c r="J172" s="267" t="s">
        <v>13</v>
      </c>
      <c r="K172" s="271" t="s">
        <v>949</v>
      </c>
    </row>
    <row r="173" spans="2:11">
      <c r="B173" s="267" t="s">
        <v>943</v>
      </c>
      <c r="C173" t="s">
        <v>969</v>
      </c>
      <c r="D173" t="s">
        <v>3742</v>
      </c>
      <c r="E173" s="564">
        <v>522000</v>
      </c>
      <c r="F173" s="27">
        <f t="shared" si="9"/>
        <v>47371690</v>
      </c>
      <c r="G173" s="266">
        <f t="shared" si="7"/>
        <v>522000</v>
      </c>
      <c r="H173" s="269">
        <f t="shared" si="8"/>
        <v>47371690</v>
      </c>
      <c r="J173" s="267" t="s">
        <v>13</v>
      </c>
      <c r="K173" s="271" t="s">
        <v>949</v>
      </c>
    </row>
    <row r="174" spans="2:11">
      <c r="B174" s="267" t="s">
        <v>943</v>
      </c>
      <c r="C174" t="s">
        <v>969</v>
      </c>
      <c r="D174" t="s">
        <v>3693</v>
      </c>
      <c r="E174" s="564">
        <v>187774</v>
      </c>
      <c r="F174" s="27">
        <f t="shared" si="9"/>
        <v>47559464</v>
      </c>
      <c r="G174" s="266">
        <f t="shared" si="7"/>
        <v>187774</v>
      </c>
      <c r="H174" s="269">
        <f t="shared" si="8"/>
        <v>47559464</v>
      </c>
      <c r="J174" s="267" t="s">
        <v>13</v>
      </c>
      <c r="K174" s="271" t="s">
        <v>949</v>
      </c>
    </row>
    <row r="175" spans="2:11">
      <c r="B175" s="267" t="s">
        <v>943</v>
      </c>
      <c r="C175" t="s">
        <v>969</v>
      </c>
      <c r="D175" t="s">
        <v>3743</v>
      </c>
      <c r="E175" s="564">
        <v>270000</v>
      </c>
      <c r="F175" s="27">
        <f t="shared" si="9"/>
        <v>47829464</v>
      </c>
      <c r="G175" s="266">
        <f t="shared" si="7"/>
        <v>270000</v>
      </c>
      <c r="H175" s="269">
        <f t="shared" si="8"/>
        <v>47829464</v>
      </c>
      <c r="J175" s="267" t="s">
        <v>13</v>
      </c>
      <c r="K175" s="271" t="s">
        <v>949</v>
      </c>
    </row>
    <row r="176" spans="2:11">
      <c r="B176" s="267" t="s">
        <v>943</v>
      </c>
      <c r="C176" t="s">
        <v>969</v>
      </c>
      <c r="D176" t="s">
        <v>3696</v>
      </c>
      <c r="E176" s="564">
        <v>1000</v>
      </c>
      <c r="F176" s="27">
        <f t="shared" si="9"/>
        <v>47830464</v>
      </c>
      <c r="G176" s="266">
        <f t="shared" si="7"/>
        <v>1000</v>
      </c>
      <c r="H176" s="269">
        <f t="shared" si="8"/>
        <v>47830464</v>
      </c>
      <c r="J176" s="267" t="s">
        <v>13</v>
      </c>
      <c r="K176" s="271" t="s">
        <v>949</v>
      </c>
    </row>
    <row r="177" spans="2:11">
      <c r="B177" s="267" t="s">
        <v>943</v>
      </c>
      <c r="C177" t="s">
        <v>969</v>
      </c>
      <c r="D177" t="s">
        <v>3698</v>
      </c>
      <c r="E177" s="564">
        <v>39000</v>
      </c>
      <c r="F177" s="27">
        <f t="shared" si="9"/>
        <v>47869464</v>
      </c>
      <c r="G177" s="266">
        <f t="shared" si="7"/>
        <v>39000</v>
      </c>
      <c r="H177" s="269">
        <f t="shared" si="8"/>
        <v>47869464</v>
      </c>
      <c r="J177" s="267" t="s">
        <v>13</v>
      </c>
      <c r="K177" s="271" t="s">
        <v>949</v>
      </c>
    </row>
    <row r="178" spans="2:11">
      <c r="B178" s="267" t="s">
        <v>943</v>
      </c>
      <c r="C178" t="s">
        <v>969</v>
      </c>
      <c r="D178" t="s">
        <v>3699</v>
      </c>
      <c r="E178" s="564">
        <v>125000</v>
      </c>
      <c r="F178" s="27">
        <f t="shared" si="9"/>
        <v>47994464</v>
      </c>
      <c r="G178" s="266">
        <f t="shared" si="7"/>
        <v>125000</v>
      </c>
      <c r="H178" s="269">
        <f t="shared" si="8"/>
        <v>47994464</v>
      </c>
      <c r="J178" s="267" t="s">
        <v>13</v>
      </c>
      <c r="K178" s="271" t="s">
        <v>949</v>
      </c>
    </row>
    <row r="179" spans="2:11">
      <c r="B179" s="267" t="s">
        <v>943</v>
      </c>
      <c r="C179" t="s">
        <v>969</v>
      </c>
      <c r="D179" t="s">
        <v>3744</v>
      </c>
      <c r="E179" s="564">
        <v>9000</v>
      </c>
      <c r="F179" s="27">
        <f t="shared" si="9"/>
        <v>48003464</v>
      </c>
      <c r="G179" s="266">
        <f t="shared" si="7"/>
        <v>9000</v>
      </c>
      <c r="H179" s="269">
        <f t="shared" si="8"/>
        <v>48003464</v>
      </c>
      <c r="J179" s="267" t="s">
        <v>13</v>
      </c>
      <c r="K179" s="271" t="s">
        <v>949</v>
      </c>
    </row>
    <row r="180" spans="2:11">
      <c r="B180" s="267" t="s">
        <v>943</v>
      </c>
      <c r="C180" t="s">
        <v>969</v>
      </c>
      <c r="D180" t="s">
        <v>3745</v>
      </c>
      <c r="E180" s="564">
        <v>60000</v>
      </c>
      <c r="F180" s="27">
        <f t="shared" si="9"/>
        <v>48063464</v>
      </c>
      <c r="G180" s="266">
        <f t="shared" si="7"/>
        <v>60000</v>
      </c>
      <c r="H180" s="269">
        <f t="shared" si="8"/>
        <v>48063464</v>
      </c>
      <c r="J180" s="267" t="s">
        <v>13</v>
      </c>
      <c r="K180" s="271" t="s">
        <v>949</v>
      </c>
    </row>
    <row r="181" spans="2:11">
      <c r="B181" s="267" t="s">
        <v>943</v>
      </c>
      <c r="C181" t="s">
        <v>969</v>
      </c>
      <c r="D181" t="s">
        <v>3700</v>
      </c>
      <c r="E181" s="564">
        <v>320612</v>
      </c>
      <c r="F181" s="27">
        <f t="shared" si="9"/>
        <v>48384076</v>
      </c>
      <c r="G181" s="266">
        <f t="shared" si="7"/>
        <v>320612</v>
      </c>
      <c r="H181" s="269">
        <f t="shared" si="8"/>
        <v>48384076</v>
      </c>
      <c r="J181" s="267" t="s">
        <v>13</v>
      </c>
      <c r="K181" s="271" t="s">
        <v>949</v>
      </c>
    </row>
    <row r="182" spans="2:11">
      <c r="B182" s="267" t="s">
        <v>943</v>
      </c>
      <c r="C182" t="s">
        <v>969</v>
      </c>
      <c r="D182" t="s">
        <v>3746</v>
      </c>
      <c r="E182" s="564">
        <v>65710</v>
      </c>
      <c r="F182" s="27">
        <f t="shared" si="9"/>
        <v>48449786</v>
      </c>
      <c r="G182" s="266">
        <f t="shared" si="7"/>
        <v>65710</v>
      </c>
      <c r="H182" s="269">
        <f t="shared" si="8"/>
        <v>48449786</v>
      </c>
      <c r="J182" s="267" t="s">
        <v>13</v>
      </c>
      <c r="K182" s="271" t="s">
        <v>949</v>
      </c>
    </row>
    <row r="183" spans="2:11">
      <c r="B183" s="267" t="s">
        <v>943</v>
      </c>
      <c r="C183" t="s">
        <v>969</v>
      </c>
      <c r="D183" t="s">
        <v>3747</v>
      </c>
      <c r="E183" s="564">
        <v>207000</v>
      </c>
      <c r="F183" s="27">
        <f t="shared" si="9"/>
        <v>48656786</v>
      </c>
      <c r="G183" s="266">
        <f t="shared" si="7"/>
        <v>207000</v>
      </c>
      <c r="H183" s="269">
        <f t="shared" si="8"/>
        <v>48656786</v>
      </c>
      <c r="J183" s="267" t="s">
        <v>13</v>
      </c>
      <c r="K183" s="271" t="s">
        <v>949</v>
      </c>
    </row>
    <row r="184" spans="2:11">
      <c r="B184" s="267" t="s">
        <v>943</v>
      </c>
      <c r="C184" t="s">
        <v>969</v>
      </c>
      <c r="D184" t="s">
        <v>3748</v>
      </c>
      <c r="E184" s="564">
        <v>414000</v>
      </c>
      <c r="F184" s="27">
        <f t="shared" si="9"/>
        <v>49070786</v>
      </c>
      <c r="G184" s="266">
        <f t="shared" si="7"/>
        <v>414000</v>
      </c>
      <c r="H184" s="269">
        <f t="shared" si="8"/>
        <v>49070786</v>
      </c>
      <c r="J184" s="267" t="s">
        <v>13</v>
      </c>
      <c r="K184" s="271" t="s">
        <v>949</v>
      </c>
    </row>
    <row r="185" spans="2:11">
      <c r="B185" s="267" t="s">
        <v>943</v>
      </c>
      <c r="C185" t="s">
        <v>969</v>
      </c>
      <c r="D185" t="s">
        <v>3704</v>
      </c>
      <c r="E185" s="564">
        <v>78000</v>
      </c>
      <c r="F185" s="27">
        <f t="shared" si="9"/>
        <v>49148786</v>
      </c>
      <c r="G185" s="266">
        <f t="shared" si="7"/>
        <v>78000</v>
      </c>
      <c r="H185" s="269">
        <f t="shared" si="8"/>
        <v>49148786</v>
      </c>
      <c r="J185" s="267" t="s">
        <v>13</v>
      </c>
      <c r="K185" s="271" t="s">
        <v>949</v>
      </c>
    </row>
    <row r="186" spans="2:11">
      <c r="B186" s="267" t="s">
        <v>943</v>
      </c>
      <c r="C186" t="s">
        <v>969</v>
      </c>
      <c r="D186" t="s">
        <v>3726</v>
      </c>
      <c r="E186" s="564">
        <v>45000</v>
      </c>
      <c r="F186" s="27">
        <f t="shared" si="9"/>
        <v>49193786</v>
      </c>
      <c r="G186" s="266">
        <f t="shared" si="7"/>
        <v>45000</v>
      </c>
      <c r="H186" s="269">
        <f t="shared" si="8"/>
        <v>49193786</v>
      </c>
      <c r="J186" s="267" t="s">
        <v>13</v>
      </c>
      <c r="K186" s="271" t="s">
        <v>949</v>
      </c>
    </row>
    <row r="187" spans="2:11">
      <c r="B187" s="267" t="s">
        <v>943</v>
      </c>
      <c r="C187" t="s">
        <v>969</v>
      </c>
      <c r="D187" t="s">
        <v>3708</v>
      </c>
      <c r="E187" s="564">
        <v>94000</v>
      </c>
      <c r="F187" s="27">
        <f t="shared" si="9"/>
        <v>49287786</v>
      </c>
      <c r="G187" s="266">
        <f t="shared" si="7"/>
        <v>94000</v>
      </c>
      <c r="H187" s="269">
        <f t="shared" si="8"/>
        <v>49287786</v>
      </c>
      <c r="J187" s="267" t="s">
        <v>13</v>
      </c>
      <c r="K187" s="271" t="s">
        <v>949</v>
      </c>
    </row>
    <row r="188" spans="2:11">
      <c r="B188" s="267" t="s">
        <v>943</v>
      </c>
      <c r="C188" t="s">
        <v>2846</v>
      </c>
      <c r="D188" t="s">
        <v>3679</v>
      </c>
      <c r="E188" s="564">
        <v>12000</v>
      </c>
      <c r="F188" s="27">
        <f t="shared" si="9"/>
        <v>49299786</v>
      </c>
      <c r="G188" s="266">
        <f t="shared" si="7"/>
        <v>12000</v>
      </c>
      <c r="H188" s="269">
        <f t="shared" si="8"/>
        <v>49299786</v>
      </c>
      <c r="J188" s="267" t="s">
        <v>13</v>
      </c>
      <c r="K188" s="271" t="s">
        <v>949</v>
      </c>
    </row>
    <row r="189" spans="2:11">
      <c r="B189" s="267" t="s">
        <v>943</v>
      </c>
      <c r="C189" t="s">
        <v>2846</v>
      </c>
      <c r="D189" t="s">
        <v>3741</v>
      </c>
      <c r="E189" s="564">
        <v>114000</v>
      </c>
      <c r="F189" s="27">
        <f t="shared" si="9"/>
        <v>49413786</v>
      </c>
      <c r="G189" s="266">
        <f t="shared" si="7"/>
        <v>114000</v>
      </c>
      <c r="H189" s="269">
        <f t="shared" si="8"/>
        <v>49413786</v>
      </c>
      <c r="J189" s="267" t="s">
        <v>13</v>
      </c>
      <c r="K189" s="271" t="s">
        <v>949</v>
      </c>
    </row>
    <row r="190" spans="2:11">
      <c r="B190" s="267" t="s">
        <v>943</v>
      </c>
      <c r="C190" t="s">
        <v>2846</v>
      </c>
      <c r="D190" t="s">
        <v>3742</v>
      </c>
      <c r="E190" s="564">
        <v>399000</v>
      </c>
      <c r="F190" s="27">
        <f t="shared" si="9"/>
        <v>49812786</v>
      </c>
      <c r="G190" s="266">
        <f t="shared" si="7"/>
        <v>399000</v>
      </c>
      <c r="H190" s="269">
        <f t="shared" si="8"/>
        <v>49812786</v>
      </c>
      <c r="J190" s="267" t="s">
        <v>13</v>
      </c>
      <c r="K190" s="271" t="s">
        <v>949</v>
      </c>
    </row>
    <row r="191" spans="2:11">
      <c r="B191" s="267" t="s">
        <v>943</v>
      </c>
      <c r="C191" t="s">
        <v>2846</v>
      </c>
      <c r="D191" t="s">
        <v>3694</v>
      </c>
      <c r="E191" s="564">
        <v>15000</v>
      </c>
      <c r="F191" s="27">
        <f t="shared" si="9"/>
        <v>49827786</v>
      </c>
      <c r="G191" s="266">
        <f t="shared" si="7"/>
        <v>15000</v>
      </c>
      <c r="H191" s="269">
        <f t="shared" si="8"/>
        <v>49827786</v>
      </c>
      <c r="J191" s="267" t="s">
        <v>13</v>
      </c>
      <c r="K191" s="271" t="s">
        <v>949</v>
      </c>
    </row>
    <row r="192" spans="2:11">
      <c r="B192" s="267" t="s">
        <v>943</v>
      </c>
      <c r="C192" t="s">
        <v>2846</v>
      </c>
      <c r="D192" t="s">
        <v>3700</v>
      </c>
      <c r="E192" s="564">
        <v>385000</v>
      </c>
      <c r="F192" s="27">
        <f t="shared" si="9"/>
        <v>50212786</v>
      </c>
      <c r="G192" s="266">
        <f t="shared" si="7"/>
        <v>385000</v>
      </c>
      <c r="H192" s="269">
        <f t="shared" si="8"/>
        <v>50212786</v>
      </c>
      <c r="J192" s="267" t="s">
        <v>13</v>
      </c>
      <c r="K192" s="271" t="s">
        <v>949</v>
      </c>
    </row>
    <row r="193" spans="2:11">
      <c r="B193" s="267" t="s">
        <v>943</v>
      </c>
      <c r="C193" t="s">
        <v>2846</v>
      </c>
      <c r="D193" t="s">
        <v>3748</v>
      </c>
      <c r="E193" s="564">
        <v>660000</v>
      </c>
      <c r="F193" s="27">
        <f t="shared" si="9"/>
        <v>50872786</v>
      </c>
      <c r="G193" s="266">
        <f t="shared" si="7"/>
        <v>660000</v>
      </c>
      <c r="H193" s="269">
        <f t="shared" si="8"/>
        <v>50872786</v>
      </c>
      <c r="J193" s="267" t="s">
        <v>13</v>
      </c>
      <c r="K193" s="271" t="s">
        <v>949</v>
      </c>
    </row>
    <row r="194" spans="2:11">
      <c r="B194" s="267" t="s">
        <v>943</v>
      </c>
      <c r="C194" t="s">
        <v>2846</v>
      </c>
      <c r="D194" t="s">
        <v>3753</v>
      </c>
      <c r="E194" s="564">
        <v>104000</v>
      </c>
      <c r="F194" s="27">
        <f t="shared" si="9"/>
        <v>50976786</v>
      </c>
      <c r="G194" s="266">
        <f t="shared" si="7"/>
        <v>104000</v>
      </c>
      <c r="H194" s="269">
        <f t="shared" si="8"/>
        <v>50976786</v>
      </c>
      <c r="J194" s="267" t="s">
        <v>13</v>
      </c>
      <c r="K194" s="271" t="s">
        <v>949</v>
      </c>
    </row>
    <row r="195" spans="2:11">
      <c r="B195" s="267" t="s">
        <v>943</v>
      </c>
      <c r="C195" t="s">
        <v>968</v>
      </c>
      <c r="D195" t="s">
        <v>3735</v>
      </c>
      <c r="E195" s="564">
        <v>10000</v>
      </c>
      <c r="F195" s="27">
        <f t="shared" si="9"/>
        <v>50986786</v>
      </c>
      <c r="G195" s="266">
        <f t="shared" si="7"/>
        <v>10000</v>
      </c>
      <c r="H195" s="269">
        <f t="shared" si="8"/>
        <v>50986786</v>
      </c>
      <c r="J195" s="267" t="s">
        <v>13</v>
      </c>
      <c r="K195" s="271" t="s">
        <v>949</v>
      </c>
    </row>
    <row r="196" spans="2:11">
      <c r="B196" s="267" t="s">
        <v>943</v>
      </c>
      <c r="C196" t="s">
        <v>968</v>
      </c>
      <c r="D196" t="s">
        <v>3674</v>
      </c>
      <c r="E196" s="564">
        <v>929755</v>
      </c>
      <c r="F196" s="27">
        <f t="shared" si="9"/>
        <v>51916541</v>
      </c>
      <c r="G196" s="266">
        <f t="shared" si="7"/>
        <v>929755</v>
      </c>
      <c r="H196" s="269">
        <f t="shared" si="8"/>
        <v>51916541</v>
      </c>
      <c r="J196" s="267" t="s">
        <v>13</v>
      </c>
      <c r="K196" s="271" t="s">
        <v>949</v>
      </c>
    </row>
    <row r="197" spans="2:11">
      <c r="B197" s="267" t="s">
        <v>943</v>
      </c>
      <c r="C197" t="s">
        <v>968</v>
      </c>
      <c r="D197" t="s">
        <v>3736</v>
      </c>
      <c r="E197" s="564">
        <v>780000</v>
      </c>
      <c r="F197" s="27">
        <f t="shared" si="9"/>
        <v>52696541</v>
      </c>
      <c r="G197" s="266">
        <f t="shared" si="7"/>
        <v>780000</v>
      </c>
      <c r="H197" s="269">
        <f t="shared" si="8"/>
        <v>52696541</v>
      </c>
      <c r="J197" s="267" t="s">
        <v>13</v>
      </c>
      <c r="K197" s="271" t="s">
        <v>949</v>
      </c>
    </row>
    <row r="198" spans="2:11">
      <c r="B198" s="267" t="s">
        <v>943</v>
      </c>
      <c r="C198" t="s">
        <v>968</v>
      </c>
      <c r="D198" t="s">
        <v>3714</v>
      </c>
      <c r="E198" s="564">
        <v>25000</v>
      </c>
      <c r="F198" s="27">
        <f t="shared" si="9"/>
        <v>52721541</v>
      </c>
      <c r="G198" s="266">
        <f t="shared" si="7"/>
        <v>25000</v>
      </c>
      <c r="H198" s="269">
        <f t="shared" si="8"/>
        <v>52721541</v>
      </c>
      <c r="J198" s="267" t="s">
        <v>13</v>
      </c>
      <c r="K198" s="271" t="s">
        <v>949</v>
      </c>
    </row>
    <row r="199" spans="2:11">
      <c r="B199" s="267" t="s">
        <v>943</v>
      </c>
      <c r="C199" t="s">
        <v>968</v>
      </c>
      <c r="D199" t="s">
        <v>3676</v>
      </c>
      <c r="E199" s="564">
        <v>1372000</v>
      </c>
      <c r="F199" s="27">
        <f t="shared" si="9"/>
        <v>54093541</v>
      </c>
      <c r="G199" s="266">
        <f t="shared" si="7"/>
        <v>1372000</v>
      </c>
      <c r="H199" s="269">
        <f t="shared" si="8"/>
        <v>54093541</v>
      </c>
      <c r="J199" s="267" t="s">
        <v>13</v>
      </c>
      <c r="K199" s="271" t="s">
        <v>949</v>
      </c>
    </row>
    <row r="200" spans="2:11">
      <c r="B200" s="267" t="s">
        <v>943</v>
      </c>
      <c r="C200" t="s">
        <v>968</v>
      </c>
      <c r="D200" t="s">
        <v>3677</v>
      </c>
      <c r="E200" s="564">
        <v>1001000</v>
      </c>
      <c r="F200" s="27">
        <f t="shared" si="9"/>
        <v>55094541</v>
      </c>
      <c r="G200" s="266">
        <f t="shared" si="7"/>
        <v>1001000</v>
      </c>
      <c r="H200" s="269">
        <f t="shared" si="8"/>
        <v>55094541</v>
      </c>
      <c r="J200" s="267" t="s">
        <v>13</v>
      </c>
      <c r="K200" s="271" t="s">
        <v>949</v>
      </c>
    </row>
    <row r="201" spans="2:11">
      <c r="B201" s="267" t="s">
        <v>943</v>
      </c>
      <c r="C201" t="s">
        <v>968</v>
      </c>
      <c r="D201" t="s">
        <v>3727</v>
      </c>
      <c r="E201" s="564">
        <v>858000</v>
      </c>
      <c r="F201" s="27">
        <f t="shared" si="9"/>
        <v>55952541</v>
      </c>
      <c r="G201" s="266">
        <f t="shared" ref="G201:G264" si="10">E201</f>
        <v>858000</v>
      </c>
      <c r="H201" s="269">
        <f t="shared" ref="H201:H264" si="11">H200+G201</f>
        <v>55952541</v>
      </c>
      <c r="J201" s="267" t="s">
        <v>13</v>
      </c>
      <c r="K201" s="271" t="s">
        <v>949</v>
      </c>
    </row>
    <row r="202" spans="2:11">
      <c r="B202" s="267" t="s">
        <v>943</v>
      </c>
      <c r="C202" t="s">
        <v>968</v>
      </c>
      <c r="D202" t="s">
        <v>3710</v>
      </c>
      <c r="E202" s="564">
        <v>858000</v>
      </c>
      <c r="F202" s="27">
        <f t="shared" si="9"/>
        <v>56810541</v>
      </c>
      <c r="G202" s="266">
        <f t="shared" si="10"/>
        <v>858000</v>
      </c>
      <c r="H202" s="269">
        <f t="shared" si="11"/>
        <v>56810541</v>
      </c>
      <c r="J202" s="267" t="s">
        <v>13</v>
      </c>
      <c r="K202" s="271" t="s">
        <v>949</v>
      </c>
    </row>
    <row r="203" spans="2:11">
      <c r="B203" s="267" t="s">
        <v>943</v>
      </c>
      <c r="C203" t="s">
        <v>968</v>
      </c>
      <c r="D203" t="s">
        <v>3751</v>
      </c>
      <c r="E203" s="564">
        <v>838000</v>
      </c>
      <c r="F203" s="27">
        <f t="shared" si="9"/>
        <v>57648541</v>
      </c>
      <c r="G203" s="266">
        <f t="shared" si="10"/>
        <v>838000</v>
      </c>
      <c r="H203" s="269">
        <f t="shared" si="11"/>
        <v>57648541</v>
      </c>
      <c r="J203" s="267" t="s">
        <v>13</v>
      </c>
      <c r="K203" s="271" t="s">
        <v>949</v>
      </c>
    </row>
    <row r="204" spans="2:11">
      <c r="B204" s="267" t="s">
        <v>943</v>
      </c>
      <c r="C204" t="s">
        <v>968</v>
      </c>
      <c r="D204" t="s">
        <v>3679</v>
      </c>
      <c r="E204" s="564">
        <v>23000</v>
      </c>
      <c r="F204" s="27">
        <f t="shared" si="9"/>
        <v>57671541</v>
      </c>
      <c r="G204" s="266">
        <f t="shared" si="10"/>
        <v>23000</v>
      </c>
      <c r="H204" s="269">
        <f t="shared" si="11"/>
        <v>57671541</v>
      </c>
      <c r="J204" s="267" t="s">
        <v>13</v>
      </c>
      <c r="K204" s="271" t="s">
        <v>949</v>
      </c>
    </row>
    <row r="205" spans="2:11">
      <c r="B205" s="267" t="s">
        <v>943</v>
      </c>
      <c r="C205" t="s">
        <v>968</v>
      </c>
      <c r="D205" t="s">
        <v>3711</v>
      </c>
      <c r="E205" s="564">
        <v>39000</v>
      </c>
      <c r="F205" s="27">
        <f t="shared" si="9"/>
        <v>57710541</v>
      </c>
      <c r="G205" s="266">
        <f t="shared" si="10"/>
        <v>39000</v>
      </c>
      <c r="H205" s="269">
        <f t="shared" si="11"/>
        <v>57710541</v>
      </c>
      <c r="J205" s="267" t="s">
        <v>13</v>
      </c>
      <c r="K205" s="271" t="s">
        <v>949</v>
      </c>
    </row>
    <row r="206" spans="2:11">
      <c r="B206" s="267" t="s">
        <v>943</v>
      </c>
      <c r="C206" t="s">
        <v>968</v>
      </c>
      <c r="D206" t="s">
        <v>3752</v>
      </c>
      <c r="E206" s="564">
        <v>2000</v>
      </c>
      <c r="F206" s="27">
        <f t="shared" ref="F206:F269" si="12">F205+E206</f>
        <v>57712541</v>
      </c>
      <c r="G206" s="266">
        <f t="shared" si="10"/>
        <v>2000</v>
      </c>
      <c r="H206" s="269">
        <f t="shared" si="11"/>
        <v>57712541</v>
      </c>
      <c r="J206" s="267" t="s">
        <v>13</v>
      </c>
      <c r="K206" s="271" t="s">
        <v>949</v>
      </c>
    </row>
    <row r="207" spans="2:11">
      <c r="B207" s="267" t="s">
        <v>943</v>
      </c>
      <c r="C207" t="s">
        <v>968</v>
      </c>
      <c r="D207" t="s">
        <v>3738</v>
      </c>
      <c r="E207" s="564">
        <v>129000</v>
      </c>
      <c r="F207" s="27">
        <f t="shared" si="12"/>
        <v>57841541</v>
      </c>
      <c r="G207" s="266">
        <f t="shared" si="10"/>
        <v>129000</v>
      </c>
      <c r="H207" s="269">
        <f t="shared" si="11"/>
        <v>57841541</v>
      </c>
      <c r="J207" s="267" t="s">
        <v>13</v>
      </c>
      <c r="K207" s="271" t="s">
        <v>949</v>
      </c>
    </row>
    <row r="208" spans="2:11">
      <c r="B208" s="267" t="s">
        <v>943</v>
      </c>
      <c r="C208" t="s">
        <v>968</v>
      </c>
      <c r="D208" t="s">
        <v>3739</v>
      </c>
      <c r="E208" s="564">
        <v>8000</v>
      </c>
      <c r="F208" s="27">
        <f t="shared" si="12"/>
        <v>57849541</v>
      </c>
      <c r="G208" s="266">
        <f t="shared" si="10"/>
        <v>8000</v>
      </c>
      <c r="H208" s="269">
        <f t="shared" si="11"/>
        <v>57849541</v>
      </c>
      <c r="J208" s="267" t="s">
        <v>13</v>
      </c>
      <c r="K208" s="271" t="s">
        <v>949</v>
      </c>
    </row>
    <row r="209" spans="2:11">
      <c r="B209" s="267" t="s">
        <v>943</v>
      </c>
      <c r="C209" t="s">
        <v>968</v>
      </c>
      <c r="D209" t="s">
        <v>3723</v>
      </c>
      <c r="E209" s="564">
        <v>172000</v>
      </c>
      <c r="F209" s="27">
        <f t="shared" si="12"/>
        <v>58021541</v>
      </c>
      <c r="G209" s="266">
        <f t="shared" si="10"/>
        <v>172000</v>
      </c>
      <c r="H209" s="269">
        <f t="shared" si="11"/>
        <v>58021541</v>
      </c>
      <c r="J209" s="267" t="s">
        <v>13</v>
      </c>
      <c r="K209" s="271" t="s">
        <v>949</v>
      </c>
    </row>
    <row r="210" spans="2:11">
      <c r="B210" s="267" t="s">
        <v>943</v>
      </c>
      <c r="C210" t="s">
        <v>968</v>
      </c>
      <c r="D210" t="s">
        <v>3680</v>
      </c>
      <c r="E210" s="564">
        <v>16000</v>
      </c>
      <c r="F210" s="27">
        <f t="shared" si="12"/>
        <v>58037541</v>
      </c>
      <c r="G210" s="266">
        <f t="shared" si="10"/>
        <v>16000</v>
      </c>
      <c r="H210" s="269">
        <f t="shared" si="11"/>
        <v>58037541</v>
      </c>
      <c r="J210" s="267" t="s">
        <v>13</v>
      </c>
      <c r="K210" s="271" t="s">
        <v>949</v>
      </c>
    </row>
    <row r="211" spans="2:11">
      <c r="B211" s="267" t="s">
        <v>943</v>
      </c>
      <c r="C211" t="s">
        <v>968</v>
      </c>
      <c r="D211" t="s">
        <v>3681</v>
      </c>
      <c r="E211" s="564">
        <v>45000</v>
      </c>
      <c r="F211" s="27">
        <f t="shared" si="12"/>
        <v>58082541</v>
      </c>
      <c r="G211" s="266">
        <f t="shared" si="10"/>
        <v>45000</v>
      </c>
      <c r="H211" s="269">
        <f t="shared" si="11"/>
        <v>58082541</v>
      </c>
      <c r="J211" s="267" t="s">
        <v>13</v>
      </c>
      <c r="K211" s="271" t="s">
        <v>949</v>
      </c>
    </row>
    <row r="212" spans="2:11">
      <c r="B212" s="267" t="s">
        <v>943</v>
      </c>
      <c r="C212" t="s">
        <v>968</v>
      </c>
      <c r="D212" t="s">
        <v>3683</v>
      </c>
      <c r="E212" s="564">
        <v>715000</v>
      </c>
      <c r="F212" s="27">
        <f t="shared" si="12"/>
        <v>58797541</v>
      </c>
      <c r="G212" s="266">
        <f t="shared" si="10"/>
        <v>715000</v>
      </c>
      <c r="H212" s="269">
        <f t="shared" si="11"/>
        <v>58797541</v>
      </c>
      <c r="J212" s="267" t="s">
        <v>13</v>
      </c>
      <c r="K212" s="271" t="s">
        <v>949</v>
      </c>
    </row>
    <row r="213" spans="2:11">
      <c r="B213" s="267" t="s">
        <v>943</v>
      </c>
      <c r="C213" t="s">
        <v>968</v>
      </c>
      <c r="D213" t="s">
        <v>3716</v>
      </c>
      <c r="E213" s="564">
        <v>350192</v>
      </c>
      <c r="F213" s="27">
        <f t="shared" si="12"/>
        <v>59147733</v>
      </c>
      <c r="G213" s="266">
        <f t="shared" si="10"/>
        <v>350192</v>
      </c>
      <c r="H213" s="269">
        <f t="shared" si="11"/>
        <v>59147733</v>
      </c>
      <c r="J213" s="267" t="s">
        <v>13</v>
      </c>
      <c r="K213" s="271" t="s">
        <v>949</v>
      </c>
    </row>
    <row r="214" spans="2:11">
      <c r="B214" s="267" t="s">
        <v>943</v>
      </c>
      <c r="C214" t="s">
        <v>968</v>
      </c>
      <c r="D214" t="s">
        <v>3685</v>
      </c>
      <c r="E214" s="564">
        <v>36000</v>
      </c>
      <c r="F214" s="27">
        <f t="shared" si="12"/>
        <v>59183733</v>
      </c>
      <c r="G214" s="266">
        <f t="shared" si="10"/>
        <v>36000</v>
      </c>
      <c r="H214" s="269">
        <f t="shared" si="11"/>
        <v>59183733</v>
      </c>
      <c r="J214" s="267" t="s">
        <v>13</v>
      </c>
      <c r="K214" s="271" t="s">
        <v>949</v>
      </c>
    </row>
    <row r="215" spans="2:11">
      <c r="B215" s="267" t="s">
        <v>943</v>
      </c>
      <c r="C215" t="s">
        <v>968</v>
      </c>
      <c r="D215" t="s">
        <v>3686</v>
      </c>
      <c r="E215" s="564">
        <v>661000</v>
      </c>
      <c r="F215" s="27">
        <f t="shared" si="12"/>
        <v>59844733</v>
      </c>
      <c r="G215" s="266">
        <f t="shared" si="10"/>
        <v>661000</v>
      </c>
      <c r="H215" s="269">
        <f t="shared" si="11"/>
        <v>59844733</v>
      </c>
      <c r="J215" s="267" t="s">
        <v>13</v>
      </c>
      <c r="K215" s="271" t="s">
        <v>949</v>
      </c>
    </row>
    <row r="216" spans="2:11">
      <c r="B216" s="267" t="s">
        <v>943</v>
      </c>
      <c r="C216" t="s">
        <v>968</v>
      </c>
      <c r="D216" t="s">
        <v>3740</v>
      </c>
      <c r="E216" s="564">
        <v>214000</v>
      </c>
      <c r="F216" s="27">
        <f t="shared" si="12"/>
        <v>60058733</v>
      </c>
      <c r="G216" s="266">
        <f t="shared" si="10"/>
        <v>214000</v>
      </c>
      <c r="H216" s="269">
        <f t="shared" si="11"/>
        <v>60058733</v>
      </c>
      <c r="J216" s="267" t="s">
        <v>13</v>
      </c>
      <c r="K216" s="271" t="s">
        <v>949</v>
      </c>
    </row>
    <row r="217" spans="2:11">
      <c r="B217" s="267" t="s">
        <v>943</v>
      </c>
      <c r="C217" t="s">
        <v>968</v>
      </c>
      <c r="D217" t="s">
        <v>3741</v>
      </c>
      <c r="E217" s="564">
        <v>42000</v>
      </c>
      <c r="F217" s="27">
        <f t="shared" si="12"/>
        <v>60100733</v>
      </c>
      <c r="G217" s="266">
        <f t="shared" si="10"/>
        <v>42000</v>
      </c>
      <c r="H217" s="269">
        <f t="shared" si="11"/>
        <v>60100733</v>
      </c>
      <c r="J217" s="267" t="s">
        <v>13</v>
      </c>
      <c r="K217" s="271" t="s">
        <v>949</v>
      </c>
    </row>
    <row r="218" spans="2:11">
      <c r="B218" s="267" t="s">
        <v>943</v>
      </c>
      <c r="C218" t="s">
        <v>968</v>
      </c>
      <c r="D218" t="s">
        <v>3688</v>
      </c>
      <c r="E218" s="564">
        <v>646500</v>
      </c>
      <c r="F218" s="27">
        <f t="shared" si="12"/>
        <v>60747233</v>
      </c>
      <c r="G218" s="266">
        <f t="shared" si="10"/>
        <v>646500</v>
      </c>
      <c r="H218" s="269">
        <f t="shared" si="11"/>
        <v>60747233</v>
      </c>
      <c r="J218" s="267" t="s">
        <v>13</v>
      </c>
      <c r="K218" s="271" t="s">
        <v>949</v>
      </c>
    </row>
    <row r="219" spans="2:11">
      <c r="B219" s="267" t="s">
        <v>943</v>
      </c>
      <c r="C219" t="s">
        <v>968</v>
      </c>
      <c r="D219" t="s">
        <v>3718</v>
      </c>
      <c r="E219" s="564">
        <v>242028</v>
      </c>
      <c r="F219" s="27">
        <f t="shared" si="12"/>
        <v>60989261</v>
      </c>
      <c r="G219" s="266">
        <f t="shared" si="10"/>
        <v>242028</v>
      </c>
      <c r="H219" s="269">
        <f t="shared" si="11"/>
        <v>60989261</v>
      </c>
      <c r="J219" s="267" t="s">
        <v>13</v>
      </c>
      <c r="K219" s="271" t="s">
        <v>949</v>
      </c>
    </row>
    <row r="220" spans="2:11">
      <c r="B220" s="267" t="s">
        <v>943</v>
      </c>
      <c r="C220" t="s">
        <v>968</v>
      </c>
      <c r="D220" t="s">
        <v>3689</v>
      </c>
      <c r="E220" s="564">
        <v>9000</v>
      </c>
      <c r="F220" s="27">
        <f t="shared" si="12"/>
        <v>60998261</v>
      </c>
      <c r="G220" s="266">
        <f t="shared" si="10"/>
        <v>9000</v>
      </c>
      <c r="H220" s="269">
        <f t="shared" si="11"/>
        <v>60998261</v>
      </c>
      <c r="J220" s="267" t="s">
        <v>13</v>
      </c>
      <c r="K220" s="271" t="s">
        <v>949</v>
      </c>
    </row>
    <row r="221" spans="2:11">
      <c r="B221" s="267" t="s">
        <v>943</v>
      </c>
      <c r="C221" t="s">
        <v>968</v>
      </c>
      <c r="D221" t="s">
        <v>3742</v>
      </c>
      <c r="E221" s="564">
        <v>266000</v>
      </c>
      <c r="F221" s="27">
        <f t="shared" si="12"/>
        <v>61264261</v>
      </c>
      <c r="G221" s="266">
        <f t="shared" si="10"/>
        <v>266000</v>
      </c>
      <c r="H221" s="269">
        <f t="shared" si="11"/>
        <v>61264261</v>
      </c>
      <c r="J221" s="267" t="s">
        <v>13</v>
      </c>
      <c r="K221" s="271" t="s">
        <v>949</v>
      </c>
    </row>
    <row r="222" spans="2:11">
      <c r="B222" s="267" t="s">
        <v>943</v>
      </c>
      <c r="C222" t="s">
        <v>968</v>
      </c>
      <c r="D222" t="s">
        <v>3693</v>
      </c>
      <c r="E222" s="564">
        <v>458000</v>
      </c>
      <c r="F222" s="27">
        <f t="shared" si="12"/>
        <v>61722261</v>
      </c>
      <c r="G222" s="266">
        <f t="shared" si="10"/>
        <v>458000</v>
      </c>
      <c r="H222" s="269">
        <f t="shared" si="11"/>
        <v>61722261</v>
      </c>
      <c r="J222" s="267" t="s">
        <v>13</v>
      </c>
      <c r="K222" s="271" t="s">
        <v>949</v>
      </c>
    </row>
    <row r="223" spans="2:11">
      <c r="B223" s="267" t="s">
        <v>943</v>
      </c>
      <c r="C223" t="s">
        <v>968</v>
      </c>
      <c r="D223" t="s">
        <v>3743</v>
      </c>
      <c r="E223" s="564">
        <v>369820</v>
      </c>
      <c r="F223" s="27">
        <f t="shared" si="12"/>
        <v>62092081</v>
      </c>
      <c r="G223" s="266">
        <f t="shared" si="10"/>
        <v>369820</v>
      </c>
      <c r="H223" s="269">
        <f t="shared" si="11"/>
        <v>62092081</v>
      </c>
      <c r="J223" s="267" t="s">
        <v>13</v>
      </c>
      <c r="K223" s="271" t="s">
        <v>949</v>
      </c>
    </row>
    <row r="224" spans="2:11">
      <c r="B224" s="267" t="s">
        <v>943</v>
      </c>
      <c r="C224" t="s">
        <v>968</v>
      </c>
      <c r="D224" t="s">
        <v>3694</v>
      </c>
      <c r="E224" s="564">
        <v>6000</v>
      </c>
      <c r="F224" s="27">
        <f t="shared" si="12"/>
        <v>62098081</v>
      </c>
      <c r="G224" s="266">
        <f t="shared" si="10"/>
        <v>6000</v>
      </c>
      <c r="H224" s="269">
        <f t="shared" si="11"/>
        <v>62098081</v>
      </c>
      <c r="J224" s="267" t="s">
        <v>13</v>
      </c>
      <c r="K224" s="271" t="s">
        <v>949</v>
      </c>
    </row>
    <row r="225" spans="2:11">
      <c r="B225" s="267" t="s">
        <v>943</v>
      </c>
      <c r="C225" t="s">
        <v>968</v>
      </c>
      <c r="D225" t="s">
        <v>3698</v>
      </c>
      <c r="E225" s="564">
        <v>39000</v>
      </c>
      <c r="F225" s="27">
        <f t="shared" si="12"/>
        <v>62137081</v>
      </c>
      <c r="G225" s="266">
        <f t="shared" si="10"/>
        <v>39000</v>
      </c>
      <c r="H225" s="269">
        <f t="shared" si="11"/>
        <v>62137081</v>
      </c>
      <c r="J225" s="267" t="s">
        <v>13</v>
      </c>
      <c r="K225" s="271" t="s">
        <v>949</v>
      </c>
    </row>
    <row r="226" spans="2:11">
      <c r="B226" s="267" t="s">
        <v>943</v>
      </c>
      <c r="C226" t="s">
        <v>968</v>
      </c>
      <c r="D226" t="s">
        <v>3712</v>
      </c>
      <c r="E226" s="564">
        <v>78000</v>
      </c>
      <c r="F226" s="27">
        <f t="shared" si="12"/>
        <v>62215081</v>
      </c>
      <c r="G226" s="266">
        <f t="shared" si="10"/>
        <v>78000</v>
      </c>
      <c r="H226" s="269">
        <f t="shared" si="11"/>
        <v>62215081</v>
      </c>
      <c r="J226" s="267" t="s">
        <v>13</v>
      </c>
      <c r="K226" s="271" t="s">
        <v>949</v>
      </c>
    </row>
    <row r="227" spans="2:11">
      <c r="B227" s="267" t="s">
        <v>943</v>
      </c>
      <c r="C227" t="s">
        <v>968</v>
      </c>
      <c r="D227" t="s">
        <v>3699</v>
      </c>
      <c r="E227" s="564">
        <v>125000</v>
      </c>
      <c r="F227" s="27">
        <f t="shared" si="12"/>
        <v>62340081</v>
      </c>
      <c r="G227" s="266">
        <f t="shared" si="10"/>
        <v>125000</v>
      </c>
      <c r="H227" s="269">
        <f t="shared" si="11"/>
        <v>62340081</v>
      </c>
      <c r="J227" s="267" t="s">
        <v>13</v>
      </c>
      <c r="K227" s="271" t="s">
        <v>949</v>
      </c>
    </row>
    <row r="228" spans="2:11">
      <c r="B228" s="267" t="s">
        <v>943</v>
      </c>
      <c r="C228" t="s">
        <v>968</v>
      </c>
      <c r="D228" t="s">
        <v>3744</v>
      </c>
      <c r="E228" s="564">
        <v>18000</v>
      </c>
      <c r="F228" s="27">
        <f t="shared" si="12"/>
        <v>62358081</v>
      </c>
      <c r="G228" s="266">
        <f t="shared" si="10"/>
        <v>18000</v>
      </c>
      <c r="H228" s="269">
        <f t="shared" si="11"/>
        <v>62358081</v>
      </c>
      <c r="J228" s="267" t="s">
        <v>13</v>
      </c>
      <c r="K228" s="271" t="s">
        <v>949</v>
      </c>
    </row>
    <row r="229" spans="2:11">
      <c r="B229" s="267" t="s">
        <v>943</v>
      </c>
      <c r="C229" t="s">
        <v>968</v>
      </c>
      <c r="D229" t="s">
        <v>3745</v>
      </c>
      <c r="E229" s="564">
        <v>122000</v>
      </c>
      <c r="F229" s="27">
        <f t="shared" si="12"/>
        <v>62480081</v>
      </c>
      <c r="G229" s="266">
        <f t="shared" si="10"/>
        <v>122000</v>
      </c>
      <c r="H229" s="269">
        <f t="shared" si="11"/>
        <v>62480081</v>
      </c>
      <c r="J229" s="267" t="s">
        <v>13</v>
      </c>
      <c r="K229" s="271" t="s">
        <v>949</v>
      </c>
    </row>
    <row r="230" spans="2:11">
      <c r="B230" s="267" t="s">
        <v>943</v>
      </c>
      <c r="C230" t="s">
        <v>968</v>
      </c>
      <c r="D230" t="s">
        <v>3700</v>
      </c>
      <c r="E230" s="564">
        <v>214820</v>
      </c>
      <c r="F230" s="27">
        <f t="shared" si="12"/>
        <v>62694901</v>
      </c>
      <c r="G230" s="266">
        <f t="shared" si="10"/>
        <v>214820</v>
      </c>
      <c r="H230" s="269">
        <f t="shared" si="11"/>
        <v>62694901</v>
      </c>
      <c r="J230" s="267" t="s">
        <v>13</v>
      </c>
      <c r="K230" s="271" t="s">
        <v>949</v>
      </c>
    </row>
    <row r="231" spans="2:11">
      <c r="B231" s="267" t="s">
        <v>943</v>
      </c>
      <c r="C231" t="s">
        <v>968</v>
      </c>
      <c r="D231" t="s">
        <v>3754</v>
      </c>
      <c r="E231" s="564">
        <v>78000</v>
      </c>
      <c r="F231" s="27">
        <f t="shared" si="12"/>
        <v>62772901</v>
      </c>
      <c r="G231" s="266">
        <f t="shared" si="10"/>
        <v>78000</v>
      </c>
      <c r="H231" s="269">
        <f t="shared" si="11"/>
        <v>62772901</v>
      </c>
      <c r="J231" s="267" t="s">
        <v>13</v>
      </c>
      <c r="K231" s="271" t="s">
        <v>949</v>
      </c>
    </row>
    <row r="232" spans="2:11">
      <c r="B232" s="267" t="s">
        <v>943</v>
      </c>
      <c r="C232" t="s">
        <v>968</v>
      </c>
      <c r="D232" t="s">
        <v>3747</v>
      </c>
      <c r="E232" s="564">
        <v>142000</v>
      </c>
      <c r="F232" s="27">
        <f t="shared" si="12"/>
        <v>62914901</v>
      </c>
      <c r="G232" s="266">
        <f t="shared" si="10"/>
        <v>142000</v>
      </c>
      <c r="H232" s="269">
        <f t="shared" si="11"/>
        <v>62914901</v>
      </c>
      <c r="J232" s="267" t="s">
        <v>13</v>
      </c>
      <c r="K232" s="271" t="s">
        <v>949</v>
      </c>
    </row>
    <row r="233" spans="2:11">
      <c r="B233" s="267" t="s">
        <v>943</v>
      </c>
      <c r="C233" t="s">
        <v>968</v>
      </c>
      <c r="D233" t="s">
        <v>3755</v>
      </c>
      <c r="E233" s="564">
        <v>54000</v>
      </c>
      <c r="F233" s="27">
        <f t="shared" si="12"/>
        <v>62968901</v>
      </c>
      <c r="G233" s="266">
        <f t="shared" si="10"/>
        <v>54000</v>
      </c>
      <c r="H233" s="269">
        <f t="shared" si="11"/>
        <v>62968901</v>
      </c>
      <c r="J233" s="267" t="s">
        <v>13</v>
      </c>
      <c r="K233" s="271" t="s">
        <v>949</v>
      </c>
    </row>
    <row r="234" spans="2:11">
      <c r="B234" s="267" t="s">
        <v>943</v>
      </c>
      <c r="C234" t="s">
        <v>968</v>
      </c>
      <c r="D234" t="s">
        <v>3703</v>
      </c>
      <c r="E234" s="564">
        <v>44000</v>
      </c>
      <c r="F234" s="27">
        <f t="shared" si="12"/>
        <v>63012901</v>
      </c>
      <c r="G234" s="266">
        <f t="shared" si="10"/>
        <v>44000</v>
      </c>
      <c r="H234" s="269">
        <f t="shared" si="11"/>
        <v>63012901</v>
      </c>
      <c r="J234" s="267" t="s">
        <v>13</v>
      </c>
      <c r="K234" s="271" t="s">
        <v>949</v>
      </c>
    </row>
    <row r="235" spans="2:11">
      <c r="B235" s="267" t="s">
        <v>943</v>
      </c>
      <c r="C235" t="s">
        <v>968</v>
      </c>
      <c r="D235" t="s">
        <v>3748</v>
      </c>
      <c r="E235" s="564">
        <v>1716000</v>
      </c>
      <c r="F235" s="27">
        <f t="shared" si="12"/>
        <v>64728901</v>
      </c>
      <c r="G235" s="266">
        <f t="shared" si="10"/>
        <v>1716000</v>
      </c>
      <c r="H235" s="269">
        <f t="shared" si="11"/>
        <v>64728901</v>
      </c>
      <c r="J235" s="267" t="s">
        <v>13</v>
      </c>
      <c r="K235" s="271" t="s">
        <v>949</v>
      </c>
    </row>
    <row r="236" spans="2:11">
      <c r="B236" s="267" t="s">
        <v>943</v>
      </c>
      <c r="C236" t="s">
        <v>968</v>
      </c>
      <c r="D236" t="s">
        <v>3756</v>
      </c>
      <c r="E236" s="564">
        <v>5000</v>
      </c>
      <c r="F236" s="27">
        <f t="shared" si="12"/>
        <v>64733901</v>
      </c>
      <c r="G236" s="266">
        <f t="shared" si="10"/>
        <v>5000</v>
      </c>
      <c r="H236" s="269">
        <f t="shared" si="11"/>
        <v>64733901</v>
      </c>
      <c r="J236" s="267" t="s">
        <v>13</v>
      </c>
      <c r="K236" s="271" t="s">
        <v>949</v>
      </c>
    </row>
    <row r="237" spans="2:11">
      <c r="B237" s="267" t="s">
        <v>943</v>
      </c>
      <c r="C237" t="s">
        <v>968</v>
      </c>
      <c r="D237" t="s">
        <v>3704</v>
      </c>
      <c r="E237" s="564">
        <v>78000</v>
      </c>
      <c r="F237" s="27">
        <f t="shared" si="12"/>
        <v>64811901</v>
      </c>
      <c r="G237" s="266">
        <f t="shared" si="10"/>
        <v>78000</v>
      </c>
      <c r="H237" s="269">
        <f t="shared" si="11"/>
        <v>64811901</v>
      </c>
      <c r="J237" s="267" t="s">
        <v>13</v>
      </c>
      <c r="K237" s="271" t="s">
        <v>949</v>
      </c>
    </row>
    <row r="238" spans="2:11">
      <c r="B238" s="267" t="s">
        <v>943</v>
      </c>
      <c r="C238" t="s">
        <v>968</v>
      </c>
      <c r="D238" t="s">
        <v>3726</v>
      </c>
      <c r="E238" s="564">
        <v>9000</v>
      </c>
      <c r="F238" s="27">
        <f t="shared" si="12"/>
        <v>64820901</v>
      </c>
      <c r="G238" s="266">
        <f t="shared" si="10"/>
        <v>9000</v>
      </c>
      <c r="H238" s="269">
        <f t="shared" si="11"/>
        <v>64820901</v>
      </c>
      <c r="J238" s="267" t="s">
        <v>13</v>
      </c>
      <c r="K238" s="271" t="s">
        <v>949</v>
      </c>
    </row>
    <row r="239" spans="2:11">
      <c r="B239" s="267" t="s">
        <v>943</v>
      </c>
      <c r="C239" t="s">
        <v>968</v>
      </c>
      <c r="D239" t="s">
        <v>3757</v>
      </c>
      <c r="E239" s="564">
        <v>283000</v>
      </c>
      <c r="F239" s="27">
        <f t="shared" si="12"/>
        <v>65103901</v>
      </c>
      <c r="G239" s="266">
        <f t="shared" si="10"/>
        <v>283000</v>
      </c>
      <c r="H239" s="269">
        <f t="shared" si="11"/>
        <v>65103901</v>
      </c>
      <c r="J239" s="267" t="s">
        <v>13</v>
      </c>
      <c r="K239" s="271" t="s">
        <v>949</v>
      </c>
    </row>
    <row r="240" spans="2:11">
      <c r="B240" s="267" t="s">
        <v>943</v>
      </c>
      <c r="C240" t="s">
        <v>968</v>
      </c>
      <c r="D240" t="s">
        <v>3709</v>
      </c>
      <c r="E240" s="564">
        <v>26000</v>
      </c>
      <c r="F240" s="27">
        <f t="shared" si="12"/>
        <v>65129901</v>
      </c>
      <c r="G240" s="266">
        <f t="shared" si="10"/>
        <v>26000</v>
      </c>
      <c r="H240" s="269">
        <f t="shared" si="11"/>
        <v>65129901</v>
      </c>
      <c r="J240" s="267" t="s">
        <v>13</v>
      </c>
      <c r="K240" s="271" t="s">
        <v>949</v>
      </c>
    </row>
    <row r="241" spans="2:11">
      <c r="B241" s="267" t="s">
        <v>943</v>
      </c>
      <c r="C241" t="s">
        <v>972</v>
      </c>
      <c r="D241" t="s">
        <v>3674</v>
      </c>
      <c r="E241" s="564">
        <v>1771000</v>
      </c>
      <c r="F241" s="27">
        <f t="shared" si="12"/>
        <v>66900901</v>
      </c>
      <c r="G241" s="266">
        <f t="shared" si="10"/>
        <v>1771000</v>
      </c>
      <c r="H241" s="269">
        <f t="shared" si="11"/>
        <v>66900901</v>
      </c>
      <c r="J241" s="267" t="s">
        <v>13</v>
      </c>
      <c r="K241" s="271" t="s">
        <v>949</v>
      </c>
    </row>
    <row r="242" spans="2:11">
      <c r="B242" s="267" t="s">
        <v>943</v>
      </c>
      <c r="C242" t="s">
        <v>972</v>
      </c>
      <c r="D242" t="s">
        <v>3736</v>
      </c>
      <c r="E242" s="564">
        <v>78000</v>
      </c>
      <c r="F242" s="27">
        <f t="shared" si="12"/>
        <v>66978901</v>
      </c>
      <c r="G242" s="266">
        <f t="shared" si="10"/>
        <v>78000</v>
      </c>
      <c r="H242" s="269">
        <f t="shared" si="11"/>
        <v>66978901</v>
      </c>
      <c r="J242" s="267" t="s">
        <v>13</v>
      </c>
      <c r="K242" s="271" t="s">
        <v>949</v>
      </c>
    </row>
    <row r="243" spans="2:11">
      <c r="B243" s="267" t="s">
        <v>943</v>
      </c>
      <c r="C243" t="s">
        <v>972</v>
      </c>
      <c r="D243" t="s">
        <v>3714</v>
      </c>
      <c r="E243" s="564">
        <v>25000</v>
      </c>
      <c r="F243" s="27">
        <f t="shared" si="12"/>
        <v>67003901</v>
      </c>
      <c r="G243" s="266">
        <f t="shared" si="10"/>
        <v>25000</v>
      </c>
      <c r="H243" s="269">
        <f t="shared" si="11"/>
        <v>67003901</v>
      </c>
      <c r="J243" s="267" t="s">
        <v>13</v>
      </c>
      <c r="K243" s="271" t="s">
        <v>949</v>
      </c>
    </row>
    <row r="244" spans="2:11">
      <c r="B244" s="267" t="s">
        <v>943</v>
      </c>
      <c r="C244" t="s">
        <v>972</v>
      </c>
      <c r="D244" t="s">
        <v>3676</v>
      </c>
      <c r="E244" s="564">
        <v>2612000</v>
      </c>
      <c r="F244" s="27">
        <f t="shared" si="12"/>
        <v>69615901</v>
      </c>
      <c r="G244" s="266">
        <f t="shared" si="10"/>
        <v>2612000</v>
      </c>
      <c r="H244" s="269">
        <f t="shared" si="11"/>
        <v>69615901</v>
      </c>
      <c r="J244" s="267" t="s">
        <v>13</v>
      </c>
      <c r="K244" s="271" t="s">
        <v>949</v>
      </c>
    </row>
    <row r="245" spans="2:11">
      <c r="B245" s="267" t="s">
        <v>943</v>
      </c>
      <c r="C245" t="s">
        <v>972</v>
      </c>
      <c r="D245" t="s">
        <v>3677</v>
      </c>
      <c r="E245" s="564">
        <v>1785749</v>
      </c>
      <c r="F245" s="27">
        <f t="shared" si="12"/>
        <v>71401650</v>
      </c>
      <c r="G245" s="266">
        <f t="shared" si="10"/>
        <v>1785749</v>
      </c>
      <c r="H245" s="269">
        <f t="shared" si="11"/>
        <v>71401650</v>
      </c>
      <c r="J245" s="267" t="s">
        <v>13</v>
      </c>
      <c r="K245" s="271" t="s">
        <v>949</v>
      </c>
    </row>
    <row r="246" spans="2:11">
      <c r="B246" s="267" t="s">
        <v>943</v>
      </c>
      <c r="C246" t="s">
        <v>972</v>
      </c>
      <c r="D246" t="s">
        <v>3727</v>
      </c>
      <c r="E246" s="564">
        <v>1633000</v>
      </c>
      <c r="F246" s="27">
        <f t="shared" si="12"/>
        <v>73034650</v>
      </c>
      <c r="G246" s="266">
        <f t="shared" si="10"/>
        <v>1633000</v>
      </c>
      <c r="H246" s="269">
        <f t="shared" si="11"/>
        <v>73034650</v>
      </c>
      <c r="J246" s="267" t="s">
        <v>13</v>
      </c>
      <c r="K246" s="271" t="s">
        <v>949</v>
      </c>
    </row>
    <row r="247" spans="2:11">
      <c r="B247" s="267" t="s">
        <v>943</v>
      </c>
      <c r="C247" t="s">
        <v>972</v>
      </c>
      <c r="D247" t="s">
        <v>3710</v>
      </c>
      <c r="E247" s="564">
        <v>1633000</v>
      </c>
      <c r="F247" s="27">
        <f t="shared" si="12"/>
        <v>74667650</v>
      </c>
      <c r="G247" s="266">
        <f t="shared" si="10"/>
        <v>1633000</v>
      </c>
      <c r="H247" s="269">
        <f t="shared" si="11"/>
        <v>74667650</v>
      </c>
      <c r="J247" s="267" t="s">
        <v>13</v>
      </c>
      <c r="K247" s="271" t="s">
        <v>949</v>
      </c>
    </row>
    <row r="248" spans="2:11">
      <c r="B248" s="267" t="s">
        <v>943</v>
      </c>
      <c r="C248" t="s">
        <v>972</v>
      </c>
      <c r="D248" t="s">
        <v>3678</v>
      </c>
      <c r="E248" s="564">
        <v>1247048</v>
      </c>
      <c r="F248" s="27">
        <f t="shared" si="12"/>
        <v>75914698</v>
      </c>
      <c r="G248" s="266">
        <f t="shared" si="10"/>
        <v>1247048</v>
      </c>
      <c r="H248" s="269">
        <f t="shared" si="11"/>
        <v>75914698</v>
      </c>
      <c r="J248" s="267" t="s">
        <v>13</v>
      </c>
      <c r="K248" s="271" t="s">
        <v>949</v>
      </c>
    </row>
    <row r="249" spans="2:11">
      <c r="B249" s="267" t="s">
        <v>943</v>
      </c>
      <c r="C249" t="s">
        <v>972</v>
      </c>
      <c r="D249" t="s">
        <v>3679</v>
      </c>
      <c r="E249" s="564">
        <v>29000</v>
      </c>
      <c r="F249" s="27">
        <f t="shared" si="12"/>
        <v>75943698</v>
      </c>
      <c r="G249" s="266">
        <f t="shared" si="10"/>
        <v>29000</v>
      </c>
      <c r="H249" s="269">
        <f t="shared" si="11"/>
        <v>75943698</v>
      </c>
      <c r="J249" s="267" t="s">
        <v>13</v>
      </c>
      <c r="K249" s="271" t="s">
        <v>949</v>
      </c>
    </row>
    <row r="250" spans="2:11">
      <c r="B250" s="267" t="s">
        <v>943</v>
      </c>
      <c r="C250" t="s">
        <v>972</v>
      </c>
      <c r="D250" t="s">
        <v>3711</v>
      </c>
      <c r="E250" s="564">
        <v>39000</v>
      </c>
      <c r="F250" s="27">
        <f t="shared" si="12"/>
        <v>75982698</v>
      </c>
      <c r="G250" s="266">
        <f t="shared" si="10"/>
        <v>39000</v>
      </c>
      <c r="H250" s="269">
        <f t="shared" si="11"/>
        <v>75982698</v>
      </c>
      <c r="J250" s="267" t="s">
        <v>13</v>
      </c>
      <c r="K250" s="271" t="s">
        <v>949</v>
      </c>
    </row>
    <row r="251" spans="2:11">
      <c r="B251" s="267" t="s">
        <v>943</v>
      </c>
      <c r="C251" t="s">
        <v>972</v>
      </c>
      <c r="D251" t="s">
        <v>3738</v>
      </c>
      <c r="E251" s="564">
        <v>245000</v>
      </c>
      <c r="F251" s="27">
        <f t="shared" si="12"/>
        <v>76227698</v>
      </c>
      <c r="G251" s="266">
        <f t="shared" si="10"/>
        <v>245000</v>
      </c>
      <c r="H251" s="269">
        <f t="shared" si="11"/>
        <v>76227698</v>
      </c>
      <c r="J251" s="267" t="s">
        <v>13</v>
      </c>
      <c r="K251" s="271" t="s">
        <v>949</v>
      </c>
    </row>
    <row r="252" spans="2:11">
      <c r="B252" s="267" t="s">
        <v>943</v>
      </c>
      <c r="C252" t="s">
        <v>972</v>
      </c>
      <c r="D252" t="s">
        <v>3739</v>
      </c>
      <c r="E252" s="564">
        <v>16000</v>
      </c>
      <c r="F252" s="27">
        <f t="shared" si="12"/>
        <v>76243698</v>
      </c>
      <c r="G252" s="266">
        <f t="shared" si="10"/>
        <v>16000</v>
      </c>
      <c r="H252" s="269">
        <f t="shared" si="11"/>
        <v>76243698</v>
      </c>
      <c r="J252" s="267" t="s">
        <v>13</v>
      </c>
      <c r="K252" s="271" t="s">
        <v>949</v>
      </c>
    </row>
    <row r="253" spans="2:11">
      <c r="B253" s="267" t="s">
        <v>943</v>
      </c>
      <c r="C253" t="s">
        <v>972</v>
      </c>
      <c r="D253" t="s">
        <v>3680</v>
      </c>
      <c r="E253" s="564">
        <v>16000</v>
      </c>
      <c r="F253" s="27">
        <f t="shared" si="12"/>
        <v>76259698</v>
      </c>
      <c r="G253" s="266">
        <f t="shared" si="10"/>
        <v>16000</v>
      </c>
      <c r="H253" s="269">
        <f t="shared" si="11"/>
        <v>76259698</v>
      </c>
      <c r="J253" s="267" t="s">
        <v>13</v>
      </c>
      <c r="K253" s="271" t="s">
        <v>949</v>
      </c>
    </row>
    <row r="254" spans="2:11">
      <c r="B254" s="267" t="s">
        <v>943</v>
      </c>
      <c r="C254" t="s">
        <v>972</v>
      </c>
      <c r="D254" t="s">
        <v>3681</v>
      </c>
      <c r="E254" s="564">
        <v>87000</v>
      </c>
      <c r="F254" s="27">
        <f t="shared" si="12"/>
        <v>76346698</v>
      </c>
      <c r="G254" s="266">
        <f t="shared" si="10"/>
        <v>87000</v>
      </c>
      <c r="H254" s="269">
        <f t="shared" si="11"/>
        <v>76346698</v>
      </c>
      <c r="J254" s="267" t="s">
        <v>13</v>
      </c>
      <c r="K254" s="271" t="s">
        <v>949</v>
      </c>
    </row>
    <row r="255" spans="2:11">
      <c r="B255" s="267" t="s">
        <v>943</v>
      </c>
      <c r="C255" t="s">
        <v>972</v>
      </c>
      <c r="D255" t="s">
        <v>3683</v>
      </c>
      <c r="E255" s="564">
        <v>1361000</v>
      </c>
      <c r="F255" s="27">
        <f t="shared" si="12"/>
        <v>77707698</v>
      </c>
      <c r="G255" s="266">
        <f t="shared" si="10"/>
        <v>1361000</v>
      </c>
      <c r="H255" s="269">
        <f t="shared" si="11"/>
        <v>77707698</v>
      </c>
      <c r="J255" s="267" t="s">
        <v>13</v>
      </c>
      <c r="K255" s="271" t="s">
        <v>949</v>
      </c>
    </row>
    <row r="256" spans="2:11">
      <c r="B256" s="267" t="s">
        <v>943</v>
      </c>
      <c r="C256" t="s">
        <v>972</v>
      </c>
      <c r="D256" t="s">
        <v>3729</v>
      </c>
      <c r="E256" s="564">
        <v>440000</v>
      </c>
      <c r="F256" s="27">
        <f t="shared" si="12"/>
        <v>78147698</v>
      </c>
      <c r="G256" s="266">
        <f t="shared" si="10"/>
        <v>440000</v>
      </c>
      <c r="H256" s="269">
        <f t="shared" si="11"/>
        <v>78147698</v>
      </c>
      <c r="J256" s="267" t="s">
        <v>13</v>
      </c>
      <c r="K256" s="271" t="s">
        <v>949</v>
      </c>
    </row>
    <row r="257" spans="2:11">
      <c r="B257" s="267" t="s">
        <v>943</v>
      </c>
      <c r="C257" t="s">
        <v>972</v>
      </c>
      <c r="D257" t="s">
        <v>3740</v>
      </c>
      <c r="E257" s="564">
        <v>408000</v>
      </c>
      <c r="F257" s="27">
        <f t="shared" si="12"/>
        <v>78555698</v>
      </c>
      <c r="G257" s="266">
        <f t="shared" si="10"/>
        <v>408000</v>
      </c>
      <c r="H257" s="269">
        <f t="shared" si="11"/>
        <v>78555698</v>
      </c>
      <c r="J257" s="267" t="s">
        <v>13</v>
      </c>
      <c r="K257" s="271" t="s">
        <v>949</v>
      </c>
    </row>
    <row r="258" spans="2:11">
      <c r="B258" s="267" t="s">
        <v>943</v>
      </c>
      <c r="C258" t="s">
        <v>972</v>
      </c>
      <c r="D258" t="s">
        <v>3741</v>
      </c>
      <c r="E258" s="564">
        <v>127000</v>
      </c>
      <c r="F258" s="27">
        <f t="shared" si="12"/>
        <v>78682698</v>
      </c>
      <c r="G258" s="266">
        <f t="shared" si="10"/>
        <v>127000</v>
      </c>
      <c r="H258" s="269">
        <f t="shared" si="11"/>
        <v>78682698</v>
      </c>
      <c r="J258" s="267" t="s">
        <v>13</v>
      </c>
      <c r="K258" s="271" t="s">
        <v>949</v>
      </c>
    </row>
    <row r="259" spans="2:11">
      <c r="B259" s="267" t="s">
        <v>943</v>
      </c>
      <c r="C259" t="s">
        <v>972</v>
      </c>
      <c r="D259" t="s">
        <v>3718</v>
      </c>
      <c r="E259" s="564">
        <v>188000</v>
      </c>
      <c r="F259" s="27">
        <f t="shared" si="12"/>
        <v>78870698</v>
      </c>
      <c r="G259" s="266">
        <f t="shared" si="10"/>
        <v>188000</v>
      </c>
      <c r="H259" s="269">
        <f t="shared" si="11"/>
        <v>78870698</v>
      </c>
      <c r="J259" s="267" t="s">
        <v>13</v>
      </c>
      <c r="K259" s="271" t="s">
        <v>949</v>
      </c>
    </row>
    <row r="260" spans="2:11">
      <c r="B260" s="267" t="s">
        <v>943</v>
      </c>
      <c r="C260" t="s">
        <v>972</v>
      </c>
      <c r="D260" t="s">
        <v>3758</v>
      </c>
      <c r="E260" s="564">
        <v>35000</v>
      </c>
      <c r="F260" s="27">
        <f t="shared" si="12"/>
        <v>78905698</v>
      </c>
      <c r="G260" s="266">
        <f t="shared" si="10"/>
        <v>35000</v>
      </c>
      <c r="H260" s="269">
        <f t="shared" si="11"/>
        <v>78905698</v>
      </c>
      <c r="J260" s="267" t="s">
        <v>13</v>
      </c>
      <c r="K260" s="271" t="s">
        <v>949</v>
      </c>
    </row>
    <row r="261" spans="2:11">
      <c r="B261" s="267" t="s">
        <v>943</v>
      </c>
      <c r="C261" t="s">
        <v>972</v>
      </c>
      <c r="D261" t="s">
        <v>3689</v>
      </c>
      <c r="E261" s="564">
        <v>2000</v>
      </c>
      <c r="F261" s="27">
        <f t="shared" si="12"/>
        <v>78907698</v>
      </c>
      <c r="G261" s="266">
        <f t="shared" si="10"/>
        <v>2000</v>
      </c>
      <c r="H261" s="269">
        <f t="shared" si="11"/>
        <v>78907698</v>
      </c>
      <c r="J261" s="267" t="s">
        <v>13</v>
      </c>
      <c r="K261" s="271" t="s">
        <v>949</v>
      </c>
    </row>
    <row r="262" spans="2:11">
      <c r="B262" s="267" t="s">
        <v>943</v>
      </c>
      <c r="C262" t="s">
        <v>972</v>
      </c>
      <c r="D262" t="s">
        <v>3742</v>
      </c>
      <c r="E262" s="564">
        <v>126506</v>
      </c>
      <c r="F262" s="27">
        <f t="shared" si="12"/>
        <v>79034204</v>
      </c>
      <c r="G262" s="266">
        <f t="shared" si="10"/>
        <v>126506</v>
      </c>
      <c r="H262" s="269">
        <f t="shared" si="11"/>
        <v>79034204</v>
      </c>
      <c r="J262" s="267" t="s">
        <v>13</v>
      </c>
      <c r="K262" s="271" t="s">
        <v>949</v>
      </c>
    </row>
    <row r="263" spans="2:11">
      <c r="B263" s="267" t="s">
        <v>943</v>
      </c>
      <c r="C263" t="s">
        <v>972</v>
      </c>
      <c r="D263" t="s">
        <v>3693</v>
      </c>
      <c r="E263" s="564">
        <v>764332</v>
      </c>
      <c r="F263" s="27">
        <f t="shared" si="12"/>
        <v>79798536</v>
      </c>
      <c r="G263" s="266">
        <f t="shared" si="10"/>
        <v>764332</v>
      </c>
      <c r="H263" s="269">
        <f t="shared" si="11"/>
        <v>79798536</v>
      </c>
      <c r="J263" s="267" t="s">
        <v>13</v>
      </c>
      <c r="K263" s="271" t="s">
        <v>949</v>
      </c>
    </row>
    <row r="264" spans="2:11">
      <c r="B264" s="267" t="s">
        <v>943</v>
      </c>
      <c r="C264" t="s">
        <v>972</v>
      </c>
      <c r="D264" t="s">
        <v>3743</v>
      </c>
      <c r="E264" s="564">
        <v>1440000</v>
      </c>
      <c r="F264" s="27">
        <f t="shared" si="12"/>
        <v>81238536</v>
      </c>
      <c r="G264" s="266">
        <f t="shared" si="10"/>
        <v>1440000</v>
      </c>
      <c r="H264" s="269">
        <f t="shared" si="11"/>
        <v>81238536</v>
      </c>
      <c r="J264" s="267" t="s">
        <v>13</v>
      </c>
      <c r="K264" s="271" t="s">
        <v>949</v>
      </c>
    </row>
    <row r="265" spans="2:11">
      <c r="B265" s="267" t="s">
        <v>943</v>
      </c>
      <c r="C265" t="s">
        <v>972</v>
      </c>
      <c r="D265" t="s">
        <v>3695</v>
      </c>
      <c r="E265" s="564">
        <v>1094000</v>
      </c>
      <c r="F265" s="27">
        <f t="shared" si="12"/>
        <v>82332536</v>
      </c>
      <c r="G265" s="266">
        <f t="shared" ref="G265:G328" si="13">E265</f>
        <v>1094000</v>
      </c>
      <c r="H265" s="269">
        <f t="shared" ref="H265:H328" si="14">H264+G265</f>
        <v>82332536</v>
      </c>
      <c r="J265" s="267" t="s">
        <v>13</v>
      </c>
      <c r="K265" s="271" t="s">
        <v>949</v>
      </c>
    </row>
    <row r="266" spans="2:11">
      <c r="B266" s="267" t="s">
        <v>943</v>
      </c>
      <c r="C266" t="s">
        <v>972</v>
      </c>
      <c r="D266" t="s">
        <v>3698</v>
      </c>
      <c r="E266" s="564">
        <v>39000</v>
      </c>
      <c r="F266" s="27">
        <f t="shared" si="12"/>
        <v>82371536</v>
      </c>
      <c r="G266" s="266">
        <f t="shared" si="13"/>
        <v>39000</v>
      </c>
      <c r="H266" s="269">
        <f t="shared" si="14"/>
        <v>82371536</v>
      </c>
      <c r="J266" s="267" t="s">
        <v>13</v>
      </c>
      <c r="K266" s="271" t="s">
        <v>949</v>
      </c>
    </row>
    <row r="267" spans="2:11">
      <c r="B267" s="267" t="s">
        <v>943</v>
      </c>
      <c r="C267" t="s">
        <v>972</v>
      </c>
      <c r="D267" t="s">
        <v>3712</v>
      </c>
      <c r="E267" s="564">
        <v>78000</v>
      </c>
      <c r="F267" s="27">
        <f t="shared" si="12"/>
        <v>82449536</v>
      </c>
      <c r="G267" s="266">
        <f t="shared" si="13"/>
        <v>78000</v>
      </c>
      <c r="H267" s="269">
        <f t="shared" si="14"/>
        <v>82449536</v>
      </c>
      <c r="J267" s="267" t="s">
        <v>13</v>
      </c>
      <c r="K267" s="271" t="s">
        <v>949</v>
      </c>
    </row>
    <row r="268" spans="2:11">
      <c r="B268" s="267" t="s">
        <v>943</v>
      </c>
      <c r="C268" t="s">
        <v>972</v>
      </c>
      <c r="D268" t="s">
        <v>3699</v>
      </c>
      <c r="E268" s="564">
        <v>125000</v>
      </c>
      <c r="F268" s="27">
        <f t="shared" si="12"/>
        <v>82574536</v>
      </c>
      <c r="G268" s="266">
        <f t="shared" si="13"/>
        <v>125000</v>
      </c>
      <c r="H268" s="269">
        <f t="shared" si="14"/>
        <v>82574536</v>
      </c>
      <c r="J268" s="267" t="s">
        <v>13</v>
      </c>
      <c r="K268" s="271" t="s">
        <v>949</v>
      </c>
    </row>
    <row r="269" spans="2:11">
      <c r="B269" s="267" t="s">
        <v>943</v>
      </c>
      <c r="C269" t="s">
        <v>972</v>
      </c>
      <c r="D269" t="s">
        <v>3744</v>
      </c>
      <c r="E269" s="564">
        <v>34000</v>
      </c>
      <c r="F269" s="27">
        <f t="shared" si="12"/>
        <v>82608536</v>
      </c>
      <c r="G269" s="266">
        <f t="shared" si="13"/>
        <v>34000</v>
      </c>
      <c r="H269" s="269">
        <f t="shared" si="14"/>
        <v>82608536</v>
      </c>
      <c r="J269" s="267" t="s">
        <v>13</v>
      </c>
      <c r="K269" s="271" t="s">
        <v>949</v>
      </c>
    </row>
    <row r="270" spans="2:11">
      <c r="B270" s="267" t="s">
        <v>943</v>
      </c>
      <c r="C270" t="s">
        <v>972</v>
      </c>
      <c r="D270" t="s">
        <v>3745</v>
      </c>
      <c r="E270" s="564">
        <v>213605</v>
      </c>
      <c r="F270" s="27">
        <f t="shared" ref="F270:F333" si="15">F269+E270</f>
        <v>82822141</v>
      </c>
      <c r="G270" s="266">
        <f t="shared" si="13"/>
        <v>213605</v>
      </c>
      <c r="H270" s="269">
        <f t="shared" si="14"/>
        <v>82822141</v>
      </c>
      <c r="J270" s="267" t="s">
        <v>13</v>
      </c>
      <c r="K270" s="271" t="s">
        <v>949</v>
      </c>
    </row>
    <row r="271" spans="2:11">
      <c r="B271" s="267" t="s">
        <v>943</v>
      </c>
      <c r="C271" t="s">
        <v>972</v>
      </c>
      <c r="D271" t="s">
        <v>3700</v>
      </c>
      <c r="E271" s="564">
        <v>577020</v>
      </c>
      <c r="F271" s="27">
        <f t="shared" si="15"/>
        <v>83399161</v>
      </c>
      <c r="G271" s="266">
        <f t="shared" si="13"/>
        <v>577020</v>
      </c>
      <c r="H271" s="269">
        <f t="shared" si="14"/>
        <v>83399161</v>
      </c>
      <c r="J271" s="267" t="s">
        <v>13</v>
      </c>
      <c r="K271" s="271" t="s">
        <v>949</v>
      </c>
    </row>
    <row r="272" spans="2:11">
      <c r="B272" s="267" t="s">
        <v>943</v>
      </c>
      <c r="C272" t="s">
        <v>972</v>
      </c>
      <c r="D272" t="s">
        <v>3754</v>
      </c>
      <c r="E272" s="564">
        <v>312000</v>
      </c>
      <c r="F272" s="27">
        <f t="shared" si="15"/>
        <v>83711161</v>
      </c>
      <c r="G272" s="266">
        <f t="shared" si="13"/>
        <v>312000</v>
      </c>
      <c r="H272" s="269">
        <f t="shared" si="14"/>
        <v>83711161</v>
      </c>
      <c r="J272" s="267" t="s">
        <v>13</v>
      </c>
      <c r="K272" s="271" t="s">
        <v>949</v>
      </c>
    </row>
    <row r="273" spans="2:11">
      <c r="B273" s="267" t="s">
        <v>943</v>
      </c>
      <c r="C273" t="s">
        <v>972</v>
      </c>
      <c r="D273" t="s">
        <v>3747</v>
      </c>
      <c r="E273" s="564">
        <v>816000</v>
      </c>
      <c r="F273" s="27">
        <f t="shared" si="15"/>
        <v>84527161</v>
      </c>
      <c r="G273" s="266">
        <f t="shared" si="13"/>
        <v>816000</v>
      </c>
      <c r="H273" s="269">
        <f t="shared" si="14"/>
        <v>84527161</v>
      </c>
      <c r="J273" s="267" t="s">
        <v>13</v>
      </c>
      <c r="K273" s="271" t="s">
        <v>949</v>
      </c>
    </row>
    <row r="274" spans="2:11">
      <c r="B274" s="267" t="s">
        <v>943</v>
      </c>
      <c r="C274" t="s">
        <v>972</v>
      </c>
      <c r="D274" t="s">
        <v>3755</v>
      </c>
      <c r="E274" s="564">
        <v>102000</v>
      </c>
      <c r="F274" s="27">
        <f t="shared" si="15"/>
        <v>84629161</v>
      </c>
      <c r="G274" s="266">
        <f t="shared" si="13"/>
        <v>102000</v>
      </c>
      <c r="H274" s="269">
        <f t="shared" si="14"/>
        <v>84629161</v>
      </c>
      <c r="J274" s="267" t="s">
        <v>13</v>
      </c>
      <c r="K274" s="271" t="s">
        <v>949</v>
      </c>
    </row>
    <row r="275" spans="2:11">
      <c r="B275" s="267" t="s">
        <v>943</v>
      </c>
      <c r="C275" t="s">
        <v>972</v>
      </c>
      <c r="D275" t="s">
        <v>3704</v>
      </c>
      <c r="E275" s="564">
        <v>78000</v>
      </c>
      <c r="F275" s="27">
        <f t="shared" si="15"/>
        <v>84707161</v>
      </c>
      <c r="G275" s="266">
        <f t="shared" si="13"/>
        <v>78000</v>
      </c>
      <c r="H275" s="269">
        <f t="shared" si="14"/>
        <v>84707161</v>
      </c>
      <c r="J275" s="267" t="s">
        <v>13</v>
      </c>
      <c r="K275" s="271" t="s">
        <v>949</v>
      </c>
    </row>
    <row r="276" spans="2:11">
      <c r="B276" s="267" t="s">
        <v>943</v>
      </c>
      <c r="C276" t="s">
        <v>972</v>
      </c>
      <c r="D276" t="s">
        <v>3726</v>
      </c>
      <c r="E276" s="564">
        <v>63000</v>
      </c>
      <c r="F276" s="27">
        <f t="shared" si="15"/>
        <v>84770161</v>
      </c>
      <c r="G276" s="266">
        <f t="shared" si="13"/>
        <v>63000</v>
      </c>
      <c r="H276" s="269">
        <f t="shared" si="14"/>
        <v>84770161</v>
      </c>
      <c r="J276" s="267" t="s">
        <v>13</v>
      </c>
      <c r="K276" s="271" t="s">
        <v>949</v>
      </c>
    </row>
    <row r="277" spans="2:11">
      <c r="B277" s="267" t="s">
        <v>943</v>
      </c>
      <c r="C277" t="s">
        <v>972</v>
      </c>
      <c r="D277" t="s">
        <v>3753</v>
      </c>
      <c r="E277" s="564">
        <v>13000</v>
      </c>
      <c r="F277" s="27">
        <f t="shared" si="15"/>
        <v>84783161</v>
      </c>
      <c r="G277" s="266">
        <f t="shared" si="13"/>
        <v>13000</v>
      </c>
      <c r="H277" s="269">
        <f t="shared" si="14"/>
        <v>84783161</v>
      </c>
      <c r="J277" s="267" t="s">
        <v>13</v>
      </c>
      <c r="K277" s="271" t="s">
        <v>949</v>
      </c>
    </row>
    <row r="278" spans="2:11">
      <c r="B278" s="267" t="s">
        <v>943</v>
      </c>
      <c r="C278" t="s">
        <v>956</v>
      </c>
      <c r="D278" t="s">
        <v>3735</v>
      </c>
      <c r="E278" s="564">
        <v>15000</v>
      </c>
      <c r="F278" s="27">
        <f t="shared" si="15"/>
        <v>84798161</v>
      </c>
      <c r="G278" s="266">
        <f t="shared" si="13"/>
        <v>15000</v>
      </c>
      <c r="H278" s="269">
        <f t="shared" si="14"/>
        <v>84798161</v>
      </c>
      <c r="J278" s="267" t="s">
        <v>13</v>
      </c>
      <c r="K278" s="271" t="s">
        <v>949</v>
      </c>
    </row>
    <row r="279" spans="2:11">
      <c r="B279" s="267" t="s">
        <v>943</v>
      </c>
      <c r="C279" t="s">
        <v>956</v>
      </c>
      <c r="D279" t="s">
        <v>3674</v>
      </c>
      <c r="E279" s="564">
        <v>1136000</v>
      </c>
      <c r="F279" s="27">
        <f t="shared" si="15"/>
        <v>85934161</v>
      </c>
      <c r="G279" s="266">
        <f t="shared" si="13"/>
        <v>1136000</v>
      </c>
      <c r="H279" s="269">
        <f t="shared" si="14"/>
        <v>85934161</v>
      </c>
      <c r="J279" s="267" t="s">
        <v>13</v>
      </c>
      <c r="K279" s="271" t="s">
        <v>949</v>
      </c>
    </row>
    <row r="280" spans="2:11">
      <c r="B280" s="267" t="s">
        <v>943</v>
      </c>
      <c r="C280" t="s">
        <v>956</v>
      </c>
      <c r="D280" t="s">
        <v>3676</v>
      </c>
      <c r="E280" s="564">
        <v>838000</v>
      </c>
      <c r="F280" s="27">
        <f t="shared" si="15"/>
        <v>86772161</v>
      </c>
      <c r="G280" s="266">
        <f t="shared" si="13"/>
        <v>838000</v>
      </c>
      <c r="H280" s="269">
        <f t="shared" si="14"/>
        <v>86772161</v>
      </c>
      <c r="J280" s="267" t="s">
        <v>13</v>
      </c>
      <c r="K280" s="271" t="s">
        <v>949</v>
      </c>
    </row>
    <row r="281" spans="2:11">
      <c r="B281" s="267" t="s">
        <v>943</v>
      </c>
      <c r="C281" t="s">
        <v>956</v>
      </c>
      <c r="D281" t="s">
        <v>3677</v>
      </c>
      <c r="E281" s="564">
        <v>565188</v>
      </c>
      <c r="F281" s="27">
        <f t="shared" si="15"/>
        <v>87337349</v>
      </c>
      <c r="G281" s="266">
        <f t="shared" si="13"/>
        <v>565188</v>
      </c>
      <c r="H281" s="269">
        <f t="shared" si="14"/>
        <v>87337349</v>
      </c>
      <c r="J281" s="267" t="s">
        <v>13</v>
      </c>
      <c r="K281" s="271" t="s">
        <v>949</v>
      </c>
    </row>
    <row r="282" spans="2:11">
      <c r="B282" s="267" t="s">
        <v>943</v>
      </c>
      <c r="C282" t="s">
        <v>956</v>
      </c>
      <c r="D282" t="s">
        <v>3727</v>
      </c>
      <c r="E282" s="564">
        <v>524000</v>
      </c>
      <c r="F282" s="27">
        <f t="shared" si="15"/>
        <v>87861349</v>
      </c>
      <c r="G282" s="266">
        <f t="shared" si="13"/>
        <v>524000</v>
      </c>
      <c r="H282" s="269">
        <f t="shared" si="14"/>
        <v>87861349</v>
      </c>
      <c r="J282" s="267" t="s">
        <v>13</v>
      </c>
      <c r="K282" s="271" t="s">
        <v>949</v>
      </c>
    </row>
    <row r="283" spans="2:11">
      <c r="B283" s="267" t="s">
        <v>943</v>
      </c>
      <c r="C283" t="s">
        <v>956</v>
      </c>
      <c r="D283" t="s">
        <v>3710</v>
      </c>
      <c r="E283" s="564">
        <v>524000</v>
      </c>
      <c r="F283" s="27">
        <f t="shared" si="15"/>
        <v>88385349</v>
      </c>
      <c r="G283" s="266">
        <f t="shared" si="13"/>
        <v>524000</v>
      </c>
      <c r="H283" s="269">
        <f t="shared" si="14"/>
        <v>88385349</v>
      </c>
      <c r="J283" s="267" t="s">
        <v>13</v>
      </c>
      <c r="K283" s="271" t="s">
        <v>949</v>
      </c>
    </row>
    <row r="284" spans="2:11">
      <c r="B284" s="267" t="s">
        <v>943</v>
      </c>
      <c r="C284" t="s">
        <v>956</v>
      </c>
      <c r="D284" t="s">
        <v>3751</v>
      </c>
      <c r="E284" s="564">
        <v>607000</v>
      </c>
      <c r="F284" s="27">
        <f t="shared" si="15"/>
        <v>88992349</v>
      </c>
      <c r="G284" s="266">
        <f t="shared" si="13"/>
        <v>607000</v>
      </c>
      <c r="H284" s="269">
        <f t="shared" si="14"/>
        <v>88992349</v>
      </c>
      <c r="J284" s="267" t="s">
        <v>13</v>
      </c>
      <c r="K284" s="271" t="s">
        <v>949</v>
      </c>
    </row>
    <row r="285" spans="2:11">
      <c r="B285" s="267" t="s">
        <v>943</v>
      </c>
      <c r="C285" t="s">
        <v>956</v>
      </c>
      <c r="D285" t="s">
        <v>3678</v>
      </c>
      <c r="E285" s="564">
        <v>335000</v>
      </c>
      <c r="F285" s="27">
        <f t="shared" si="15"/>
        <v>89327349</v>
      </c>
      <c r="G285" s="266">
        <f t="shared" si="13"/>
        <v>335000</v>
      </c>
      <c r="H285" s="269">
        <f t="shared" si="14"/>
        <v>89327349</v>
      </c>
      <c r="J285" s="267" t="s">
        <v>13</v>
      </c>
      <c r="K285" s="271" t="s">
        <v>949</v>
      </c>
    </row>
    <row r="286" spans="2:11">
      <c r="B286" s="267" t="s">
        <v>943</v>
      </c>
      <c r="C286" t="s">
        <v>956</v>
      </c>
      <c r="D286" t="s">
        <v>3679</v>
      </c>
      <c r="E286" s="564">
        <v>12000</v>
      </c>
      <c r="F286" s="27">
        <f t="shared" si="15"/>
        <v>89339349</v>
      </c>
      <c r="G286" s="266">
        <f t="shared" si="13"/>
        <v>12000</v>
      </c>
      <c r="H286" s="269">
        <f t="shared" si="14"/>
        <v>89339349</v>
      </c>
      <c r="J286" s="267" t="s">
        <v>13</v>
      </c>
      <c r="K286" s="271" t="s">
        <v>949</v>
      </c>
    </row>
    <row r="287" spans="2:11">
      <c r="B287" s="267" t="s">
        <v>943</v>
      </c>
      <c r="C287" t="s">
        <v>956</v>
      </c>
      <c r="D287" t="s">
        <v>3737</v>
      </c>
      <c r="E287" s="564">
        <v>3000</v>
      </c>
      <c r="F287" s="27">
        <f t="shared" si="15"/>
        <v>89342349</v>
      </c>
      <c r="G287" s="266">
        <f t="shared" si="13"/>
        <v>3000</v>
      </c>
      <c r="H287" s="269">
        <f t="shared" si="14"/>
        <v>89342349</v>
      </c>
      <c r="J287" s="267" t="s">
        <v>13</v>
      </c>
      <c r="K287" s="271" t="s">
        <v>949</v>
      </c>
    </row>
    <row r="288" spans="2:11">
      <c r="B288" s="267" t="s">
        <v>943</v>
      </c>
      <c r="C288" t="s">
        <v>956</v>
      </c>
      <c r="D288" t="s">
        <v>3711</v>
      </c>
      <c r="E288" s="564">
        <v>39000</v>
      </c>
      <c r="F288" s="27">
        <f t="shared" si="15"/>
        <v>89381349</v>
      </c>
      <c r="G288" s="266">
        <f t="shared" si="13"/>
        <v>39000</v>
      </c>
      <c r="H288" s="269">
        <f t="shared" si="14"/>
        <v>89381349</v>
      </c>
      <c r="J288" s="267" t="s">
        <v>13</v>
      </c>
      <c r="K288" s="271" t="s">
        <v>949</v>
      </c>
    </row>
    <row r="289" spans="2:11">
      <c r="B289" s="267" t="s">
        <v>943</v>
      </c>
      <c r="C289" t="s">
        <v>956</v>
      </c>
      <c r="D289" t="s">
        <v>3738</v>
      </c>
      <c r="E289" s="564">
        <v>79000</v>
      </c>
      <c r="F289" s="27">
        <f t="shared" si="15"/>
        <v>89460349</v>
      </c>
      <c r="G289" s="266">
        <f t="shared" si="13"/>
        <v>79000</v>
      </c>
      <c r="H289" s="269">
        <f t="shared" si="14"/>
        <v>89460349</v>
      </c>
      <c r="J289" s="267" t="s">
        <v>13</v>
      </c>
      <c r="K289" s="271" t="s">
        <v>949</v>
      </c>
    </row>
    <row r="290" spans="2:11">
      <c r="B290" s="267" t="s">
        <v>943</v>
      </c>
      <c r="C290" t="s">
        <v>956</v>
      </c>
      <c r="D290" t="s">
        <v>3739</v>
      </c>
      <c r="E290" s="564">
        <v>14000</v>
      </c>
      <c r="F290" s="27">
        <f t="shared" si="15"/>
        <v>89474349</v>
      </c>
      <c r="G290" s="266">
        <f t="shared" si="13"/>
        <v>14000</v>
      </c>
      <c r="H290" s="269">
        <f t="shared" si="14"/>
        <v>89474349</v>
      </c>
      <c r="J290" s="267" t="s">
        <v>13</v>
      </c>
      <c r="K290" s="271" t="s">
        <v>949</v>
      </c>
    </row>
    <row r="291" spans="2:11">
      <c r="B291" s="267" t="s">
        <v>943</v>
      </c>
      <c r="C291" t="s">
        <v>956</v>
      </c>
      <c r="D291" t="s">
        <v>3680</v>
      </c>
      <c r="E291" s="564">
        <v>16000</v>
      </c>
      <c r="F291" s="27">
        <f t="shared" si="15"/>
        <v>89490349</v>
      </c>
      <c r="G291" s="266">
        <f t="shared" si="13"/>
        <v>16000</v>
      </c>
      <c r="H291" s="269">
        <f t="shared" si="14"/>
        <v>89490349</v>
      </c>
      <c r="J291" s="267" t="s">
        <v>13</v>
      </c>
      <c r="K291" s="271" t="s">
        <v>949</v>
      </c>
    </row>
    <row r="292" spans="2:11">
      <c r="B292" s="267" t="s">
        <v>943</v>
      </c>
      <c r="C292" t="s">
        <v>956</v>
      </c>
      <c r="D292" t="s">
        <v>3759</v>
      </c>
      <c r="E292" s="564">
        <v>13000</v>
      </c>
      <c r="F292" s="27">
        <f t="shared" si="15"/>
        <v>89503349</v>
      </c>
      <c r="G292" s="266">
        <f t="shared" si="13"/>
        <v>13000</v>
      </c>
      <c r="H292" s="269">
        <f t="shared" si="14"/>
        <v>89503349</v>
      </c>
      <c r="J292" s="267" t="s">
        <v>13</v>
      </c>
      <c r="K292" s="271" t="s">
        <v>949</v>
      </c>
    </row>
    <row r="293" spans="2:11">
      <c r="B293" s="267" t="s">
        <v>943</v>
      </c>
      <c r="C293" t="s">
        <v>956</v>
      </c>
      <c r="D293" t="s">
        <v>3681</v>
      </c>
      <c r="E293" s="564">
        <v>27000</v>
      </c>
      <c r="F293" s="27">
        <f t="shared" si="15"/>
        <v>89530349</v>
      </c>
      <c r="G293" s="266">
        <f t="shared" si="13"/>
        <v>27000</v>
      </c>
      <c r="H293" s="269">
        <f t="shared" si="14"/>
        <v>89530349</v>
      </c>
      <c r="J293" s="267" t="s">
        <v>13</v>
      </c>
      <c r="K293" s="271" t="s">
        <v>949</v>
      </c>
    </row>
    <row r="294" spans="2:11">
      <c r="B294" s="267" t="s">
        <v>943</v>
      </c>
      <c r="C294" t="s">
        <v>956</v>
      </c>
      <c r="D294" t="s">
        <v>3683</v>
      </c>
      <c r="E294" s="564">
        <v>436000</v>
      </c>
      <c r="F294" s="27">
        <f t="shared" si="15"/>
        <v>89966349</v>
      </c>
      <c r="G294" s="266">
        <f t="shared" si="13"/>
        <v>436000</v>
      </c>
      <c r="H294" s="269">
        <f t="shared" si="14"/>
        <v>89966349</v>
      </c>
      <c r="J294" s="267" t="s">
        <v>13</v>
      </c>
      <c r="K294" s="271" t="s">
        <v>949</v>
      </c>
    </row>
    <row r="295" spans="2:11">
      <c r="B295" s="267" t="s">
        <v>943</v>
      </c>
      <c r="C295" t="s">
        <v>956</v>
      </c>
      <c r="D295" t="s">
        <v>3716</v>
      </c>
      <c r="E295" s="564">
        <v>349000</v>
      </c>
      <c r="F295" s="27">
        <f t="shared" si="15"/>
        <v>90315349</v>
      </c>
      <c r="G295" s="266">
        <f t="shared" si="13"/>
        <v>349000</v>
      </c>
      <c r="H295" s="269">
        <f t="shared" si="14"/>
        <v>90315349</v>
      </c>
      <c r="J295" s="267" t="s">
        <v>13</v>
      </c>
      <c r="K295" s="271" t="s">
        <v>949</v>
      </c>
    </row>
    <row r="296" spans="2:11">
      <c r="B296" s="267" t="s">
        <v>943</v>
      </c>
      <c r="C296" t="s">
        <v>956</v>
      </c>
      <c r="D296" t="s">
        <v>3760</v>
      </c>
      <c r="E296" s="564">
        <v>20000</v>
      </c>
      <c r="F296" s="27">
        <f t="shared" si="15"/>
        <v>90335349</v>
      </c>
      <c r="G296" s="266">
        <f t="shared" si="13"/>
        <v>20000</v>
      </c>
      <c r="H296" s="269">
        <f t="shared" si="14"/>
        <v>90335349</v>
      </c>
      <c r="J296" s="267" t="s">
        <v>13</v>
      </c>
      <c r="K296" s="271" t="s">
        <v>949</v>
      </c>
    </row>
    <row r="297" spans="2:11">
      <c r="B297" s="267" t="s">
        <v>943</v>
      </c>
      <c r="C297" t="s">
        <v>956</v>
      </c>
      <c r="D297" t="s">
        <v>3718</v>
      </c>
      <c r="E297" s="564">
        <v>188000</v>
      </c>
      <c r="F297" s="27">
        <f t="shared" si="15"/>
        <v>90523349</v>
      </c>
      <c r="G297" s="266">
        <f t="shared" si="13"/>
        <v>188000</v>
      </c>
      <c r="H297" s="269">
        <f t="shared" si="14"/>
        <v>90523349</v>
      </c>
      <c r="J297" s="267" t="s">
        <v>13</v>
      </c>
      <c r="K297" s="271" t="s">
        <v>949</v>
      </c>
    </row>
    <row r="298" spans="2:11">
      <c r="B298" s="267" t="s">
        <v>943</v>
      </c>
      <c r="C298" t="s">
        <v>956</v>
      </c>
      <c r="D298" t="s">
        <v>3730</v>
      </c>
      <c r="E298" s="564">
        <v>1000</v>
      </c>
      <c r="F298" s="27">
        <f t="shared" si="15"/>
        <v>90524349</v>
      </c>
      <c r="G298" s="266">
        <f t="shared" si="13"/>
        <v>1000</v>
      </c>
      <c r="H298" s="269">
        <f t="shared" si="14"/>
        <v>90524349</v>
      </c>
      <c r="J298" s="267" t="s">
        <v>13</v>
      </c>
      <c r="K298" s="271" t="s">
        <v>949</v>
      </c>
    </row>
    <row r="299" spans="2:11">
      <c r="B299" s="267" t="s">
        <v>943</v>
      </c>
      <c r="C299" t="s">
        <v>956</v>
      </c>
      <c r="D299" t="s">
        <v>3689</v>
      </c>
      <c r="E299" s="564">
        <v>23000</v>
      </c>
      <c r="F299" s="27">
        <f t="shared" si="15"/>
        <v>90547349</v>
      </c>
      <c r="G299" s="266">
        <f t="shared" si="13"/>
        <v>23000</v>
      </c>
      <c r="H299" s="269">
        <f t="shared" si="14"/>
        <v>90547349</v>
      </c>
      <c r="J299" s="267" t="s">
        <v>13</v>
      </c>
      <c r="K299" s="271" t="s">
        <v>949</v>
      </c>
    </row>
    <row r="300" spans="2:11">
      <c r="B300" s="267" t="s">
        <v>943</v>
      </c>
      <c r="C300" t="s">
        <v>956</v>
      </c>
      <c r="D300" t="s">
        <v>3742</v>
      </c>
      <c r="E300" s="564">
        <v>399000</v>
      </c>
      <c r="F300" s="27">
        <f t="shared" si="15"/>
        <v>90946349</v>
      </c>
      <c r="G300" s="266">
        <f t="shared" si="13"/>
        <v>399000</v>
      </c>
      <c r="H300" s="269">
        <f t="shared" si="14"/>
        <v>90946349</v>
      </c>
      <c r="J300" s="267" t="s">
        <v>13</v>
      </c>
      <c r="K300" s="271" t="s">
        <v>949</v>
      </c>
    </row>
    <row r="301" spans="2:11">
      <c r="B301" s="267" t="s">
        <v>943</v>
      </c>
      <c r="C301" t="s">
        <v>956</v>
      </c>
      <c r="D301" t="s">
        <v>3690</v>
      </c>
      <c r="E301" s="564">
        <v>195000</v>
      </c>
      <c r="F301" s="27">
        <f t="shared" si="15"/>
        <v>91141349</v>
      </c>
      <c r="G301" s="266">
        <f t="shared" si="13"/>
        <v>195000</v>
      </c>
      <c r="H301" s="269">
        <f t="shared" si="14"/>
        <v>91141349</v>
      </c>
      <c r="J301" s="267" t="s">
        <v>13</v>
      </c>
      <c r="K301" s="271" t="s">
        <v>949</v>
      </c>
    </row>
    <row r="302" spans="2:11">
      <c r="B302" s="267" t="s">
        <v>943</v>
      </c>
      <c r="C302" t="s">
        <v>956</v>
      </c>
      <c r="D302" t="s">
        <v>3692</v>
      </c>
      <c r="E302" s="564">
        <v>63000</v>
      </c>
      <c r="F302" s="27">
        <f t="shared" si="15"/>
        <v>91204349</v>
      </c>
      <c r="G302" s="266">
        <f t="shared" si="13"/>
        <v>63000</v>
      </c>
      <c r="H302" s="269">
        <f t="shared" si="14"/>
        <v>91204349</v>
      </c>
      <c r="J302" s="267" t="s">
        <v>13</v>
      </c>
      <c r="K302" s="271" t="s">
        <v>949</v>
      </c>
    </row>
    <row r="303" spans="2:11">
      <c r="B303" s="267" t="s">
        <v>943</v>
      </c>
      <c r="C303" t="s">
        <v>956</v>
      </c>
      <c r="D303" t="s">
        <v>3693</v>
      </c>
      <c r="E303" s="564">
        <v>279000</v>
      </c>
      <c r="F303" s="27">
        <f t="shared" si="15"/>
        <v>91483349</v>
      </c>
      <c r="G303" s="266">
        <f t="shared" si="13"/>
        <v>279000</v>
      </c>
      <c r="H303" s="269">
        <f t="shared" si="14"/>
        <v>91483349</v>
      </c>
      <c r="J303" s="267" t="s">
        <v>13</v>
      </c>
      <c r="K303" s="271" t="s">
        <v>949</v>
      </c>
    </row>
    <row r="304" spans="2:11">
      <c r="B304" s="267" t="s">
        <v>943</v>
      </c>
      <c r="C304" t="s">
        <v>956</v>
      </c>
      <c r="D304" t="s">
        <v>3743</v>
      </c>
      <c r="E304" s="564">
        <v>175000</v>
      </c>
      <c r="F304" s="27">
        <f t="shared" si="15"/>
        <v>91658349</v>
      </c>
      <c r="G304" s="266">
        <f t="shared" si="13"/>
        <v>175000</v>
      </c>
      <c r="H304" s="269">
        <f t="shared" si="14"/>
        <v>91658349</v>
      </c>
      <c r="J304" s="267" t="s">
        <v>13</v>
      </c>
      <c r="K304" s="271" t="s">
        <v>949</v>
      </c>
    </row>
    <row r="305" spans="2:11">
      <c r="B305" s="267" t="s">
        <v>943</v>
      </c>
      <c r="C305" t="s">
        <v>956</v>
      </c>
      <c r="D305" t="s">
        <v>3695</v>
      </c>
      <c r="E305" s="564">
        <v>438000</v>
      </c>
      <c r="F305" s="27">
        <f t="shared" si="15"/>
        <v>92096349</v>
      </c>
      <c r="G305" s="266">
        <f t="shared" si="13"/>
        <v>438000</v>
      </c>
      <c r="H305" s="269">
        <f t="shared" si="14"/>
        <v>92096349</v>
      </c>
      <c r="J305" s="267" t="s">
        <v>13</v>
      </c>
      <c r="K305" s="271" t="s">
        <v>949</v>
      </c>
    </row>
    <row r="306" spans="2:11">
      <c r="B306" s="267" t="s">
        <v>943</v>
      </c>
      <c r="C306" t="s">
        <v>956</v>
      </c>
      <c r="D306" t="s">
        <v>3696</v>
      </c>
      <c r="E306" s="564">
        <v>1000</v>
      </c>
      <c r="F306" s="27">
        <f t="shared" si="15"/>
        <v>92097349</v>
      </c>
      <c r="G306" s="266">
        <f t="shared" si="13"/>
        <v>1000</v>
      </c>
      <c r="H306" s="269">
        <f t="shared" si="14"/>
        <v>92097349</v>
      </c>
      <c r="J306" s="267" t="s">
        <v>13</v>
      </c>
      <c r="K306" s="271" t="s">
        <v>949</v>
      </c>
    </row>
    <row r="307" spans="2:11">
      <c r="B307" s="267" t="s">
        <v>943</v>
      </c>
      <c r="C307" t="s">
        <v>956</v>
      </c>
      <c r="D307" t="s">
        <v>3699</v>
      </c>
      <c r="E307" s="564">
        <v>125000</v>
      </c>
      <c r="F307" s="27">
        <f t="shared" si="15"/>
        <v>92222349</v>
      </c>
      <c r="G307" s="266">
        <f t="shared" si="13"/>
        <v>125000</v>
      </c>
      <c r="H307" s="269">
        <f t="shared" si="14"/>
        <v>92222349</v>
      </c>
      <c r="J307" s="267" t="s">
        <v>13</v>
      </c>
      <c r="K307" s="271" t="s">
        <v>949</v>
      </c>
    </row>
    <row r="308" spans="2:11">
      <c r="B308" s="267" t="s">
        <v>943</v>
      </c>
      <c r="C308" t="s">
        <v>956</v>
      </c>
      <c r="D308" t="s">
        <v>3745</v>
      </c>
      <c r="E308" s="564">
        <v>66000</v>
      </c>
      <c r="F308" s="27">
        <f t="shared" si="15"/>
        <v>92288349</v>
      </c>
      <c r="G308" s="266">
        <f t="shared" si="13"/>
        <v>66000</v>
      </c>
      <c r="H308" s="269">
        <f t="shared" si="14"/>
        <v>92288349</v>
      </c>
      <c r="J308" s="267" t="s">
        <v>13</v>
      </c>
      <c r="K308" s="271" t="s">
        <v>949</v>
      </c>
    </row>
    <row r="309" spans="2:11">
      <c r="B309" s="267" t="s">
        <v>943</v>
      </c>
      <c r="C309" t="s">
        <v>956</v>
      </c>
      <c r="D309" t="s">
        <v>3700</v>
      </c>
      <c r="E309" s="564">
        <v>467612</v>
      </c>
      <c r="F309" s="27">
        <f t="shared" si="15"/>
        <v>92755961</v>
      </c>
      <c r="G309" s="266">
        <f t="shared" si="13"/>
        <v>467612</v>
      </c>
      <c r="H309" s="269">
        <f t="shared" si="14"/>
        <v>92755961</v>
      </c>
      <c r="J309" s="267" t="s">
        <v>13</v>
      </c>
      <c r="K309" s="271" t="s">
        <v>949</v>
      </c>
    </row>
    <row r="310" spans="2:11">
      <c r="B310" s="267" t="s">
        <v>943</v>
      </c>
      <c r="C310" t="s">
        <v>956</v>
      </c>
      <c r="D310" t="s">
        <v>3754</v>
      </c>
      <c r="E310" s="564">
        <v>156000</v>
      </c>
      <c r="F310" s="27">
        <f t="shared" si="15"/>
        <v>92911961</v>
      </c>
      <c r="G310" s="266">
        <f t="shared" si="13"/>
        <v>156000</v>
      </c>
      <c r="H310" s="269">
        <f t="shared" si="14"/>
        <v>92911961</v>
      </c>
      <c r="J310" s="267" t="s">
        <v>13</v>
      </c>
      <c r="K310" s="271" t="s">
        <v>949</v>
      </c>
    </row>
    <row r="311" spans="2:11">
      <c r="B311" s="267" t="s">
        <v>943</v>
      </c>
      <c r="C311" t="s">
        <v>956</v>
      </c>
      <c r="D311" t="s">
        <v>3748</v>
      </c>
      <c r="E311" s="564">
        <v>2620000</v>
      </c>
      <c r="F311" s="27">
        <f t="shared" si="15"/>
        <v>95531961</v>
      </c>
      <c r="G311" s="266">
        <f t="shared" si="13"/>
        <v>2620000</v>
      </c>
      <c r="H311" s="269">
        <f t="shared" si="14"/>
        <v>95531961</v>
      </c>
      <c r="J311" s="267" t="s">
        <v>13</v>
      </c>
      <c r="K311" s="271" t="s">
        <v>949</v>
      </c>
    </row>
    <row r="312" spans="2:11">
      <c r="B312" s="267" t="s">
        <v>943</v>
      </c>
      <c r="C312" t="s">
        <v>956</v>
      </c>
      <c r="D312" t="s">
        <v>3721</v>
      </c>
      <c r="E312" s="564">
        <v>34000</v>
      </c>
      <c r="F312" s="27">
        <f t="shared" si="15"/>
        <v>95565961</v>
      </c>
      <c r="G312" s="266">
        <f t="shared" si="13"/>
        <v>34000</v>
      </c>
      <c r="H312" s="269">
        <f t="shared" si="14"/>
        <v>95565961</v>
      </c>
      <c r="J312" s="267" t="s">
        <v>13</v>
      </c>
      <c r="K312" s="271" t="s">
        <v>949</v>
      </c>
    </row>
    <row r="313" spans="2:11">
      <c r="B313" s="267" t="s">
        <v>943</v>
      </c>
      <c r="C313" t="s">
        <v>956</v>
      </c>
      <c r="D313" t="s">
        <v>3726</v>
      </c>
      <c r="E313" s="564">
        <v>27000</v>
      </c>
      <c r="F313" s="27">
        <f t="shared" si="15"/>
        <v>95592961</v>
      </c>
      <c r="G313" s="266">
        <f t="shared" si="13"/>
        <v>27000</v>
      </c>
      <c r="H313" s="269">
        <f t="shared" si="14"/>
        <v>95592961</v>
      </c>
      <c r="J313" s="267" t="s">
        <v>13</v>
      </c>
      <c r="K313" s="271" t="s">
        <v>949</v>
      </c>
    </row>
    <row r="314" spans="2:11">
      <c r="B314" s="267" t="s">
        <v>943</v>
      </c>
      <c r="C314" t="s">
        <v>956</v>
      </c>
      <c r="D314" t="s">
        <v>3708</v>
      </c>
      <c r="E314" s="564">
        <v>88000</v>
      </c>
      <c r="F314" s="27">
        <f t="shared" si="15"/>
        <v>95680961</v>
      </c>
      <c r="G314" s="266">
        <f t="shared" si="13"/>
        <v>88000</v>
      </c>
      <c r="H314" s="269">
        <f t="shared" si="14"/>
        <v>95680961</v>
      </c>
      <c r="J314" s="267" t="s">
        <v>13</v>
      </c>
      <c r="K314" s="271" t="s">
        <v>949</v>
      </c>
    </row>
    <row r="315" spans="2:11">
      <c r="B315" s="267" t="s">
        <v>943</v>
      </c>
      <c r="C315" t="s">
        <v>977</v>
      </c>
      <c r="D315" t="s">
        <v>3735</v>
      </c>
      <c r="E315" s="564">
        <v>10000</v>
      </c>
      <c r="F315" s="27">
        <f t="shared" si="15"/>
        <v>95690961</v>
      </c>
      <c r="G315" s="266">
        <f t="shared" si="13"/>
        <v>10000</v>
      </c>
      <c r="H315" s="269">
        <f t="shared" si="14"/>
        <v>95690961</v>
      </c>
      <c r="J315" s="267" t="s">
        <v>13</v>
      </c>
      <c r="K315" s="271" t="s">
        <v>949</v>
      </c>
    </row>
    <row r="316" spans="2:11">
      <c r="B316" s="267" t="s">
        <v>943</v>
      </c>
      <c r="C316" t="s">
        <v>977</v>
      </c>
      <c r="D316" t="s">
        <v>3674</v>
      </c>
      <c r="E316" s="564">
        <v>107000</v>
      </c>
      <c r="F316" s="27">
        <f t="shared" si="15"/>
        <v>95797961</v>
      </c>
      <c r="G316" s="266">
        <f t="shared" si="13"/>
        <v>107000</v>
      </c>
      <c r="H316" s="269">
        <f t="shared" si="14"/>
        <v>95797961</v>
      </c>
      <c r="J316" s="267" t="s">
        <v>13</v>
      </c>
      <c r="K316" s="271" t="s">
        <v>949</v>
      </c>
    </row>
    <row r="317" spans="2:11">
      <c r="B317" s="267" t="s">
        <v>943</v>
      </c>
      <c r="C317" t="s">
        <v>977</v>
      </c>
      <c r="D317" t="s">
        <v>3710</v>
      </c>
      <c r="E317" s="564">
        <v>99000</v>
      </c>
      <c r="F317" s="27">
        <f t="shared" si="15"/>
        <v>95896961</v>
      </c>
      <c r="G317" s="266">
        <f t="shared" si="13"/>
        <v>99000</v>
      </c>
      <c r="H317" s="269">
        <f t="shared" si="14"/>
        <v>95896961</v>
      </c>
      <c r="J317" s="267" t="s">
        <v>13</v>
      </c>
      <c r="K317" s="271" t="s">
        <v>949</v>
      </c>
    </row>
    <row r="318" spans="2:11">
      <c r="B318" s="267" t="s">
        <v>943</v>
      </c>
      <c r="C318" t="s">
        <v>977</v>
      </c>
      <c r="D318" t="s">
        <v>3751</v>
      </c>
      <c r="E318" s="564">
        <v>120000</v>
      </c>
      <c r="F318" s="27">
        <f t="shared" si="15"/>
        <v>96016961</v>
      </c>
      <c r="G318" s="266">
        <f t="shared" si="13"/>
        <v>120000</v>
      </c>
      <c r="H318" s="269">
        <f t="shared" si="14"/>
        <v>96016961</v>
      </c>
      <c r="J318" s="267" t="s">
        <v>13</v>
      </c>
      <c r="K318" s="271" t="s">
        <v>949</v>
      </c>
    </row>
    <row r="319" spans="2:11">
      <c r="B319" s="267" t="s">
        <v>943</v>
      </c>
      <c r="C319" t="s">
        <v>977</v>
      </c>
      <c r="D319" t="s">
        <v>3678</v>
      </c>
      <c r="E319" s="564">
        <v>79000</v>
      </c>
      <c r="F319" s="27">
        <f t="shared" si="15"/>
        <v>96095961</v>
      </c>
      <c r="G319" s="266">
        <f t="shared" si="13"/>
        <v>79000</v>
      </c>
      <c r="H319" s="269">
        <f t="shared" si="14"/>
        <v>96095961</v>
      </c>
      <c r="J319" s="267" t="s">
        <v>13</v>
      </c>
      <c r="K319" s="271" t="s">
        <v>949</v>
      </c>
    </row>
    <row r="320" spans="2:11">
      <c r="B320" s="267" t="s">
        <v>943</v>
      </c>
      <c r="C320" t="s">
        <v>977</v>
      </c>
      <c r="D320" t="s">
        <v>3681</v>
      </c>
      <c r="E320" s="564">
        <v>5000</v>
      </c>
      <c r="F320" s="27">
        <f t="shared" si="15"/>
        <v>96100961</v>
      </c>
      <c r="G320" s="266">
        <f t="shared" si="13"/>
        <v>5000</v>
      </c>
      <c r="H320" s="269">
        <f t="shared" si="14"/>
        <v>96100961</v>
      </c>
      <c r="J320" s="267" t="s">
        <v>13</v>
      </c>
      <c r="K320" s="271" t="s">
        <v>949</v>
      </c>
    </row>
    <row r="321" spans="2:11">
      <c r="B321" s="267" t="s">
        <v>943</v>
      </c>
      <c r="C321" t="s">
        <v>977</v>
      </c>
      <c r="D321" t="s">
        <v>3740</v>
      </c>
      <c r="E321" s="564">
        <v>25000</v>
      </c>
      <c r="F321" s="27">
        <f t="shared" si="15"/>
        <v>96125961</v>
      </c>
      <c r="G321" s="266">
        <f t="shared" si="13"/>
        <v>25000</v>
      </c>
      <c r="H321" s="269">
        <f t="shared" si="14"/>
        <v>96125961</v>
      </c>
      <c r="J321" s="267" t="s">
        <v>13</v>
      </c>
      <c r="K321" s="271" t="s">
        <v>949</v>
      </c>
    </row>
    <row r="322" spans="2:11">
      <c r="B322" s="267" t="s">
        <v>943</v>
      </c>
      <c r="C322" t="s">
        <v>977</v>
      </c>
      <c r="D322" t="s">
        <v>3718</v>
      </c>
      <c r="E322" s="564">
        <v>63000</v>
      </c>
      <c r="F322" s="27">
        <f t="shared" si="15"/>
        <v>96188961</v>
      </c>
      <c r="G322" s="266">
        <f t="shared" si="13"/>
        <v>63000</v>
      </c>
      <c r="H322" s="269">
        <f t="shared" si="14"/>
        <v>96188961</v>
      </c>
      <c r="J322" s="267" t="s">
        <v>13</v>
      </c>
      <c r="K322" s="271" t="s">
        <v>949</v>
      </c>
    </row>
    <row r="323" spans="2:11">
      <c r="B323" s="267" t="s">
        <v>943</v>
      </c>
      <c r="C323" t="s">
        <v>977</v>
      </c>
      <c r="D323" t="s">
        <v>3693</v>
      </c>
      <c r="E323" s="564">
        <v>53000</v>
      </c>
      <c r="F323" s="27">
        <f t="shared" si="15"/>
        <v>96241961</v>
      </c>
      <c r="G323" s="266">
        <f t="shared" si="13"/>
        <v>53000</v>
      </c>
      <c r="H323" s="269">
        <f t="shared" si="14"/>
        <v>96241961</v>
      </c>
      <c r="J323" s="267" t="s">
        <v>13</v>
      </c>
      <c r="K323" s="271" t="s">
        <v>949</v>
      </c>
    </row>
    <row r="324" spans="2:11">
      <c r="B324" s="267" t="s">
        <v>943</v>
      </c>
      <c r="C324" t="s">
        <v>977</v>
      </c>
      <c r="D324" t="s">
        <v>3743</v>
      </c>
      <c r="E324" s="564">
        <v>30000</v>
      </c>
      <c r="F324" s="27">
        <f t="shared" si="15"/>
        <v>96271961</v>
      </c>
      <c r="G324" s="266">
        <f t="shared" si="13"/>
        <v>30000</v>
      </c>
      <c r="H324" s="269">
        <f t="shared" si="14"/>
        <v>96271961</v>
      </c>
      <c r="J324" s="267" t="s">
        <v>13</v>
      </c>
      <c r="K324" s="271" t="s">
        <v>949</v>
      </c>
    </row>
    <row r="325" spans="2:11">
      <c r="B325" s="267" t="s">
        <v>943</v>
      </c>
      <c r="C325" t="s">
        <v>977</v>
      </c>
      <c r="D325" t="s">
        <v>3745</v>
      </c>
      <c r="E325" s="564">
        <v>3000</v>
      </c>
      <c r="F325" s="27">
        <f t="shared" si="15"/>
        <v>96274961</v>
      </c>
      <c r="G325" s="266">
        <f t="shared" si="13"/>
        <v>3000</v>
      </c>
      <c r="H325" s="269">
        <f t="shared" si="14"/>
        <v>96274961</v>
      </c>
      <c r="J325" s="267" t="s">
        <v>13</v>
      </c>
      <c r="K325" s="271" t="s">
        <v>949</v>
      </c>
    </row>
    <row r="326" spans="2:11">
      <c r="B326" s="267" t="s">
        <v>943</v>
      </c>
      <c r="C326" t="s">
        <v>962</v>
      </c>
      <c r="D326" t="s">
        <v>3710</v>
      </c>
      <c r="E326" s="564">
        <v>32000</v>
      </c>
      <c r="F326" s="27">
        <f t="shared" si="15"/>
        <v>96306961</v>
      </c>
      <c r="G326" s="266">
        <f t="shared" si="13"/>
        <v>32000</v>
      </c>
      <c r="H326" s="269">
        <f t="shared" si="14"/>
        <v>96306961</v>
      </c>
      <c r="J326" s="267" t="s">
        <v>13</v>
      </c>
      <c r="K326" s="271" t="s">
        <v>949</v>
      </c>
    </row>
    <row r="327" spans="2:11">
      <c r="B327" s="267" t="s">
        <v>943</v>
      </c>
      <c r="C327" t="s">
        <v>962</v>
      </c>
      <c r="D327" t="s">
        <v>3751</v>
      </c>
      <c r="E327" s="564">
        <v>44000</v>
      </c>
      <c r="F327" s="27">
        <f t="shared" si="15"/>
        <v>96350961</v>
      </c>
      <c r="G327" s="266">
        <f t="shared" si="13"/>
        <v>44000</v>
      </c>
      <c r="H327" s="269">
        <f t="shared" si="14"/>
        <v>96350961</v>
      </c>
      <c r="J327" s="267" t="s">
        <v>13</v>
      </c>
      <c r="K327" s="271" t="s">
        <v>949</v>
      </c>
    </row>
    <row r="328" spans="2:11">
      <c r="B328" s="267" t="s">
        <v>943</v>
      </c>
      <c r="C328" t="s">
        <v>962</v>
      </c>
      <c r="D328" t="s">
        <v>3759</v>
      </c>
      <c r="E328" s="564">
        <v>8000</v>
      </c>
      <c r="F328" s="27">
        <f t="shared" si="15"/>
        <v>96358961</v>
      </c>
      <c r="G328" s="266">
        <f t="shared" si="13"/>
        <v>8000</v>
      </c>
      <c r="H328" s="269">
        <f t="shared" si="14"/>
        <v>96358961</v>
      </c>
      <c r="J328" s="267" t="s">
        <v>13</v>
      </c>
      <c r="K328" s="271" t="s">
        <v>949</v>
      </c>
    </row>
    <row r="329" spans="2:11">
      <c r="B329" s="267" t="s">
        <v>943</v>
      </c>
      <c r="C329" t="s">
        <v>962</v>
      </c>
      <c r="D329" t="s">
        <v>3718</v>
      </c>
      <c r="E329" s="564">
        <v>31000</v>
      </c>
      <c r="F329" s="27">
        <f t="shared" si="15"/>
        <v>96389961</v>
      </c>
      <c r="G329" s="266">
        <f t="shared" ref="G329:G392" si="16">E329</f>
        <v>31000</v>
      </c>
      <c r="H329" s="269">
        <f t="shared" ref="H329:H392" si="17">H328+G329</f>
        <v>96389961</v>
      </c>
      <c r="J329" s="267" t="s">
        <v>13</v>
      </c>
      <c r="K329" s="271" t="s">
        <v>949</v>
      </c>
    </row>
    <row r="330" spans="2:11">
      <c r="B330" s="267" t="s">
        <v>943</v>
      </c>
      <c r="C330" t="s">
        <v>962</v>
      </c>
      <c r="D330" t="s">
        <v>3689</v>
      </c>
      <c r="E330" s="564">
        <v>2000</v>
      </c>
      <c r="F330" s="27">
        <f t="shared" si="15"/>
        <v>96391961</v>
      </c>
      <c r="G330" s="266">
        <f t="shared" si="16"/>
        <v>2000</v>
      </c>
      <c r="H330" s="269">
        <f t="shared" si="17"/>
        <v>96391961</v>
      </c>
      <c r="J330" s="267" t="s">
        <v>13</v>
      </c>
      <c r="K330" s="271" t="s">
        <v>949</v>
      </c>
    </row>
    <row r="331" spans="2:11">
      <c r="B331" s="267" t="s">
        <v>943</v>
      </c>
      <c r="C331" t="s">
        <v>962</v>
      </c>
      <c r="D331" t="s">
        <v>3761</v>
      </c>
      <c r="E331" s="564">
        <v>1000</v>
      </c>
      <c r="F331" s="27">
        <f t="shared" si="15"/>
        <v>96392961</v>
      </c>
      <c r="G331" s="266">
        <f t="shared" si="16"/>
        <v>1000</v>
      </c>
      <c r="H331" s="269">
        <f t="shared" si="17"/>
        <v>96392961</v>
      </c>
      <c r="J331" s="267" t="s">
        <v>13</v>
      </c>
      <c r="K331" s="271" t="s">
        <v>949</v>
      </c>
    </row>
    <row r="332" spans="2:11">
      <c r="B332" s="267" t="s">
        <v>943</v>
      </c>
      <c r="C332" t="s">
        <v>962</v>
      </c>
      <c r="D332" t="s">
        <v>3693</v>
      </c>
      <c r="E332" s="564">
        <v>17000</v>
      </c>
      <c r="F332" s="27">
        <f t="shared" si="15"/>
        <v>96409961</v>
      </c>
      <c r="G332" s="266">
        <f t="shared" si="16"/>
        <v>17000</v>
      </c>
      <c r="H332" s="269">
        <f t="shared" si="17"/>
        <v>96409961</v>
      </c>
      <c r="J332" s="267" t="s">
        <v>13</v>
      </c>
      <c r="K332" s="271" t="s">
        <v>949</v>
      </c>
    </row>
    <row r="333" spans="2:11">
      <c r="B333" s="267" t="s">
        <v>943</v>
      </c>
      <c r="C333" t="s">
        <v>962</v>
      </c>
      <c r="D333" t="s">
        <v>3743</v>
      </c>
      <c r="E333" s="564">
        <v>5000</v>
      </c>
      <c r="F333" s="27">
        <f t="shared" si="15"/>
        <v>96414961</v>
      </c>
      <c r="G333" s="266">
        <f t="shared" si="16"/>
        <v>5000</v>
      </c>
      <c r="H333" s="269">
        <f t="shared" si="17"/>
        <v>96414961</v>
      </c>
      <c r="J333" s="267" t="s">
        <v>13</v>
      </c>
      <c r="K333" s="271" t="s">
        <v>949</v>
      </c>
    </row>
    <row r="334" spans="2:11">
      <c r="B334" s="267" t="s">
        <v>943</v>
      </c>
      <c r="C334" t="s">
        <v>962</v>
      </c>
      <c r="D334" t="s">
        <v>3745</v>
      </c>
      <c r="E334" s="564">
        <v>1000</v>
      </c>
      <c r="F334" s="27">
        <f t="shared" ref="F334:F397" si="18">F333+E334</f>
        <v>96415961</v>
      </c>
      <c r="G334" s="266">
        <f t="shared" si="16"/>
        <v>1000</v>
      </c>
      <c r="H334" s="269">
        <f t="shared" si="17"/>
        <v>96415961</v>
      </c>
      <c r="J334" s="267" t="s">
        <v>13</v>
      </c>
      <c r="K334" s="271" t="s">
        <v>949</v>
      </c>
    </row>
    <row r="335" spans="2:11">
      <c r="B335" s="267" t="s">
        <v>943</v>
      </c>
      <c r="C335" t="s">
        <v>962</v>
      </c>
      <c r="D335" t="s">
        <v>3755</v>
      </c>
      <c r="E335" s="564">
        <v>2000</v>
      </c>
      <c r="F335" s="27">
        <f t="shared" si="18"/>
        <v>96417961</v>
      </c>
      <c r="G335" s="266">
        <f t="shared" si="16"/>
        <v>2000</v>
      </c>
      <c r="H335" s="269">
        <f t="shared" si="17"/>
        <v>96417961</v>
      </c>
      <c r="J335" s="267" t="s">
        <v>13</v>
      </c>
      <c r="K335" s="271" t="s">
        <v>949</v>
      </c>
    </row>
    <row r="336" spans="2:11">
      <c r="B336" s="267" t="s">
        <v>943</v>
      </c>
      <c r="C336" t="s">
        <v>963</v>
      </c>
      <c r="D336" t="s">
        <v>3710</v>
      </c>
      <c r="E336" s="564">
        <v>4000</v>
      </c>
      <c r="F336" s="27">
        <f t="shared" si="18"/>
        <v>96421961</v>
      </c>
      <c r="G336" s="266">
        <f t="shared" si="16"/>
        <v>4000</v>
      </c>
      <c r="H336" s="269">
        <f t="shared" si="17"/>
        <v>96421961</v>
      </c>
      <c r="J336" s="267" t="s">
        <v>13</v>
      </c>
      <c r="K336" s="271" t="s">
        <v>949</v>
      </c>
    </row>
    <row r="337" spans="2:11">
      <c r="B337" s="267" t="s">
        <v>943</v>
      </c>
      <c r="C337" t="s">
        <v>963</v>
      </c>
      <c r="D337" t="s">
        <v>3718</v>
      </c>
      <c r="E337" s="564">
        <v>16000</v>
      </c>
      <c r="F337" s="27">
        <f t="shared" si="18"/>
        <v>96437961</v>
      </c>
      <c r="G337" s="266">
        <f t="shared" si="16"/>
        <v>16000</v>
      </c>
      <c r="H337" s="269">
        <f t="shared" si="17"/>
        <v>96437961</v>
      </c>
      <c r="J337" s="267" t="s">
        <v>13</v>
      </c>
      <c r="K337" s="271" t="s">
        <v>949</v>
      </c>
    </row>
    <row r="338" spans="2:11">
      <c r="B338" s="267" t="s">
        <v>943</v>
      </c>
      <c r="C338" t="s">
        <v>963</v>
      </c>
      <c r="D338" t="s">
        <v>3693</v>
      </c>
      <c r="E338" s="564">
        <v>2000</v>
      </c>
      <c r="F338" s="27">
        <f t="shared" si="18"/>
        <v>96439961</v>
      </c>
      <c r="G338" s="266">
        <f t="shared" si="16"/>
        <v>2000</v>
      </c>
      <c r="H338" s="269">
        <f t="shared" si="17"/>
        <v>96439961</v>
      </c>
      <c r="J338" s="267" t="s">
        <v>13</v>
      </c>
      <c r="K338" s="271" t="s">
        <v>949</v>
      </c>
    </row>
    <row r="339" spans="2:11">
      <c r="B339" s="267" t="s">
        <v>943</v>
      </c>
      <c r="C339" t="s">
        <v>963</v>
      </c>
      <c r="D339" t="s">
        <v>3743</v>
      </c>
      <c r="E339" s="564">
        <v>5000</v>
      </c>
      <c r="F339" s="27">
        <f t="shared" si="18"/>
        <v>96444961</v>
      </c>
      <c r="G339" s="266">
        <f t="shared" si="16"/>
        <v>5000</v>
      </c>
      <c r="H339" s="269">
        <f t="shared" si="17"/>
        <v>96444961</v>
      </c>
      <c r="J339" s="267" t="s">
        <v>13</v>
      </c>
      <c r="K339" s="271" t="s">
        <v>949</v>
      </c>
    </row>
    <row r="340" spans="2:11">
      <c r="B340" s="267" t="s">
        <v>943</v>
      </c>
      <c r="C340" t="s">
        <v>963</v>
      </c>
      <c r="D340" t="s">
        <v>3762</v>
      </c>
      <c r="E340" s="564">
        <v>5000</v>
      </c>
      <c r="F340" s="27">
        <f t="shared" si="18"/>
        <v>96449961</v>
      </c>
      <c r="G340" s="266">
        <f t="shared" si="16"/>
        <v>5000</v>
      </c>
      <c r="H340" s="269">
        <f t="shared" si="17"/>
        <v>96449961</v>
      </c>
      <c r="J340" s="267" t="s">
        <v>13</v>
      </c>
      <c r="K340" s="271" t="s">
        <v>949</v>
      </c>
    </row>
    <row r="341" spans="2:11">
      <c r="B341" s="267" t="s">
        <v>943</v>
      </c>
      <c r="C341" t="s">
        <v>963</v>
      </c>
      <c r="D341" t="s">
        <v>3745</v>
      </c>
      <c r="E341" s="564">
        <v>1000</v>
      </c>
      <c r="F341" s="27">
        <f t="shared" si="18"/>
        <v>96450961</v>
      </c>
      <c r="G341" s="266">
        <f t="shared" si="16"/>
        <v>1000</v>
      </c>
      <c r="H341" s="269">
        <f t="shared" si="17"/>
        <v>96450961</v>
      </c>
      <c r="J341" s="267" t="s">
        <v>13</v>
      </c>
      <c r="K341" s="271" t="s">
        <v>949</v>
      </c>
    </row>
    <row r="342" spans="2:11">
      <c r="B342" s="267" t="s">
        <v>943</v>
      </c>
      <c r="C342" t="s">
        <v>963</v>
      </c>
      <c r="D342" t="s">
        <v>3700</v>
      </c>
      <c r="E342" s="564">
        <v>2000</v>
      </c>
      <c r="F342" s="27">
        <f t="shared" si="18"/>
        <v>96452961</v>
      </c>
      <c r="G342" s="266">
        <f t="shared" si="16"/>
        <v>2000</v>
      </c>
      <c r="H342" s="269">
        <f t="shared" si="17"/>
        <v>96452961</v>
      </c>
      <c r="J342" s="267" t="s">
        <v>13</v>
      </c>
      <c r="K342" s="271" t="s">
        <v>949</v>
      </c>
    </row>
    <row r="343" spans="2:11">
      <c r="B343" s="267" t="s">
        <v>943</v>
      </c>
      <c r="C343" t="s">
        <v>963</v>
      </c>
      <c r="D343" t="s">
        <v>3763</v>
      </c>
      <c r="E343" s="564">
        <v>4000</v>
      </c>
      <c r="F343" s="27">
        <f t="shared" si="18"/>
        <v>96456961</v>
      </c>
      <c r="G343" s="266">
        <f t="shared" si="16"/>
        <v>4000</v>
      </c>
      <c r="H343" s="269">
        <f t="shared" si="17"/>
        <v>96456961</v>
      </c>
      <c r="J343" s="267" t="s">
        <v>13</v>
      </c>
      <c r="K343" s="271" t="s">
        <v>949</v>
      </c>
    </row>
    <row r="344" spans="2:11">
      <c r="B344" s="267" t="s">
        <v>943</v>
      </c>
      <c r="C344" t="s">
        <v>963</v>
      </c>
      <c r="D344" t="s">
        <v>3764</v>
      </c>
      <c r="E344" s="564">
        <v>1000</v>
      </c>
      <c r="F344" s="27">
        <f t="shared" si="18"/>
        <v>96457961</v>
      </c>
      <c r="G344" s="266">
        <f t="shared" si="16"/>
        <v>1000</v>
      </c>
      <c r="H344" s="269">
        <f t="shared" si="17"/>
        <v>96457961</v>
      </c>
      <c r="J344" s="267" t="s">
        <v>13</v>
      </c>
      <c r="K344" s="271" t="s">
        <v>949</v>
      </c>
    </row>
    <row r="345" spans="2:11">
      <c r="B345" s="267" t="s">
        <v>943</v>
      </c>
      <c r="C345" t="s">
        <v>953</v>
      </c>
      <c r="D345" t="s">
        <v>3735</v>
      </c>
      <c r="E345" s="564">
        <v>10000</v>
      </c>
      <c r="F345" s="27">
        <f t="shared" si="18"/>
        <v>96467961</v>
      </c>
      <c r="G345" s="266">
        <f t="shared" si="16"/>
        <v>10000</v>
      </c>
      <c r="H345" s="269">
        <f t="shared" si="17"/>
        <v>96467961</v>
      </c>
      <c r="J345" s="267" t="s">
        <v>13</v>
      </c>
      <c r="K345" s="271" t="s">
        <v>949</v>
      </c>
    </row>
    <row r="346" spans="2:11">
      <c r="B346" s="267" t="s">
        <v>943</v>
      </c>
      <c r="C346" t="s">
        <v>953</v>
      </c>
      <c r="D346" t="s">
        <v>3674</v>
      </c>
      <c r="E346" s="564">
        <v>536000</v>
      </c>
      <c r="F346" s="27">
        <f t="shared" si="18"/>
        <v>97003961</v>
      </c>
      <c r="G346" s="266">
        <f t="shared" si="16"/>
        <v>536000</v>
      </c>
      <c r="H346" s="269">
        <f t="shared" si="17"/>
        <v>97003961</v>
      </c>
      <c r="J346" s="267" t="s">
        <v>13</v>
      </c>
      <c r="K346" s="271" t="s">
        <v>949</v>
      </c>
    </row>
    <row r="347" spans="2:11">
      <c r="B347" s="267" t="s">
        <v>943</v>
      </c>
      <c r="C347" t="s">
        <v>953</v>
      </c>
      <c r="D347" t="s">
        <v>3736</v>
      </c>
      <c r="E347" s="564">
        <v>78000</v>
      </c>
      <c r="F347" s="27">
        <f t="shared" si="18"/>
        <v>97081961</v>
      </c>
      <c r="G347" s="266">
        <f t="shared" si="16"/>
        <v>78000</v>
      </c>
      <c r="H347" s="269">
        <f t="shared" si="17"/>
        <v>97081961</v>
      </c>
      <c r="J347" s="267" t="s">
        <v>13</v>
      </c>
      <c r="K347" s="271" t="s">
        <v>949</v>
      </c>
    </row>
    <row r="348" spans="2:11">
      <c r="B348" s="267" t="s">
        <v>943</v>
      </c>
      <c r="C348" t="s">
        <v>953</v>
      </c>
      <c r="D348" t="s">
        <v>3765</v>
      </c>
      <c r="E348" s="564">
        <v>78000</v>
      </c>
      <c r="F348" s="27">
        <f t="shared" si="18"/>
        <v>97159961</v>
      </c>
      <c r="G348" s="266">
        <f t="shared" si="16"/>
        <v>78000</v>
      </c>
      <c r="H348" s="269">
        <f t="shared" si="17"/>
        <v>97159961</v>
      </c>
      <c r="J348" s="267" t="s">
        <v>13</v>
      </c>
      <c r="K348" s="271" t="s">
        <v>949</v>
      </c>
    </row>
    <row r="349" spans="2:11">
      <c r="B349" s="267" t="s">
        <v>943</v>
      </c>
      <c r="C349" t="s">
        <v>953</v>
      </c>
      <c r="D349" t="s">
        <v>3714</v>
      </c>
      <c r="E349" s="564">
        <v>25000</v>
      </c>
      <c r="F349" s="27">
        <f t="shared" si="18"/>
        <v>97184961</v>
      </c>
      <c r="G349" s="266">
        <f t="shared" si="16"/>
        <v>25000</v>
      </c>
      <c r="H349" s="269">
        <f t="shared" si="17"/>
        <v>97184961</v>
      </c>
      <c r="J349" s="267" t="s">
        <v>13</v>
      </c>
      <c r="K349" s="271" t="s">
        <v>949</v>
      </c>
    </row>
    <row r="350" spans="2:11">
      <c r="B350" s="267" t="s">
        <v>943</v>
      </c>
      <c r="C350" t="s">
        <v>953</v>
      </c>
      <c r="D350" t="s">
        <v>3677</v>
      </c>
      <c r="E350" s="564">
        <v>572665</v>
      </c>
      <c r="F350" s="27">
        <f t="shared" si="18"/>
        <v>97757626</v>
      </c>
      <c r="G350" s="266">
        <f t="shared" si="16"/>
        <v>572665</v>
      </c>
      <c r="H350" s="269">
        <f t="shared" si="17"/>
        <v>97757626</v>
      </c>
      <c r="J350" s="267" t="s">
        <v>13</v>
      </c>
      <c r="K350" s="271" t="s">
        <v>949</v>
      </c>
    </row>
    <row r="351" spans="2:11">
      <c r="B351" s="267" t="s">
        <v>943</v>
      </c>
      <c r="C351" t="s">
        <v>953</v>
      </c>
      <c r="D351" t="s">
        <v>3727</v>
      </c>
      <c r="E351" s="564">
        <v>494000</v>
      </c>
      <c r="F351" s="27">
        <f t="shared" si="18"/>
        <v>98251626</v>
      </c>
      <c r="G351" s="266">
        <f t="shared" si="16"/>
        <v>494000</v>
      </c>
      <c r="H351" s="269">
        <f t="shared" si="17"/>
        <v>98251626</v>
      </c>
      <c r="J351" s="267" t="s">
        <v>13</v>
      </c>
      <c r="K351" s="271" t="s">
        <v>949</v>
      </c>
    </row>
    <row r="352" spans="2:11">
      <c r="B352" s="267" t="s">
        <v>943</v>
      </c>
      <c r="C352" t="s">
        <v>953</v>
      </c>
      <c r="D352" t="s">
        <v>3710</v>
      </c>
      <c r="E352" s="564">
        <v>494000</v>
      </c>
      <c r="F352" s="27">
        <f t="shared" si="18"/>
        <v>98745626</v>
      </c>
      <c r="G352" s="266">
        <f t="shared" si="16"/>
        <v>494000</v>
      </c>
      <c r="H352" s="269">
        <f t="shared" si="17"/>
        <v>98745626</v>
      </c>
      <c r="J352" s="267" t="s">
        <v>13</v>
      </c>
      <c r="K352" s="271" t="s">
        <v>949</v>
      </c>
    </row>
    <row r="353" spans="2:11">
      <c r="B353" s="267" t="s">
        <v>943</v>
      </c>
      <c r="C353" t="s">
        <v>953</v>
      </c>
      <c r="D353" t="s">
        <v>3678</v>
      </c>
      <c r="E353" s="564">
        <v>39000</v>
      </c>
      <c r="F353" s="27">
        <f t="shared" si="18"/>
        <v>98784626</v>
      </c>
      <c r="G353" s="266">
        <f t="shared" si="16"/>
        <v>39000</v>
      </c>
      <c r="H353" s="269">
        <f t="shared" si="17"/>
        <v>98784626</v>
      </c>
      <c r="J353" s="267" t="s">
        <v>13</v>
      </c>
      <c r="K353" s="271" t="s">
        <v>949</v>
      </c>
    </row>
    <row r="354" spans="2:11">
      <c r="B354" s="267" t="s">
        <v>943</v>
      </c>
      <c r="C354" t="s">
        <v>953</v>
      </c>
      <c r="D354" t="s">
        <v>3711</v>
      </c>
      <c r="E354" s="564">
        <v>78000</v>
      </c>
      <c r="F354" s="27">
        <f t="shared" si="18"/>
        <v>98862626</v>
      </c>
      <c r="G354" s="266">
        <f t="shared" si="16"/>
        <v>78000</v>
      </c>
      <c r="H354" s="269">
        <f t="shared" si="17"/>
        <v>98862626</v>
      </c>
      <c r="J354" s="267" t="s">
        <v>13</v>
      </c>
      <c r="K354" s="271" t="s">
        <v>949</v>
      </c>
    </row>
    <row r="355" spans="2:11">
      <c r="B355" s="267" t="s">
        <v>943</v>
      </c>
      <c r="C355" t="s">
        <v>953</v>
      </c>
      <c r="D355" t="s">
        <v>3738</v>
      </c>
      <c r="E355" s="564">
        <v>37000</v>
      </c>
      <c r="F355" s="27">
        <f t="shared" si="18"/>
        <v>98899626</v>
      </c>
      <c r="G355" s="266">
        <f t="shared" si="16"/>
        <v>37000</v>
      </c>
      <c r="H355" s="269">
        <f t="shared" si="17"/>
        <v>98899626</v>
      </c>
      <c r="J355" s="267" t="s">
        <v>13</v>
      </c>
      <c r="K355" s="271" t="s">
        <v>949</v>
      </c>
    </row>
    <row r="356" spans="2:11">
      <c r="B356" s="267" t="s">
        <v>943</v>
      </c>
      <c r="C356" t="s">
        <v>953</v>
      </c>
      <c r="D356" t="s">
        <v>3739</v>
      </c>
      <c r="E356" s="564">
        <v>2000</v>
      </c>
      <c r="F356" s="27">
        <f t="shared" si="18"/>
        <v>98901626</v>
      </c>
      <c r="G356" s="266">
        <f t="shared" si="16"/>
        <v>2000</v>
      </c>
      <c r="H356" s="269">
        <f t="shared" si="17"/>
        <v>98901626</v>
      </c>
      <c r="J356" s="267" t="s">
        <v>13</v>
      </c>
      <c r="K356" s="271" t="s">
        <v>949</v>
      </c>
    </row>
    <row r="357" spans="2:11">
      <c r="B357" s="267" t="s">
        <v>943</v>
      </c>
      <c r="C357" t="s">
        <v>953</v>
      </c>
      <c r="D357" t="s">
        <v>3680</v>
      </c>
      <c r="E357" s="564">
        <v>16000</v>
      </c>
      <c r="F357" s="27">
        <f t="shared" si="18"/>
        <v>98917626</v>
      </c>
      <c r="G357" s="266">
        <f t="shared" si="16"/>
        <v>16000</v>
      </c>
      <c r="H357" s="269">
        <f t="shared" si="17"/>
        <v>98917626</v>
      </c>
      <c r="J357" s="267" t="s">
        <v>13</v>
      </c>
      <c r="K357" s="271" t="s">
        <v>949</v>
      </c>
    </row>
    <row r="358" spans="2:11">
      <c r="B358" s="267" t="s">
        <v>943</v>
      </c>
      <c r="C358" t="s">
        <v>953</v>
      </c>
      <c r="D358" t="s">
        <v>3681</v>
      </c>
      <c r="E358" s="564">
        <v>27000</v>
      </c>
      <c r="F358" s="27">
        <f t="shared" si="18"/>
        <v>98944626</v>
      </c>
      <c r="G358" s="266">
        <f t="shared" si="16"/>
        <v>27000</v>
      </c>
      <c r="H358" s="269">
        <f t="shared" si="17"/>
        <v>98944626</v>
      </c>
      <c r="J358" s="267" t="s">
        <v>13</v>
      </c>
      <c r="K358" s="271" t="s">
        <v>949</v>
      </c>
    </row>
    <row r="359" spans="2:11">
      <c r="B359" s="267" t="s">
        <v>943</v>
      </c>
      <c r="C359" t="s">
        <v>953</v>
      </c>
      <c r="D359" t="s">
        <v>3683</v>
      </c>
      <c r="E359" s="564">
        <v>411000</v>
      </c>
      <c r="F359" s="27">
        <f t="shared" si="18"/>
        <v>99355626</v>
      </c>
      <c r="G359" s="266">
        <f t="shared" si="16"/>
        <v>411000</v>
      </c>
      <c r="H359" s="269">
        <f t="shared" si="17"/>
        <v>99355626</v>
      </c>
      <c r="J359" s="267" t="s">
        <v>13</v>
      </c>
      <c r="K359" s="271" t="s">
        <v>949</v>
      </c>
    </row>
    <row r="360" spans="2:11">
      <c r="B360" s="267" t="s">
        <v>943</v>
      </c>
      <c r="C360" t="s">
        <v>953</v>
      </c>
      <c r="D360" t="s">
        <v>3687</v>
      </c>
      <c r="E360" s="564">
        <v>234000</v>
      </c>
      <c r="F360" s="27">
        <f t="shared" si="18"/>
        <v>99589626</v>
      </c>
      <c r="G360" s="266">
        <f t="shared" si="16"/>
        <v>234000</v>
      </c>
      <c r="H360" s="269">
        <f t="shared" si="17"/>
        <v>99589626</v>
      </c>
      <c r="J360" s="267" t="s">
        <v>13</v>
      </c>
      <c r="K360" s="271" t="s">
        <v>949</v>
      </c>
    </row>
    <row r="361" spans="2:11">
      <c r="B361" s="267" t="s">
        <v>943</v>
      </c>
      <c r="C361" t="s">
        <v>953</v>
      </c>
      <c r="D361" t="s">
        <v>3740</v>
      </c>
      <c r="E361" s="564">
        <v>123000</v>
      </c>
      <c r="F361" s="27">
        <f t="shared" si="18"/>
        <v>99712626</v>
      </c>
      <c r="G361" s="266">
        <f t="shared" si="16"/>
        <v>123000</v>
      </c>
      <c r="H361" s="269">
        <f t="shared" si="17"/>
        <v>99712626</v>
      </c>
      <c r="J361" s="267" t="s">
        <v>13</v>
      </c>
      <c r="K361" s="271" t="s">
        <v>949</v>
      </c>
    </row>
    <row r="362" spans="2:11">
      <c r="B362" s="267" t="s">
        <v>943</v>
      </c>
      <c r="C362" t="s">
        <v>953</v>
      </c>
      <c r="D362" t="s">
        <v>3741</v>
      </c>
      <c r="E362" s="564">
        <v>63000</v>
      </c>
      <c r="F362" s="27">
        <f t="shared" si="18"/>
        <v>99775626</v>
      </c>
      <c r="G362" s="266">
        <f t="shared" si="16"/>
        <v>63000</v>
      </c>
      <c r="H362" s="269">
        <f t="shared" si="17"/>
        <v>99775626</v>
      </c>
      <c r="J362" s="267" t="s">
        <v>13</v>
      </c>
      <c r="K362" s="271" t="s">
        <v>949</v>
      </c>
    </row>
    <row r="363" spans="2:11">
      <c r="B363" s="267" t="s">
        <v>943</v>
      </c>
      <c r="C363" t="s">
        <v>953</v>
      </c>
      <c r="D363" t="s">
        <v>3760</v>
      </c>
      <c r="E363" s="564">
        <v>20000</v>
      </c>
      <c r="F363" s="27">
        <f t="shared" si="18"/>
        <v>99795626</v>
      </c>
      <c r="G363" s="266">
        <f t="shared" si="16"/>
        <v>20000</v>
      </c>
      <c r="H363" s="269">
        <f t="shared" si="17"/>
        <v>99795626</v>
      </c>
      <c r="J363" s="267" t="s">
        <v>13</v>
      </c>
      <c r="K363" s="271" t="s">
        <v>949</v>
      </c>
    </row>
    <row r="364" spans="2:11">
      <c r="B364" s="267" t="s">
        <v>943</v>
      </c>
      <c r="C364" t="s">
        <v>953</v>
      </c>
      <c r="D364" t="s">
        <v>3689</v>
      </c>
      <c r="E364" s="564">
        <v>2000</v>
      </c>
      <c r="F364" s="27">
        <f t="shared" si="18"/>
        <v>99797626</v>
      </c>
      <c r="G364" s="266">
        <f t="shared" si="16"/>
        <v>2000</v>
      </c>
      <c r="H364" s="269">
        <f t="shared" si="17"/>
        <v>99797626</v>
      </c>
      <c r="J364" s="267" t="s">
        <v>13</v>
      </c>
      <c r="K364" s="271" t="s">
        <v>949</v>
      </c>
    </row>
    <row r="365" spans="2:11">
      <c r="B365" s="267" t="s">
        <v>943</v>
      </c>
      <c r="C365" t="s">
        <v>953</v>
      </c>
      <c r="D365" t="s">
        <v>3742</v>
      </c>
      <c r="E365" s="564">
        <v>266000</v>
      </c>
      <c r="F365" s="27">
        <f t="shared" si="18"/>
        <v>100063626</v>
      </c>
      <c r="G365" s="266">
        <f t="shared" si="16"/>
        <v>266000</v>
      </c>
      <c r="H365" s="269">
        <f t="shared" si="17"/>
        <v>100063626</v>
      </c>
      <c r="J365" s="267" t="s">
        <v>13</v>
      </c>
      <c r="K365" s="271" t="s">
        <v>949</v>
      </c>
    </row>
    <row r="366" spans="2:11">
      <c r="B366" s="267" t="s">
        <v>943</v>
      </c>
      <c r="C366" t="s">
        <v>953</v>
      </c>
      <c r="D366" t="s">
        <v>3693</v>
      </c>
      <c r="E366" s="564">
        <v>263000</v>
      </c>
      <c r="F366" s="27">
        <f t="shared" si="18"/>
        <v>100326626</v>
      </c>
      <c r="G366" s="266">
        <f t="shared" si="16"/>
        <v>263000</v>
      </c>
      <c r="H366" s="269">
        <f t="shared" si="17"/>
        <v>100326626</v>
      </c>
      <c r="J366" s="267" t="s">
        <v>13</v>
      </c>
      <c r="K366" s="271" t="s">
        <v>949</v>
      </c>
    </row>
    <row r="367" spans="2:11">
      <c r="B367" s="267" t="s">
        <v>943</v>
      </c>
      <c r="C367" t="s">
        <v>953</v>
      </c>
      <c r="D367" t="s">
        <v>3743</v>
      </c>
      <c r="E367" s="564">
        <v>195912</v>
      </c>
      <c r="F367" s="27">
        <f t="shared" si="18"/>
        <v>100522538</v>
      </c>
      <c r="G367" s="266">
        <f t="shared" si="16"/>
        <v>195912</v>
      </c>
      <c r="H367" s="269">
        <f t="shared" si="17"/>
        <v>100522538</v>
      </c>
      <c r="J367" s="267" t="s">
        <v>13</v>
      </c>
      <c r="K367" s="271" t="s">
        <v>949</v>
      </c>
    </row>
    <row r="368" spans="2:11">
      <c r="B368" s="267" t="s">
        <v>943</v>
      </c>
      <c r="C368" t="s">
        <v>953</v>
      </c>
      <c r="D368" t="s">
        <v>3694</v>
      </c>
      <c r="E368" s="564">
        <v>6000</v>
      </c>
      <c r="F368" s="27">
        <f t="shared" si="18"/>
        <v>100528538</v>
      </c>
      <c r="G368" s="266">
        <f t="shared" si="16"/>
        <v>6000</v>
      </c>
      <c r="H368" s="269">
        <f t="shared" si="17"/>
        <v>100528538</v>
      </c>
      <c r="J368" s="267" t="s">
        <v>13</v>
      </c>
      <c r="K368" s="271" t="s">
        <v>949</v>
      </c>
    </row>
    <row r="369" spans="2:11">
      <c r="B369" s="267" t="s">
        <v>943</v>
      </c>
      <c r="C369" t="s">
        <v>953</v>
      </c>
      <c r="D369" t="s">
        <v>3697</v>
      </c>
      <c r="E369" s="564">
        <v>938000</v>
      </c>
      <c r="F369" s="27">
        <f t="shared" si="18"/>
        <v>101466538</v>
      </c>
      <c r="G369" s="266">
        <f t="shared" si="16"/>
        <v>938000</v>
      </c>
      <c r="H369" s="269">
        <f t="shared" si="17"/>
        <v>101466538</v>
      </c>
      <c r="J369" s="267" t="s">
        <v>13</v>
      </c>
      <c r="K369" s="271" t="s">
        <v>949</v>
      </c>
    </row>
    <row r="370" spans="2:11">
      <c r="B370" s="267" t="s">
        <v>943</v>
      </c>
      <c r="C370" t="s">
        <v>953</v>
      </c>
      <c r="D370" t="s">
        <v>3698</v>
      </c>
      <c r="E370" s="564">
        <v>39000</v>
      </c>
      <c r="F370" s="27">
        <f t="shared" si="18"/>
        <v>101505538</v>
      </c>
      <c r="G370" s="266">
        <f t="shared" si="16"/>
        <v>39000</v>
      </c>
      <c r="H370" s="269">
        <f t="shared" si="17"/>
        <v>101505538</v>
      </c>
      <c r="J370" s="267" t="s">
        <v>13</v>
      </c>
      <c r="K370" s="271" t="s">
        <v>949</v>
      </c>
    </row>
    <row r="371" spans="2:11">
      <c r="B371" s="267" t="s">
        <v>943</v>
      </c>
      <c r="C371" t="s">
        <v>953</v>
      </c>
      <c r="D371" t="s">
        <v>3766</v>
      </c>
      <c r="E371" s="564">
        <v>281000</v>
      </c>
      <c r="F371" s="27">
        <f t="shared" si="18"/>
        <v>101786538</v>
      </c>
      <c r="G371" s="266">
        <f t="shared" si="16"/>
        <v>281000</v>
      </c>
      <c r="H371" s="269">
        <f t="shared" si="17"/>
        <v>101786538</v>
      </c>
      <c r="J371" s="267" t="s">
        <v>13</v>
      </c>
      <c r="K371" s="271" t="s">
        <v>949</v>
      </c>
    </row>
    <row r="372" spans="2:11">
      <c r="B372" s="267" t="s">
        <v>943</v>
      </c>
      <c r="C372" t="s">
        <v>953</v>
      </c>
      <c r="D372" t="s">
        <v>3699</v>
      </c>
      <c r="E372" s="564">
        <v>125000</v>
      </c>
      <c r="F372" s="27">
        <f t="shared" si="18"/>
        <v>101911538</v>
      </c>
      <c r="G372" s="266">
        <f t="shared" si="16"/>
        <v>125000</v>
      </c>
      <c r="H372" s="269">
        <f t="shared" si="17"/>
        <v>101911538</v>
      </c>
      <c r="J372" s="267" t="s">
        <v>13</v>
      </c>
      <c r="K372" s="271" t="s">
        <v>949</v>
      </c>
    </row>
    <row r="373" spans="2:11">
      <c r="B373" s="267" t="s">
        <v>943</v>
      </c>
      <c r="C373" t="s">
        <v>953</v>
      </c>
      <c r="D373" t="s">
        <v>3744</v>
      </c>
      <c r="E373" s="564">
        <v>10000</v>
      </c>
      <c r="F373" s="27">
        <f t="shared" si="18"/>
        <v>101921538</v>
      </c>
      <c r="G373" s="266">
        <f t="shared" si="16"/>
        <v>10000</v>
      </c>
      <c r="H373" s="269">
        <f t="shared" si="17"/>
        <v>101921538</v>
      </c>
      <c r="J373" s="267" t="s">
        <v>13</v>
      </c>
      <c r="K373" s="271" t="s">
        <v>949</v>
      </c>
    </row>
    <row r="374" spans="2:11">
      <c r="B374" s="267" t="s">
        <v>943</v>
      </c>
      <c r="C374" t="s">
        <v>953</v>
      </c>
      <c r="D374" t="s">
        <v>3745</v>
      </c>
      <c r="E374" s="564">
        <v>55000</v>
      </c>
      <c r="F374" s="27">
        <f t="shared" si="18"/>
        <v>101976538</v>
      </c>
      <c r="G374" s="266">
        <f t="shared" si="16"/>
        <v>55000</v>
      </c>
      <c r="H374" s="269">
        <f t="shared" si="17"/>
        <v>101976538</v>
      </c>
      <c r="J374" s="267" t="s">
        <v>13</v>
      </c>
      <c r="K374" s="271" t="s">
        <v>949</v>
      </c>
    </row>
    <row r="375" spans="2:11">
      <c r="B375" s="267" t="s">
        <v>943</v>
      </c>
      <c r="C375" t="s">
        <v>953</v>
      </c>
      <c r="D375" t="s">
        <v>3700</v>
      </c>
      <c r="E375" s="564">
        <v>174912</v>
      </c>
      <c r="F375" s="27">
        <f t="shared" si="18"/>
        <v>102151450</v>
      </c>
      <c r="G375" s="266">
        <f t="shared" si="16"/>
        <v>174912</v>
      </c>
      <c r="H375" s="269">
        <f t="shared" si="17"/>
        <v>102151450</v>
      </c>
      <c r="J375" s="267" t="s">
        <v>13</v>
      </c>
      <c r="K375" s="271" t="s">
        <v>949</v>
      </c>
    </row>
    <row r="376" spans="2:11">
      <c r="B376" s="267" t="s">
        <v>943</v>
      </c>
      <c r="C376" t="s">
        <v>953</v>
      </c>
      <c r="D376" t="s">
        <v>3754</v>
      </c>
      <c r="E376" s="564">
        <v>78000</v>
      </c>
      <c r="F376" s="27">
        <f t="shared" si="18"/>
        <v>102229450</v>
      </c>
      <c r="G376" s="266">
        <f t="shared" si="16"/>
        <v>78000</v>
      </c>
      <c r="H376" s="269">
        <f t="shared" si="17"/>
        <v>102229450</v>
      </c>
      <c r="J376" s="267" t="s">
        <v>13</v>
      </c>
      <c r="K376" s="271" t="s">
        <v>949</v>
      </c>
    </row>
    <row r="377" spans="2:11">
      <c r="B377" s="267" t="s">
        <v>943</v>
      </c>
      <c r="C377" t="s">
        <v>953</v>
      </c>
      <c r="D377" t="s">
        <v>3747</v>
      </c>
      <c r="E377" s="564">
        <v>123000</v>
      </c>
      <c r="F377" s="27">
        <f t="shared" si="18"/>
        <v>102352450</v>
      </c>
      <c r="G377" s="266">
        <f t="shared" si="16"/>
        <v>123000</v>
      </c>
      <c r="H377" s="269">
        <f t="shared" si="17"/>
        <v>102352450</v>
      </c>
      <c r="J377" s="267" t="s">
        <v>13</v>
      </c>
      <c r="K377" s="271" t="s">
        <v>949</v>
      </c>
    </row>
    <row r="378" spans="2:11">
      <c r="B378" s="267" t="s">
        <v>943</v>
      </c>
      <c r="C378" t="s">
        <v>953</v>
      </c>
      <c r="D378" t="s">
        <v>3755</v>
      </c>
      <c r="E378" s="564">
        <v>31000</v>
      </c>
      <c r="F378" s="27">
        <f t="shared" si="18"/>
        <v>102383450</v>
      </c>
      <c r="G378" s="266">
        <f t="shared" si="16"/>
        <v>31000</v>
      </c>
      <c r="H378" s="269">
        <f t="shared" si="17"/>
        <v>102383450</v>
      </c>
      <c r="J378" s="267" t="s">
        <v>13</v>
      </c>
      <c r="K378" s="271" t="s">
        <v>949</v>
      </c>
    </row>
    <row r="379" spans="2:11">
      <c r="B379" s="267" t="s">
        <v>943</v>
      </c>
      <c r="C379" t="s">
        <v>953</v>
      </c>
      <c r="D379" t="s">
        <v>3749</v>
      </c>
      <c r="E379" s="564">
        <v>16000</v>
      </c>
      <c r="F379" s="27">
        <f t="shared" si="18"/>
        <v>102399450</v>
      </c>
      <c r="G379" s="266">
        <f t="shared" si="16"/>
        <v>16000</v>
      </c>
      <c r="H379" s="269">
        <f t="shared" si="17"/>
        <v>102399450</v>
      </c>
      <c r="J379" s="267" t="s">
        <v>13</v>
      </c>
      <c r="K379" s="271" t="s">
        <v>949</v>
      </c>
    </row>
    <row r="380" spans="2:11">
      <c r="B380" s="267" t="s">
        <v>943</v>
      </c>
      <c r="C380" t="s">
        <v>971</v>
      </c>
      <c r="D380" t="s">
        <v>3735</v>
      </c>
      <c r="E380" s="564">
        <v>50000</v>
      </c>
      <c r="F380" s="27">
        <f t="shared" si="18"/>
        <v>102449450</v>
      </c>
      <c r="G380" s="266">
        <f t="shared" si="16"/>
        <v>50000</v>
      </c>
      <c r="H380" s="269">
        <f t="shared" si="17"/>
        <v>102449450</v>
      </c>
      <c r="J380" s="267" t="s">
        <v>13</v>
      </c>
      <c r="K380" s="271" t="s">
        <v>949</v>
      </c>
    </row>
    <row r="381" spans="2:11">
      <c r="B381" s="267" t="s">
        <v>943</v>
      </c>
      <c r="C381" t="s">
        <v>971</v>
      </c>
      <c r="D381" t="s">
        <v>3674</v>
      </c>
      <c r="E381" s="564">
        <v>3554000</v>
      </c>
      <c r="F381" s="27">
        <f t="shared" si="18"/>
        <v>106003450</v>
      </c>
      <c r="G381" s="266">
        <f t="shared" si="16"/>
        <v>3554000</v>
      </c>
      <c r="H381" s="269">
        <f t="shared" si="17"/>
        <v>106003450</v>
      </c>
      <c r="J381" s="267" t="s">
        <v>13</v>
      </c>
      <c r="K381" s="271" t="s">
        <v>949</v>
      </c>
    </row>
    <row r="382" spans="2:11">
      <c r="B382" s="267" t="s">
        <v>943</v>
      </c>
      <c r="C382" t="s">
        <v>971</v>
      </c>
      <c r="D382" t="s">
        <v>3736</v>
      </c>
      <c r="E382" s="564">
        <v>78000</v>
      </c>
      <c r="F382" s="27">
        <f t="shared" si="18"/>
        <v>106081450</v>
      </c>
      <c r="G382" s="266">
        <f t="shared" si="16"/>
        <v>78000</v>
      </c>
      <c r="H382" s="269">
        <f t="shared" si="17"/>
        <v>106081450</v>
      </c>
      <c r="J382" s="267" t="s">
        <v>13</v>
      </c>
      <c r="K382" s="271" t="s">
        <v>949</v>
      </c>
    </row>
    <row r="383" spans="2:11">
      <c r="B383" s="267" t="s">
        <v>943</v>
      </c>
      <c r="C383" t="s">
        <v>971</v>
      </c>
      <c r="D383" t="s">
        <v>3714</v>
      </c>
      <c r="E383" s="564">
        <v>25000</v>
      </c>
      <c r="F383" s="27">
        <f t="shared" si="18"/>
        <v>106106450</v>
      </c>
      <c r="G383" s="266">
        <f t="shared" si="16"/>
        <v>25000</v>
      </c>
      <c r="H383" s="269">
        <f t="shared" si="17"/>
        <v>106106450</v>
      </c>
      <c r="J383" s="267" t="s">
        <v>13</v>
      </c>
      <c r="K383" s="271" t="s">
        <v>949</v>
      </c>
    </row>
    <row r="384" spans="2:11">
      <c r="B384" s="267" t="s">
        <v>943</v>
      </c>
      <c r="C384" t="s">
        <v>971</v>
      </c>
      <c r="D384" t="s">
        <v>3676</v>
      </c>
      <c r="E384" s="564">
        <v>5240000</v>
      </c>
      <c r="F384" s="27">
        <f t="shared" si="18"/>
        <v>111346450</v>
      </c>
      <c r="G384" s="266">
        <f t="shared" si="16"/>
        <v>5240000</v>
      </c>
      <c r="H384" s="269">
        <f t="shared" si="17"/>
        <v>111346450</v>
      </c>
      <c r="J384" s="267" t="s">
        <v>13</v>
      </c>
      <c r="K384" s="271" t="s">
        <v>949</v>
      </c>
    </row>
    <row r="385" spans="2:11">
      <c r="B385" s="267" t="s">
        <v>943</v>
      </c>
      <c r="C385" t="s">
        <v>971</v>
      </c>
      <c r="D385" t="s">
        <v>3677</v>
      </c>
      <c r="E385" s="564">
        <v>1911000</v>
      </c>
      <c r="F385" s="27">
        <f t="shared" si="18"/>
        <v>113257450</v>
      </c>
      <c r="G385" s="266">
        <f t="shared" si="16"/>
        <v>1911000</v>
      </c>
      <c r="H385" s="269">
        <f t="shared" si="17"/>
        <v>113257450</v>
      </c>
      <c r="J385" s="267" t="s">
        <v>13</v>
      </c>
      <c r="K385" s="271" t="s">
        <v>949</v>
      </c>
    </row>
    <row r="386" spans="2:11">
      <c r="B386" s="267" t="s">
        <v>943</v>
      </c>
      <c r="C386" t="s">
        <v>971</v>
      </c>
      <c r="D386" t="s">
        <v>3727</v>
      </c>
      <c r="E386" s="564">
        <v>1638000</v>
      </c>
      <c r="F386" s="27">
        <f t="shared" si="18"/>
        <v>114895450</v>
      </c>
      <c r="G386" s="266">
        <f t="shared" si="16"/>
        <v>1638000</v>
      </c>
      <c r="H386" s="269">
        <f t="shared" si="17"/>
        <v>114895450</v>
      </c>
      <c r="J386" s="267" t="s">
        <v>13</v>
      </c>
      <c r="K386" s="271" t="s">
        <v>949</v>
      </c>
    </row>
    <row r="387" spans="2:11">
      <c r="B387" s="267" t="s">
        <v>943</v>
      </c>
      <c r="C387" t="s">
        <v>971</v>
      </c>
      <c r="D387" t="s">
        <v>3710</v>
      </c>
      <c r="E387" s="564">
        <v>1560657</v>
      </c>
      <c r="F387" s="27">
        <f t="shared" si="18"/>
        <v>116456107</v>
      </c>
      <c r="G387" s="266">
        <f t="shared" si="16"/>
        <v>1560657</v>
      </c>
      <c r="H387" s="269">
        <f t="shared" si="17"/>
        <v>116456107</v>
      </c>
      <c r="J387" s="267" t="s">
        <v>13</v>
      </c>
      <c r="K387" s="271" t="s">
        <v>949</v>
      </c>
    </row>
    <row r="388" spans="2:11">
      <c r="B388" s="267" t="s">
        <v>943</v>
      </c>
      <c r="C388" t="s">
        <v>971</v>
      </c>
      <c r="D388" t="s">
        <v>3751</v>
      </c>
      <c r="E388" s="564">
        <v>1389822</v>
      </c>
      <c r="F388" s="27">
        <f t="shared" si="18"/>
        <v>117845929</v>
      </c>
      <c r="G388" s="266">
        <f t="shared" si="16"/>
        <v>1389822</v>
      </c>
      <c r="H388" s="269">
        <f t="shared" si="17"/>
        <v>117845929</v>
      </c>
      <c r="J388" s="267" t="s">
        <v>13</v>
      </c>
      <c r="K388" s="271" t="s">
        <v>949</v>
      </c>
    </row>
    <row r="389" spans="2:11">
      <c r="B389" s="267" t="s">
        <v>943</v>
      </c>
      <c r="C389" t="s">
        <v>971</v>
      </c>
      <c r="D389" t="s">
        <v>3678</v>
      </c>
      <c r="E389" s="564">
        <v>1108908</v>
      </c>
      <c r="F389" s="27">
        <f t="shared" si="18"/>
        <v>118954837</v>
      </c>
      <c r="G389" s="266">
        <f t="shared" si="16"/>
        <v>1108908</v>
      </c>
      <c r="H389" s="269">
        <f t="shared" si="17"/>
        <v>118954837</v>
      </c>
      <c r="J389" s="267" t="s">
        <v>13</v>
      </c>
      <c r="K389" s="271" t="s">
        <v>949</v>
      </c>
    </row>
    <row r="390" spans="2:11">
      <c r="B390" s="267" t="s">
        <v>943</v>
      </c>
      <c r="C390" t="s">
        <v>971</v>
      </c>
      <c r="D390" t="s">
        <v>3679</v>
      </c>
      <c r="E390" s="564">
        <v>19000</v>
      </c>
      <c r="F390" s="27">
        <f t="shared" si="18"/>
        <v>118973837</v>
      </c>
      <c r="G390" s="266">
        <f t="shared" si="16"/>
        <v>19000</v>
      </c>
      <c r="H390" s="269">
        <f t="shared" si="17"/>
        <v>118973837</v>
      </c>
      <c r="J390" s="267" t="s">
        <v>13</v>
      </c>
      <c r="K390" s="271" t="s">
        <v>949</v>
      </c>
    </row>
    <row r="391" spans="2:11">
      <c r="B391" s="267" t="s">
        <v>943</v>
      </c>
      <c r="C391" t="s">
        <v>971</v>
      </c>
      <c r="D391" t="s">
        <v>3711</v>
      </c>
      <c r="E391" s="564">
        <v>78000</v>
      </c>
      <c r="F391" s="27">
        <f t="shared" si="18"/>
        <v>119051837</v>
      </c>
      <c r="G391" s="266">
        <f t="shared" si="16"/>
        <v>78000</v>
      </c>
      <c r="H391" s="269">
        <f t="shared" si="17"/>
        <v>119051837</v>
      </c>
      <c r="J391" s="267" t="s">
        <v>13</v>
      </c>
      <c r="K391" s="271" t="s">
        <v>949</v>
      </c>
    </row>
    <row r="392" spans="2:11">
      <c r="B392" s="267" t="s">
        <v>943</v>
      </c>
      <c r="C392" t="s">
        <v>971</v>
      </c>
      <c r="D392" t="s">
        <v>3752</v>
      </c>
      <c r="E392" s="564">
        <v>4000</v>
      </c>
      <c r="F392" s="27">
        <f t="shared" si="18"/>
        <v>119055837</v>
      </c>
      <c r="G392" s="266">
        <f t="shared" si="16"/>
        <v>4000</v>
      </c>
      <c r="H392" s="269">
        <f t="shared" si="17"/>
        <v>119055837</v>
      </c>
      <c r="J392" s="267" t="s">
        <v>13</v>
      </c>
      <c r="K392" s="271" t="s">
        <v>949</v>
      </c>
    </row>
    <row r="393" spans="2:11">
      <c r="B393" s="267" t="s">
        <v>943</v>
      </c>
      <c r="C393" t="s">
        <v>971</v>
      </c>
      <c r="D393" t="s">
        <v>3738</v>
      </c>
      <c r="E393" s="564">
        <v>123000</v>
      </c>
      <c r="F393" s="27">
        <f t="shared" si="18"/>
        <v>119178837</v>
      </c>
      <c r="G393" s="266">
        <f t="shared" ref="G393:G456" si="19">E393</f>
        <v>123000</v>
      </c>
      <c r="H393" s="269">
        <f t="shared" ref="H393:H456" si="20">H392+G393</f>
        <v>119178837</v>
      </c>
      <c r="J393" s="267" t="s">
        <v>13</v>
      </c>
      <c r="K393" s="271" t="s">
        <v>949</v>
      </c>
    </row>
    <row r="394" spans="2:11">
      <c r="B394" s="267" t="s">
        <v>943</v>
      </c>
      <c r="C394" t="s">
        <v>971</v>
      </c>
      <c r="D394" t="s">
        <v>3739</v>
      </c>
      <c r="E394" s="564">
        <v>32000</v>
      </c>
      <c r="F394" s="27">
        <f t="shared" si="18"/>
        <v>119210837</v>
      </c>
      <c r="G394" s="266">
        <f t="shared" si="19"/>
        <v>32000</v>
      </c>
      <c r="H394" s="269">
        <f t="shared" si="20"/>
        <v>119210837</v>
      </c>
      <c r="J394" s="267" t="s">
        <v>13</v>
      </c>
      <c r="K394" s="271" t="s">
        <v>949</v>
      </c>
    </row>
    <row r="395" spans="2:11">
      <c r="B395" s="267" t="s">
        <v>943</v>
      </c>
      <c r="C395" t="s">
        <v>971</v>
      </c>
      <c r="D395" t="s">
        <v>3680</v>
      </c>
      <c r="E395" s="564">
        <v>16000</v>
      </c>
      <c r="F395" s="27">
        <f t="shared" si="18"/>
        <v>119226837</v>
      </c>
      <c r="G395" s="266">
        <f t="shared" si="19"/>
        <v>16000</v>
      </c>
      <c r="H395" s="269">
        <f t="shared" si="20"/>
        <v>119226837</v>
      </c>
      <c r="J395" s="267" t="s">
        <v>13</v>
      </c>
      <c r="K395" s="271" t="s">
        <v>949</v>
      </c>
    </row>
    <row r="396" spans="2:11">
      <c r="B396" s="267" t="s">
        <v>943</v>
      </c>
      <c r="C396" t="s">
        <v>971</v>
      </c>
      <c r="D396" t="s">
        <v>3681</v>
      </c>
      <c r="E396" s="564">
        <v>87000</v>
      </c>
      <c r="F396" s="27">
        <f t="shared" si="18"/>
        <v>119313837</v>
      </c>
      <c r="G396" s="266">
        <f t="shared" si="19"/>
        <v>87000</v>
      </c>
      <c r="H396" s="269">
        <f t="shared" si="20"/>
        <v>119313837</v>
      </c>
      <c r="J396" s="267" t="s">
        <v>13</v>
      </c>
      <c r="K396" s="271" t="s">
        <v>949</v>
      </c>
    </row>
    <row r="397" spans="2:11">
      <c r="B397" s="267" t="s">
        <v>943</v>
      </c>
      <c r="C397" t="s">
        <v>971</v>
      </c>
      <c r="D397" t="s">
        <v>3683</v>
      </c>
      <c r="E397" s="564">
        <v>1365000</v>
      </c>
      <c r="F397" s="27">
        <f t="shared" si="18"/>
        <v>120678837</v>
      </c>
      <c r="G397" s="266">
        <f t="shared" si="19"/>
        <v>1365000</v>
      </c>
      <c r="H397" s="269">
        <f t="shared" si="20"/>
        <v>120678837</v>
      </c>
      <c r="J397" s="267" t="s">
        <v>13</v>
      </c>
      <c r="K397" s="271" t="s">
        <v>949</v>
      </c>
    </row>
    <row r="398" spans="2:11">
      <c r="B398" s="267" t="s">
        <v>943</v>
      </c>
      <c r="C398" t="s">
        <v>971</v>
      </c>
      <c r="D398" t="s">
        <v>3715</v>
      </c>
      <c r="E398" s="564">
        <v>524000</v>
      </c>
      <c r="F398" s="27">
        <f t="shared" ref="F398:F461" si="21">F397+E398</f>
        <v>121202837</v>
      </c>
      <c r="G398" s="266">
        <f t="shared" si="19"/>
        <v>524000</v>
      </c>
      <c r="H398" s="269">
        <f t="shared" si="20"/>
        <v>121202837</v>
      </c>
      <c r="J398" s="267" t="s">
        <v>13</v>
      </c>
      <c r="K398" s="271" t="s">
        <v>949</v>
      </c>
    </row>
    <row r="399" spans="2:11">
      <c r="B399" s="267" t="s">
        <v>943</v>
      </c>
      <c r="C399" t="s">
        <v>971</v>
      </c>
      <c r="D399" t="s">
        <v>3716</v>
      </c>
      <c r="E399" s="564">
        <v>1092000</v>
      </c>
      <c r="F399" s="27">
        <f t="shared" si="21"/>
        <v>122294837</v>
      </c>
      <c r="G399" s="266">
        <f t="shared" si="19"/>
        <v>1092000</v>
      </c>
      <c r="H399" s="269">
        <f t="shared" si="20"/>
        <v>122294837</v>
      </c>
      <c r="J399" s="267" t="s">
        <v>13</v>
      </c>
      <c r="K399" s="271" t="s">
        <v>949</v>
      </c>
    </row>
    <row r="400" spans="2:11">
      <c r="B400" s="267" t="s">
        <v>943</v>
      </c>
      <c r="C400" t="s">
        <v>971</v>
      </c>
      <c r="D400" t="s">
        <v>3729</v>
      </c>
      <c r="E400" s="564">
        <v>110000</v>
      </c>
      <c r="F400" s="27">
        <f t="shared" si="21"/>
        <v>122404837</v>
      </c>
      <c r="G400" s="266">
        <f t="shared" si="19"/>
        <v>110000</v>
      </c>
      <c r="H400" s="269">
        <f t="shared" si="20"/>
        <v>122404837</v>
      </c>
      <c r="J400" s="267" t="s">
        <v>13</v>
      </c>
      <c r="K400" s="271" t="s">
        <v>949</v>
      </c>
    </row>
    <row r="401" spans="2:11">
      <c r="B401" s="267" t="s">
        <v>943</v>
      </c>
      <c r="C401" t="s">
        <v>971</v>
      </c>
      <c r="D401" t="s">
        <v>3687</v>
      </c>
      <c r="E401" s="564">
        <v>234000</v>
      </c>
      <c r="F401" s="27">
        <f t="shared" si="21"/>
        <v>122638837</v>
      </c>
      <c r="G401" s="266">
        <f t="shared" si="19"/>
        <v>234000</v>
      </c>
      <c r="H401" s="269">
        <f t="shared" si="20"/>
        <v>122638837</v>
      </c>
      <c r="J401" s="267" t="s">
        <v>13</v>
      </c>
      <c r="K401" s="271" t="s">
        <v>949</v>
      </c>
    </row>
    <row r="402" spans="2:11">
      <c r="B402" s="267" t="s">
        <v>943</v>
      </c>
      <c r="C402" t="s">
        <v>971</v>
      </c>
      <c r="D402" t="s">
        <v>3740</v>
      </c>
      <c r="E402" s="564">
        <v>409000</v>
      </c>
      <c r="F402" s="27">
        <f t="shared" si="21"/>
        <v>123047837</v>
      </c>
      <c r="G402" s="266">
        <f t="shared" si="19"/>
        <v>409000</v>
      </c>
      <c r="H402" s="269">
        <f t="shared" si="20"/>
        <v>123047837</v>
      </c>
      <c r="J402" s="267" t="s">
        <v>13</v>
      </c>
      <c r="K402" s="271" t="s">
        <v>949</v>
      </c>
    </row>
    <row r="403" spans="2:11">
      <c r="B403" s="267" t="s">
        <v>943</v>
      </c>
      <c r="C403" t="s">
        <v>971</v>
      </c>
      <c r="D403" t="s">
        <v>3741</v>
      </c>
      <c r="E403" s="564">
        <v>38000</v>
      </c>
      <c r="F403" s="27">
        <f t="shared" si="21"/>
        <v>123085837</v>
      </c>
      <c r="G403" s="266">
        <f t="shared" si="19"/>
        <v>38000</v>
      </c>
      <c r="H403" s="269">
        <f t="shared" si="20"/>
        <v>123085837</v>
      </c>
      <c r="J403" s="267" t="s">
        <v>13</v>
      </c>
      <c r="K403" s="271" t="s">
        <v>949</v>
      </c>
    </row>
    <row r="404" spans="2:11">
      <c r="B404" s="267" t="s">
        <v>943</v>
      </c>
      <c r="C404" t="s">
        <v>971</v>
      </c>
      <c r="D404" t="s">
        <v>3760</v>
      </c>
      <c r="E404" s="564">
        <v>6000</v>
      </c>
      <c r="F404" s="27">
        <f t="shared" si="21"/>
        <v>123091837</v>
      </c>
      <c r="G404" s="266">
        <f t="shared" si="19"/>
        <v>6000</v>
      </c>
      <c r="H404" s="269">
        <f t="shared" si="20"/>
        <v>123091837</v>
      </c>
      <c r="J404" s="267" t="s">
        <v>13</v>
      </c>
      <c r="K404" s="271" t="s">
        <v>949</v>
      </c>
    </row>
    <row r="405" spans="2:11">
      <c r="B405" s="267" t="s">
        <v>943</v>
      </c>
      <c r="C405" t="s">
        <v>971</v>
      </c>
      <c r="D405" t="s">
        <v>3718</v>
      </c>
      <c r="E405" s="564">
        <v>219000</v>
      </c>
      <c r="F405" s="27">
        <f t="shared" si="21"/>
        <v>123310837</v>
      </c>
      <c r="G405" s="266">
        <f t="shared" si="19"/>
        <v>219000</v>
      </c>
      <c r="H405" s="269">
        <f t="shared" si="20"/>
        <v>123310837</v>
      </c>
      <c r="J405" s="267" t="s">
        <v>13</v>
      </c>
      <c r="K405" s="271" t="s">
        <v>949</v>
      </c>
    </row>
    <row r="406" spans="2:11">
      <c r="B406" s="267" t="s">
        <v>943</v>
      </c>
      <c r="C406" t="s">
        <v>971</v>
      </c>
      <c r="D406" t="s">
        <v>3689</v>
      </c>
      <c r="E406" s="564">
        <v>2000</v>
      </c>
      <c r="F406" s="27">
        <f t="shared" si="21"/>
        <v>123312837</v>
      </c>
      <c r="G406" s="266">
        <f t="shared" si="19"/>
        <v>2000</v>
      </c>
      <c r="H406" s="269">
        <f t="shared" si="20"/>
        <v>123312837</v>
      </c>
      <c r="J406" s="267" t="s">
        <v>13</v>
      </c>
      <c r="K406" s="271" t="s">
        <v>949</v>
      </c>
    </row>
    <row r="407" spans="2:11">
      <c r="B407" s="267" t="s">
        <v>943</v>
      </c>
      <c r="C407" t="s">
        <v>971</v>
      </c>
      <c r="D407" t="s">
        <v>3742</v>
      </c>
      <c r="E407" s="564">
        <v>399000</v>
      </c>
      <c r="F407" s="27">
        <f t="shared" si="21"/>
        <v>123711837</v>
      </c>
      <c r="G407" s="266">
        <f t="shared" si="19"/>
        <v>399000</v>
      </c>
      <c r="H407" s="269">
        <f t="shared" si="20"/>
        <v>123711837</v>
      </c>
      <c r="J407" s="267" t="s">
        <v>13</v>
      </c>
      <c r="K407" s="271" t="s">
        <v>949</v>
      </c>
    </row>
    <row r="408" spans="2:11">
      <c r="B408" s="267" t="s">
        <v>943</v>
      </c>
      <c r="C408" t="s">
        <v>971</v>
      </c>
      <c r="D408" t="s">
        <v>3693</v>
      </c>
      <c r="E408" s="564">
        <v>874000</v>
      </c>
      <c r="F408" s="27">
        <f t="shared" si="21"/>
        <v>124585837</v>
      </c>
      <c r="G408" s="266">
        <f t="shared" si="19"/>
        <v>874000</v>
      </c>
      <c r="H408" s="269">
        <f t="shared" si="20"/>
        <v>124585837</v>
      </c>
      <c r="J408" s="267" t="s">
        <v>13</v>
      </c>
      <c r="K408" s="271" t="s">
        <v>949</v>
      </c>
    </row>
    <row r="409" spans="2:11">
      <c r="B409" s="267" t="s">
        <v>943</v>
      </c>
      <c r="C409" t="s">
        <v>971</v>
      </c>
      <c r="D409" t="s">
        <v>3743</v>
      </c>
      <c r="E409" s="564">
        <v>1250000</v>
      </c>
      <c r="F409" s="27">
        <f t="shared" si="21"/>
        <v>125835837</v>
      </c>
      <c r="G409" s="266">
        <f t="shared" si="19"/>
        <v>1250000</v>
      </c>
      <c r="H409" s="269">
        <f t="shared" si="20"/>
        <v>125835837</v>
      </c>
      <c r="J409" s="267" t="s">
        <v>13</v>
      </c>
      <c r="K409" s="271" t="s">
        <v>949</v>
      </c>
    </row>
    <row r="410" spans="2:11">
      <c r="B410" s="267" t="s">
        <v>943</v>
      </c>
      <c r="C410" t="s">
        <v>971</v>
      </c>
      <c r="D410" t="s">
        <v>3767</v>
      </c>
      <c r="E410" s="564">
        <v>1875000</v>
      </c>
      <c r="F410" s="27">
        <f t="shared" si="21"/>
        <v>127710837</v>
      </c>
      <c r="G410" s="266">
        <f t="shared" si="19"/>
        <v>1875000</v>
      </c>
      <c r="H410" s="269">
        <f t="shared" si="20"/>
        <v>127710837</v>
      </c>
      <c r="J410" s="267" t="s">
        <v>13</v>
      </c>
      <c r="K410" s="271" t="s">
        <v>949</v>
      </c>
    </row>
    <row r="411" spans="2:11">
      <c r="B411" s="267" t="s">
        <v>943</v>
      </c>
      <c r="C411" t="s">
        <v>971</v>
      </c>
      <c r="D411" t="s">
        <v>3696</v>
      </c>
      <c r="E411" s="564">
        <v>1000</v>
      </c>
      <c r="F411" s="27">
        <f t="shared" si="21"/>
        <v>127711837</v>
      </c>
      <c r="G411" s="266">
        <f t="shared" si="19"/>
        <v>1000</v>
      </c>
      <c r="H411" s="269">
        <f t="shared" si="20"/>
        <v>127711837</v>
      </c>
      <c r="J411" s="267" t="s">
        <v>13</v>
      </c>
      <c r="K411" s="271" t="s">
        <v>949</v>
      </c>
    </row>
    <row r="412" spans="2:11">
      <c r="B412" s="267" t="s">
        <v>943</v>
      </c>
      <c r="C412" t="s">
        <v>971</v>
      </c>
      <c r="D412" t="s">
        <v>3698</v>
      </c>
      <c r="E412" s="564">
        <v>39000</v>
      </c>
      <c r="F412" s="27">
        <f t="shared" si="21"/>
        <v>127750837</v>
      </c>
      <c r="G412" s="266">
        <f t="shared" si="19"/>
        <v>39000</v>
      </c>
      <c r="H412" s="269">
        <f t="shared" si="20"/>
        <v>127750837</v>
      </c>
      <c r="J412" s="267" t="s">
        <v>13</v>
      </c>
      <c r="K412" s="271" t="s">
        <v>949</v>
      </c>
    </row>
    <row r="413" spans="2:11">
      <c r="B413" s="267" t="s">
        <v>943</v>
      </c>
      <c r="C413" t="s">
        <v>971</v>
      </c>
      <c r="D413" t="s">
        <v>3699</v>
      </c>
      <c r="E413" s="564">
        <v>125000</v>
      </c>
      <c r="F413" s="27">
        <f t="shared" si="21"/>
        <v>127875837</v>
      </c>
      <c r="G413" s="266">
        <f t="shared" si="19"/>
        <v>125000</v>
      </c>
      <c r="H413" s="269">
        <f t="shared" si="20"/>
        <v>127875837</v>
      </c>
      <c r="J413" s="267" t="s">
        <v>13</v>
      </c>
      <c r="K413" s="271" t="s">
        <v>949</v>
      </c>
    </row>
    <row r="414" spans="2:11">
      <c r="B414" s="267" t="s">
        <v>943</v>
      </c>
      <c r="C414" t="s">
        <v>971</v>
      </c>
      <c r="D414" t="s">
        <v>3744</v>
      </c>
      <c r="E414" s="564">
        <v>34000</v>
      </c>
      <c r="F414" s="27">
        <f t="shared" si="21"/>
        <v>127909837</v>
      </c>
      <c r="G414" s="266">
        <f t="shared" si="19"/>
        <v>34000</v>
      </c>
      <c r="H414" s="269">
        <f t="shared" si="20"/>
        <v>127909837</v>
      </c>
      <c r="J414" s="267" t="s">
        <v>13</v>
      </c>
      <c r="K414" s="271" t="s">
        <v>949</v>
      </c>
    </row>
    <row r="415" spans="2:11">
      <c r="B415" s="267" t="s">
        <v>943</v>
      </c>
      <c r="C415" t="s">
        <v>971</v>
      </c>
      <c r="D415" t="s">
        <v>3745</v>
      </c>
      <c r="E415" s="564">
        <v>343000</v>
      </c>
      <c r="F415" s="27">
        <f t="shared" si="21"/>
        <v>128252837</v>
      </c>
      <c r="G415" s="266">
        <f t="shared" si="19"/>
        <v>343000</v>
      </c>
      <c r="H415" s="269">
        <f t="shared" si="20"/>
        <v>128252837</v>
      </c>
      <c r="J415" s="267" t="s">
        <v>13</v>
      </c>
      <c r="K415" s="271" t="s">
        <v>949</v>
      </c>
    </row>
    <row r="416" spans="2:11">
      <c r="B416" s="267" t="s">
        <v>943</v>
      </c>
      <c r="C416" t="s">
        <v>971</v>
      </c>
      <c r="D416" t="s">
        <v>3700</v>
      </c>
      <c r="E416" s="564">
        <v>1566000</v>
      </c>
      <c r="F416" s="27">
        <f t="shared" si="21"/>
        <v>129818837</v>
      </c>
      <c r="G416" s="266">
        <f t="shared" si="19"/>
        <v>1566000</v>
      </c>
      <c r="H416" s="269">
        <f t="shared" si="20"/>
        <v>129818837</v>
      </c>
      <c r="J416" s="267" t="s">
        <v>13</v>
      </c>
      <c r="K416" s="271" t="s">
        <v>949</v>
      </c>
    </row>
    <row r="417" spans="2:11">
      <c r="B417" s="267" t="s">
        <v>943</v>
      </c>
      <c r="C417" t="s">
        <v>971</v>
      </c>
      <c r="D417" t="s">
        <v>3768</v>
      </c>
      <c r="E417" s="564">
        <v>117000</v>
      </c>
      <c r="F417" s="27">
        <f t="shared" si="21"/>
        <v>129935837</v>
      </c>
      <c r="G417" s="266">
        <f t="shared" si="19"/>
        <v>117000</v>
      </c>
      <c r="H417" s="269">
        <f t="shared" si="20"/>
        <v>129935837</v>
      </c>
      <c r="J417" s="267" t="s">
        <v>13</v>
      </c>
      <c r="K417" s="271" t="s">
        <v>949</v>
      </c>
    </row>
    <row r="418" spans="2:11">
      <c r="B418" s="267" t="s">
        <v>943</v>
      </c>
      <c r="C418" t="s">
        <v>971</v>
      </c>
      <c r="D418" t="s">
        <v>3769</v>
      </c>
      <c r="E418" s="564">
        <v>341000</v>
      </c>
      <c r="F418" s="27">
        <f t="shared" si="21"/>
        <v>130276837</v>
      </c>
      <c r="G418" s="266">
        <f t="shared" si="19"/>
        <v>341000</v>
      </c>
      <c r="H418" s="269">
        <f t="shared" si="20"/>
        <v>130276837</v>
      </c>
      <c r="J418" s="267" t="s">
        <v>13</v>
      </c>
      <c r="K418" s="271" t="s">
        <v>949</v>
      </c>
    </row>
    <row r="419" spans="2:11">
      <c r="B419" s="267" t="s">
        <v>943</v>
      </c>
      <c r="C419" t="s">
        <v>971</v>
      </c>
      <c r="D419" t="s">
        <v>3754</v>
      </c>
      <c r="E419" s="564">
        <v>702000</v>
      </c>
      <c r="F419" s="27">
        <f t="shared" si="21"/>
        <v>130978837</v>
      </c>
      <c r="G419" s="266">
        <f t="shared" si="19"/>
        <v>702000</v>
      </c>
      <c r="H419" s="269">
        <f t="shared" si="20"/>
        <v>130978837</v>
      </c>
      <c r="J419" s="267" t="s">
        <v>13</v>
      </c>
      <c r="K419" s="271" t="s">
        <v>949</v>
      </c>
    </row>
    <row r="420" spans="2:11">
      <c r="B420" s="267" t="s">
        <v>943</v>
      </c>
      <c r="C420" t="s">
        <v>971</v>
      </c>
      <c r="D420" t="s">
        <v>3747</v>
      </c>
      <c r="E420" s="564">
        <v>270000</v>
      </c>
      <c r="F420" s="27">
        <f t="shared" si="21"/>
        <v>131248837</v>
      </c>
      <c r="G420" s="266">
        <f t="shared" si="19"/>
        <v>270000</v>
      </c>
      <c r="H420" s="269">
        <f t="shared" si="20"/>
        <v>131248837</v>
      </c>
      <c r="J420" s="267" t="s">
        <v>13</v>
      </c>
      <c r="K420" s="271" t="s">
        <v>949</v>
      </c>
    </row>
    <row r="421" spans="2:11">
      <c r="B421" s="267" t="s">
        <v>943</v>
      </c>
      <c r="C421" t="s">
        <v>971</v>
      </c>
      <c r="D421" t="s">
        <v>3755</v>
      </c>
      <c r="E421" s="564">
        <v>61000</v>
      </c>
      <c r="F421" s="27">
        <f t="shared" si="21"/>
        <v>131309837</v>
      </c>
      <c r="G421" s="266">
        <f t="shared" si="19"/>
        <v>61000</v>
      </c>
      <c r="H421" s="269">
        <f t="shared" si="20"/>
        <v>131309837</v>
      </c>
      <c r="J421" s="267" t="s">
        <v>13</v>
      </c>
      <c r="K421" s="271" t="s">
        <v>949</v>
      </c>
    </row>
    <row r="422" spans="2:11">
      <c r="B422" s="267" t="s">
        <v>943</v>
      </c>
      <c r="C422" t="s">
        <v>971</v>
      </c>
      <c r="D422" t="s">
        <v>3720</v>
      </c>
      <c r="E422" s="564">
        <v>78000</v>
      </c>
      <c r="F422" s="27">
        <f t="shared" si="21"/>
        <v>131387837</v>
      </c>
      <c r="G422" s="266">
        <f t="shared" si="19"/>
        <v>78000</v>
      </c>
      <c r="H422" s="269">
        <f t="shared" si="20"/>
        <v>131387837</v>
      </c>
      <c r="J422" s="267" t="s">
        <v>13</v>
      </c>
      <c r="K422" s="271" t="s">
        <v>949</v>
      </c>
    </row>
    <row r="423" spans="2:11">
      <c r="B423" s="267" t="s">
        <v>943</v>
      </c>
      <c r="C423" t="s">
        <v>971</v>
      </c>
      <c r="D423" t="s">
        <v>3749</v>
      </c>
      <c r="E423" s="564">
        <v>16000</v>
      </c>
      <c r="F423" s="27">
        <f t="shared" si="21"/>
        <v>131403837</v>
      </c>
      <c r="G423" s="266">
        <f t="shared" si="19"/>
        <v>16000</v>
      </c>
      <c r="H423" s="269">
        <f t="shared" si="20"/>
        <v>131403837</v>
      </c>
      <c r="J423" s="267" t="s">
        <v>13</v>
      </c>
      <c r="K423" s="271" t="s">
        <v>949</v>
      </c>
    </row>
    <row r="424" spans="2:11">
      <c r="B424" s="267" t="s">
        <v>943</v>
      </c>
      <c r="C424" t="s">
        <v>971</v>
      </c>
      <c r="D424" t="s">
        <v>3704</v>
      </c>
      <c r="E424" s="564">
        <v>78000</v>
      </c>
      <c r="F424" s="27">
        <f t="shared" si="21"/>
        <v>131481837</v>
      </c>
      <c r="G424" s="266">
        <f t="shared" si="19"/>
        <v>78000</v>
      </c>
      <c r="H424" s="269">
        <f t="shared" si="20"/>
        <v>131481837</v>
      </c>
      <c r="J424" s="267" t="s">
        <v>13</v>
      </c>
      <c r="K424" s="271" t="s">
        <v>949</v>
      </c>
    </row>
    <row r="425" spans="2:11">
      <c r="B425" s="267" t="s">
        <v>943</v>
      </c>
      <c r="C425" t="s">
        <v>971</v>
      </c>
      <c r="D425" t="s">
        <v>3726</v>
      </c>
      <c r="E425" s="564">
        <v>63000</v>
      </c>
      <c r="F425" s="27">
        <f t="shared" si="21"/>
        <v>131544837</v>
      </c>
      <c r="G425" s="266">
        <f t="shared" si="19"/>
        <v>63000</v>
      </c>
      <c r="H425" s="269">
        <f t="shared" si="20"/>
        <v>131544837</v>
      </c>
      <c r="J425" s="267" t="s">
        <v>13</v>
      </c>
      <c r="K425" s="271" t="s">
        <v>949</v>
      </c>
    </row>
    <row r="426" spans="2:11">
      <c r="B426" s="267" t="s">
        <v>943</v>
      </c>
      <c r="C426" t="s">
        <v>971</v>
      </c>
      <c r="D426" t="s">
        <v>3753</v>
      </c>
      <c r="E426" s="564">
        <v>13000</v>
      </c>
      <c r="F426" s="27">
        <f t="shared" si="21"/>
        <v>131557837</v>
      </c>
      <c r="G426" s="266">
        <f t="shared" si="19"/>
        <v>13000</v>
      </c>
      <c r="H426" s="269">
        <f t="shared" si="20"/>
        <v>131557837</v>
      </c>
      <c r="J426" s="267" t="s">
        <v>13</v>
      </c>
      <c r="K426" s="271" t="s">
        <v>949</v>
      </c>
    </row>
    <row r="427" spans="2:11">
      <c r="B427" s="267" t="s">
        <v>943</v>
      </c>
      <c r="C427" t="s">
        <v>971</v>
      </c>
      <c r="D427" t="s">
        <v>3708</v>
      </c>
      <c r="E427" s="564">
        <v>928000</v>
      </c>
      <c r="F427" s="27">
        <f t="shared" si="21"/>
        <v>132485837</v>
      </c>
      <c r="G427" s="266">
        <f t="shared" si="19"/>
        <v>928000</v>
      </c>
      <c r="H427" s="269">
        <f t="shared" si="20"/>
        <v>132485837</v>
      </c>
      <c r="J427" s="267" t="s">
        <v>13</v>
      </c>
      <c r="K427" s="271" t="s">
        <v>949</v>
      </c>
    </row>
    <row r="428" spans="2:11">
      <c r="B428" s="267" t="s">
        <v>943</v>
      </c>
      <c r="C428" t="s">
        <v>971</v>
      </c>
      <c r="D428" t="s">
        <v>3770</v>
      </c>
      <c r="E428" s="564">
        <v>205000</v>
      </c>
      <c r="F428" s="27">
        <f t="shared" si="21"/>
        <v>132690837</v>
      </c>
      <c r="G428" s="266">
        <f t="shared" si="19"/>
        <v>205000</v>
      </c>
      <c r="H428" s="269">
        <f t="shared" si="20"/>
        <v>132690837</v>
      </c>
      <c r="J428" s="267" t="s">
        <v>13</v>
      </c>
      <c r="K428" s="271" t="s">
        <v>949</v>
      </c>
    </row>
    <row r="429" spans="2:11">
      <c r="B429" s="267" t="s">
        <v>943</v>
      </c>
      <c r="C429" t="s">
        <v>978</v>
      </c>
      <c r="D429" t="s">
        <v>3735</v>
      </c>
      <c r="E429" s="564">
        <v>5000</v>
      </c>
      <c r="F429" s="27">
        <f t="shared" si="21"/>
        <v>132695837</v>
      </c>
      <c r="G429" s="266">
        <f t="shared" si="19"/>
        <v>5000</v>
      </c>
      <c r="H429" s="269">
        <f t="shared" si="20"/>
        <v>132695837</v>
      </c>
      <c r="J429" s="267" t="s">
        <v>13</v>
      </c>
      <c r="K429" s="271" t="s">
        <v>949</v>
      </c>
    </row>
    <row r="430" spans="2:11">
      <c r="B430" s="267" t="s">
        <v>943</v>
      </c>
      <c r="C430" t="s">
        <v>978</v>
      </c>
      <c r="D430" t="s">
        <v>3674</v>
      </c>
      <c r="E430" s="564">
        <v>1336000</v>
      </c>
      <c r="F430" s="27">
        <f t="shared" si="21"/>
        <v>134031837</v>
      </c>
      <c r="G430" s="266">
        <f t="shared" si="19"/>
        <v>1336000</v>
      </c>
      <c r="H430" s="269">
        <f t="shared" si="20"/>
        <v>134031837</v>
      </c>
      <c r="J430" s="267" t="s">
        <v>13</v>
      </c>
      <c r="K430" s="271" t="s">
        <v>949</v>
      </c>
    </row>
    <row r="431" spans="2:11">
      <c r="B431" s="267" t="s">
        <v>943</v>
      </c>
      <c r="C431" t="s">
        <v>978</v>
      </c>
      <c r="D431" t="s">
        <v>3714</v>
      </c>
      <c r="E431" s="564">
        <v>25000</v>
      </c>
      <c r="F431" s="27">
        <f t="shared" si="21"/>
        <v>134056837</v>
      </c>
      <c r="G431" s="266">
        <f t="shared" si="19"/>
        <v>25000</v>
      </c>
      <c r="H431" s="269">
        <f t="shared" si="20"/>
        <v>134056837</v>
      </c>
      <c r="J431" s="267" t="s">
        <v>13</v>
      </c>
      <c r="K431" s="271" t="s">
        <v>949</v>
      </c>
    </row>
    <row r="432" spans="2:11">
      <c r="B432" s="267" t="s">
        <v>943</v>
      </c>
      <c r="C432" t="s">
        <v>978</v>
      </c>
      <c r="D432" t="s">
        <v>3677</v>
      </c>
      <c r="E432" s="564">
        <v>719000</v>
      </c>
      <c r="F432" s="27">
        <f t="shared" si="21"/>
        <v>134775837</v>
      </c>
      <c r="G432" s="266">
        <f t="shared" si="19"/>
        <v>719000</v>
      </c>
      <c r="H432" s="269">
        <f t="shared" si="20"/>
        <v>134775837</v>
      </c>
      <c r="J432" s="267" t="s">
        <v>13</v>
      </c>
      <c r="K432" s="271" t="s">
        <v>949</v>
      </c>
    </row>
    <row r="433" spans="2:11">
      <c r="B433" s="267" t="s">
        <v>943</v>
      </c>
      <c r="C433" t="s">
        <v>978</v>
      </c>
      <c r="D433" t="s">
        <v>3727</v>
      </c>
      <c r="E433" s="564">
        <v>616000</v>
      </c>
      <c r="F433" s="27">
        <f t="shared" si="21"/>
        <v>135391837</v>
      </c>
      <c r="G433" s="266">
        <f t="shared" si="19"/>
        <v>616000</v>
      </c>
      <c r="H433" s="269">
        <f t="shared" si="20"/>
        <v>135391837</v>
      </c>
      <c r="J433" s="267" t="s">
        <v>13</v>
      </c>
      <c r="K433" s="271" t="s">
        <v>949</v>
      </c>
    </row>
    <row r="434" spans="2:11">
      <c r="B434" s="267" t="s">
        <v>943</v>
      </c>
      <c r="C434" t="s">
        <v>978</v>
      </c>
      <c r="D434" t="s">
        <v>3771</v>
      </c>
      <c r="E434" s="564">
        <v>1797000</v>
      </c>
      <c r="F434" s="27">
        <f t="shared" si="21"/>
        <v>137188837</v>
      </c>
      <c r="G434" s="266">
        <f t="shared" si="19"/>
        <v>1797000</v>
      </c>
      <c r="H434" s="269">
        <f t="shared" si="20"/>
        <v>137188837</v>
      </c>
      <c r="J434" s="267" t="s">
        <v>13</v>
      </c>
      <c r="K434" s="271" t="s">
        <v>949</v>
      </c>
    </row>
    <row r="435" spans="2:11">
      <c r="B435" s="267" t="s">
        <v>943</v>
      </c>
      <c r="C435" t="s">
        <v>978</v>
      </c>
      <c r="D435" t="s">
        <v>3710</v>
      </c>
      <c r="E435" s="564">
        <v>616000</v>
      </c>
      <c r="F435" s="27">
        <f t="shared" si="21"/>
        <v>137804837</v>
      </c>
      <c r="G435" s="266">
        <f t="shared" si="19"/>
        <v>616000</v>
      </c>
      <c r="H435" s="269">
        <f t="shared" si="20"/>
        <v>137804837</v>
      </c>
      <c r="J435" s="267" t="s">
        <v>13</v>
      </c>
      <c r="K435" s="271" t="s">
        <v>949</v>
      </c>
    </row>
    <row r="436" spans="2:11">
      <c r="B436" s="267" t="s">
        <v>943</v>
      </c>
      <c r="C436" t="s">
        <v>978</v>
      </c>
      <c r="D436" t="s">
        <v>3678</v>
      </c>
      <c r="E436" s="564">
        <v>493000</v>
      </c>
      <c r="F436" s="27">
        <f t="shared" si="21"/>
        <v>138297837</v>
      </c>
      <c r="G436" s="266">
        <f t="shared" si="19"/>
        <v>493000</v>
      </c>
      <c r="H436" s="269">
        <f t="shared" si="20"/>
        <v>138297837</v>
      </c>
      <c r="J436" s="267" t="s">
        <v>13</v>
      </c>
      <c r="K436" s="271" t="s">
        <v>949</v>
      </c>
    </row>
    <row r="437" spans="2:11">
      <c r="B437" s="267" t="s">
        <v>943</v>
      </c>
      <c r="C437" t="s">
        <v>978</v>
      </c>
      <c r="D437" t="s">
        <v>3679</v>
      </c>
      <c r="E437" s="564">
        <v>17000</v>
      </c>
      <c r="F437" s="27">
        <f t="shared" si="21"/>
        <v>138314837</v>
      </c>
      <c r="G437" s="266">
        <f t="shared" si="19"/>
        <v>17000</v>
      </c>
      <c r="H437" s="269">
        <f t="shared" si="20"/>
        <v>138314837</v>
      </c>
      <c r="J437" s="267" t="s">
        <v>13</v>
      </c>
      <c r="K437" s="271" t="s">
        <v>949</v>
      </c>
    </row>
    <row r="438" spans="2:11">
      <c r="B438" s="267" t="s">
        <v>943</v>
      </c>
      <c r="C438" t="s">
        <v>978</v>
      </c>
      <c r="D438" t="s">
        <v>3738</v>
      </c>
      <c r="E438" s="564">
        <v>92000</v>
      </c>
      <c r="F438" s="27">
        <f t="shared" si="21"/>
        <v>138406837</v>
      </c>
      <c r="G438" s="266">
        <f t="shared" si="19"/>
        <v>92000</v>
      </c>
      <c r="H438" s="269">
        <f t="shared" si="20"/>
        <v>138406837</v>
      </c>
      <c r="J438" s="267" t="s">
        <v>13</v>
      </c>
      <c r="K438" s="271" t="s">
        <v>949</v>
      </c>
    </row>
    <row r="439" spans="2:11">
      <c r="B439" s="267" t="s">
        <v>943</v>
      </c>
      <c r="C439" t="s">
        <v>978</v>
      </c>
      <c r="D439" t="s">
        <v>3739</v>
      </c>
      <c r="E439" s="564">
        <v>6000</v>
      </c>
      <c r="F439" s="27">
        <f t="shared" si="21"/>
        <v>138412837</v>
      </c>
      <c r="G439" s="266">
        <f t="shared" si="19"/>
        <v>6000</v>
      </c>
      <c r="H439" s="269">
        <f t="shared" si="20"/>
        <v>138412837</v>
      </c>
      <c r="J439" s="267" t="s">
        <v>13</v>
      </c>
      <c r="K439" s="271" t="s">
        <v>949</v>
      </c>
    </row>
    <row r="440" spans="2:11">
      <c r="B440" s="267" t="s">
        <v>943</v>
      </c>
      <c r="C440" t="s">
        <v>978</v>
      </c>
      <c r="D440" t="s">
        <v>3681</v>
      </c>
      <c r="E440" s="564">
        <v>32000</v>
      </c>
      <c r="F440" s="27">
        <f t="shared" si="21"/>
        <v>138444837</v>
      </c>
      <c r="G440" s="266">
        <f t="shared" si="19"/>
        <v>32000</v>
      </c>
      <c r="H440" s="269">
        <f t="shared" si="20"/>
        <v>138444837</v>
      </c>
      <c r="J440" s="267" t="s">
        <v>13</v>
      </c>
      <c r="K440" s="271" t="s">
        <v>949</v>
      </c>
    </row>
    <row r="441" spans="2:11">
      <c r="B441" s="267" t="s">
        <v>943</v>
      </c>
      <c r="C441" t="s">
        <v>978</v>
      </c>
      <c r="D441" t="s">
        <v>3683</v>
      </c>
      <c r="E441" s="564">
        <v>513000</v>
      </c>
      <c r="F441" s="27">
        <f t="shared" si="21"/>
        <v>138957837</v>
      </c>
      <c r="G441" s="266">
        <f t="shared" si="19"/>
        <v>513000</v>
      </c>
      <c r="H441" s="269">
        <f t="shared" si="20"/>
        <v>138957837</v>
      </c>
      <c r="J441" s="267" t="s">
        <v>13</v>
      </c>
      <c r="K441" s="271" t="s">
        <v>949</v>
      </c>
    </row>
    <row r="442" spans="2:11">
      <c r="B442" s="267" t="s">
        <v>943</v>
      </c>
      <c r="C442" t="s">
        <v>978</v>
      </c>
      <c r="D442" t="s">
        <v>3740</v>
      </c>
      <c r="E442" s="564">
        <v>154000</v>
      </c>
      <c r="F442" s="27">
        <f t="shared" si="21"/>
        <v>139111837</v>
      </c>
      <c r="G442" s="266">
        <f t="shared" si="19"/>
        <v>154000</v>
      </c>
      <c r="H442" s="269">
        <f t="shared" si="20"/>
        <v>139111837</v>
      </c>
      <c r="J442" s="267" t="s">
        <v>13</v>
      </c>
      <c r="K442" s="271" t="s">
        <v>949</v>
      </c>
    </row>
    <row r="443" spans="2:11">
      <c r="B443" s="267" t="s">
        <v>943</v>
      </c>
      <c r="C443" t="s">
        <v>978</v>
      </c>
      <c r="D443" t="s">
        <v>3760</v>
      </c>
      <c r="E443" s="564">
        <v>16000</v>
      </c>
      <c r="F443" s="27">
        <f t="shared" si="21"/>
        <v>139127837</v>
      </c>
      <c r="G443" s="266">
        <f t="shared" si="19"/>
        <v>16000</v>
      </c>
      <c r="H443" s="269">
        <f t="shared" si="20"/>
        <v>139127837</v>
      </c>
      <c r="J443" s="267" t="s">
        <v>13</v>
      </c>
      <c r="K443" s="271" t="s">
        <v>949</v>
      </c>
    </row>
    <row r="444" spans="2:11">
      <c r="B444" s="267" t="s">
        <v>943</v>
      </c>
      <c r="C444" t="s">
        <v>978</v>
      </c>
      <c r="D444" t="s">
        <v>3718</v>
      </c>
      <c r="E444" s="564">
        <v>234000</v>
      </c>
      <c r="F444" s="27">
        <f t="shared" si="21"/>
        <v>139361837</v>
      </c>
      <c r="G444" s="266">
        <f t="shared" si="19"/>
        <v>234000</v>
      </c>
      <c r="H444" s="269">
        <f t="shared" si="20"/>
        <v>139361837</v>
      </c>
      <c r="J444" s="267" t="s">
        <v>13</v>
      </c>
      <c r="K444" s="271" t="s">
        <v>949</v>
      </c>
    </row>
    <row r="445" spans="2:11">
      <c r="B445" s="267" t="s">
        <v>943</v>
      </c>
      <c r="C445" t="s">
        <v>978</v>
      </c>
      <c r="D445" t="s">
        <v>3730</v>
      </c>
      <c r="E445" s="564">
        <v>11000</v>
      </c>
      <c r="F445" s="27">
        <f t="shared" si="21"/>
        <v>139372837</v>
      </c>
      <c r="G445" s="266">
        <f t="shared" si="19"/>
        <v>11000</v>
      </c>
      <c r="H445" s="269">
        <f t="shared" si="20"/>
        <v>139372837</v>
      </c>
      <c r="J445" s="267" t="s">
        <v>13</v>
      </c>
      <c r="K445" s="271" t="s">
        <v>949</v>
      </c>
    </row>
    <row r="446" spans="2:11">
      <c r="B446" s="267" t="s">
        <v>943</v>
      </c>
      <c r="C446" t="s">
        <v>978</v>
      </c>
      <c r="D446" t="s">
        <v>3689</v>
      </c>
      <c r="E446" s="564">
        <v>2000</v>
      </c>
      <c r="F446" s="27">
        <f t="shared" si="21"/>
        <v>139374837</v>
      </c>
      <c r="G446" s="266">
        <f t="shared" si="19"/>
        <v>2000</v>
      </c>
      <c r="H446" s="269">
        <f t="shared" si="20"/>
        <v>139374837</v>
      </c>
      <c r="J446" s="267" t="s">
        <v>13</v>
      </c>
      <c r="K446" s="271" t="s">
        <v>949</v>
      </c>
    </row>
    <row r="447" spans="2:11">
      <c r="B447" s="267" t="s">
        <v>943</v>
      </c>
      <c r="C447" t="s">
        <v>978</v>
      </c>
      <c r="D447" t="s">
        <v>3693</v>
      </c>
      <c r="E447" s="564">
        <v>246000</v>
      </c>
      <c r="F447" s="27">
        <f t="shared" si="21"/>
        <v>139620837</v>
      </c>
      <c r="G447" s="266">
        <f t="shared" si="19"/>
        <v>246000</v>
      </c>
      <c r="H447" s="269">
        <f t="shared" si="20"/>
        <v>139620837</v>
      </c>
      <c r="J447" s="267" t="s">
        <v>13</v>
      </c>
      <c r="K447" s="271" t="s">
        <v>949</v>
      </c>
    </row>
    <row r="448" spans="2:11">
      <c r="B448" s="267" t="s">
        <v>943</v>
      </c>
      <c r="C448" t="s">
        <v>978</v>
      </c>
      <c r="D448" t="s">
        <v>3743</v>
      </c>
      <c r="E448" s="564">
        <v>265000</v>
      </c>
      <c r="F448" s="27">
        <f t="shared" si="21"/>
        <v>139885837</v>
      </c>
      <c r="G448" s="266">
        <f t="shared" si="19"/>
        <v>265000</v>
      </c>
      <c r="H448" s="269">
        <f t="shared" si="20"/>
        <v>139885837</v>
      </c>
      <c r="J448" s="267" t="s">
        <v>13</v>
      </c>
      <c r="K448" s="271" t="s">
        <v>949</v>
      </c>
    </row>
    <row r="449" spans="2:11">
      <c r="B449" s="267" t="s">
        <v>943</v>
      </c>
      <c r="C449" t="s">
        <v>978</v>
      </c>
      <c r="D449" t="s">
        <v>3695</v>
      </c>
      <c r="E449" s="564">
        <v>438000</v>
      </c>
      <c r="F449" s="27">
        <f t="shared" si="21"/>
        <v>140323837</v>
      </c>
      <c r="G449" s="266">
        <f t="shared" si="19"/>
        <v>438000</v>
      </c>
      <c r="H449" s="269">
        <f t="shared" si="20"/>
        <v>140323837</v>
      </c>
      <c r="J449" s="267" t="s">
        <v>13</v>
      </c>
      <c r="K449" s="271" t="s">
        <v>949</v>
      </c>
    </row>
    <row r="450" spans="2:11">
      <c r="B450" s="267" t="s">
        <v>943</v>
      </c>
      <c r="C450" t="s">
        <v>978</v>
      </c>
      <c r="D450" t="s">
        <v>3698</v>
      </c>
      <c r="E450" s="564">
        <v>39000</v>
      </c>
      <c r="F450" s="27">
        <f t="shared" si="21"/>
        <v>140362837</v>
      </c>
      <c r="G450" s="266">
        <f t="shared" si="19"/>
        <v>39000</v>
      </c>
      <c r="H450" s="269">
        <f t="shared" si="20"/>
        <v>140362837</v>
      </c>
      <c r="J450" s="267" t="s">
        <v>13</v>
      </c>
      <c r="K450" s="271" t="s">
        <v>949</v>
      </c>
    </row>
    <row r="451" spans="2:11">
      <c r="B451" s="267" t="s">
        <v>943</v>
      </c>
      <c r="C451" t="s">
        <v>978</v>
      </c>
      <c r="D451" t="s">
        <v>3699</v>
      </c>
      <c r="E451" s="564">
        <v>125000</v>
      </c>
      <c r="F451" s="27">
        <f t="shared" si="21"/>
        <v>140487837</v>
      </c>
      <c r="G451" s="266">
        <f t="shared" si="19"/>
        <v>125000</v>
      </c>
      <c r="H451" s="269">
        <f t="shared" si="20"/>
        <v>140487837</v>
      </c>
      <c r="J451" s="267" t="s">
        <v>13</v>
      </c>
      <c r="K451" s="271" t="s">
        <v>949</v>
      </c>
    </row>
    <row r="452" spans="2:11">
      <c r="B452" s="267" t="s">
        <v>943</v>
      </c>
      <c r="C452" t="s">
        <v>978</v>
      </c>
      <c r="D452" t="s">
        <v>3745</v>
      </c>
      <c r="E452" s="564">
        <v>92000</v>
      </c>
      <c r="F452" s="27">
        <f t="shared" si="21"/>
        <v>140579837</v>
      </c>
      <c r="G452" s="266">
        <f t="shared" si="19"/>
        <v>92000</v>
      </c>
      <c r="H452" s="269">
        <f t="shared" si="20"/>
        <v>140579837</v>
      </c>
      <c r="J452" s="267" t="s">
        <v>13</v>
      </c>
      <c r="K452" s="271" t="s">
        <v>949</v>
      </c>
    </row>
    <row r="453" spans="2:11">
      <c r="B453" s="267" t="s">
        <v>943</v>
      </c>
      <c r="C453" t="s">
        <v>978</v>
      </c>
      <c r="D453" t="s">
        <v>3700</v>
      </c>
      <c r="E453" s="564">
        <v>359000</v>
      </c>
      <c r="F453" s="27">
        <f t="shared" si="21"/>
        <v>140938837</v>
      </c>
      <c r="G453" s="266">
        <f t="shared" si="19"/>
        <v>359000</v>
      </c>
      <c r="H453" s="269">
        <f t="shared" si="20"/>
        <v>140938837</v>
      </c>
      <c r="J453" s="267" t="s">
        <v>13</v>
      </c>
      <c r="K453" s="271" t="s">
        <v>949</v>
      </c>
    </row>
    <row r="454" spans="2:11">
      <c r="B454" s="267" t="s">
        <v>943</v>
      </c>
      <c r="C454" t="s">
        <v>978</v>
      </c>
      <c r="D454" t="s">
        <v>3754</v>
      </c>
      <c r="E454" s="564">
        <v>234000</v>
      </c>
      <c r="F454" s="27">
        <f t="shared" si="21"/>
        <v>141172837</v>
      </c>
      <c r="G454" s="266">
        <f t="shared" si="19"/>
        <v>234000</v>
      </c>
      <c r="H454" s="269">
        <f t="shared" si="20"/>
        <v>141172837</v>
      </c>
      <c r="J454" s="267" t="s">
        <v>13</v>
      </c>
      <c r="K454" s="271" t="s">
        <v>949</v>
      </c>
    </row>
    <row r="455" spans="2:11">
      <c r="B455" s="267" t="s">
        <v>943</v>
      </c>
      <c r="C455" t="s">
        <v>978</v>
      </c>
      <c r="D455" t="s">
        <v>3747</v>
      </c>
      <c r="E455" s="564">
        <v>308000</v>
      </c>
      <c r="F455" s="27">
        <f t="shared" si="21"/>
        <v>141480837</v>
      </c>
      <c r="G455" s="266">
        <f t="shared" si="19"/>
        <v>308000</v>
      </c>
      <c r="H455" s="269">
        <f t="shared" si="20"/>
        <v>141480837</v>
      </c>
      <c r="J455" s="267" t="s">
        <v>13</v>
      </c>
      <c r="K455" s="271" t="s">
        <v>949</v>
      </c>
    </row>
    <row r="456" spans="2:11">
      <c r="B456" s="267" t="s">
        <v>943</v>
      </c>
      <c r="C456" t="s">
        <v>978</v>
      </c>
      <c r="D456" t="s">
        <v>3703</v>
      </c>
      <c r="E456" s="564">
        <v>44000</v>
      </c>
      <c r="F456" s="27">
        <f t="shared" si="21"/>
        <v>141524837</v>
      </c>
      <c r="G456" s="266">
        <f t="shared" si="19"/>
        <v>44000</v>
      </c>
      <c r="H456" s="269">
        <f t="shared" si="20"/>
        <v>141524837</v>
      </c>
      <c r="J456" s="267" t="s">
        <v>13</v>
      </c>
      <c r="K456" s="271" t="s">
        <v>949</v>
      </c>
    </row>
    <row r="457" spans="2:11">
      <c r="B457" s="267" t="s">
        <v>943</v>
      </c>
      <c r="C457" t="s">
        <v>978</v>
      </c>
      <c r="D457" t="s">
        <v>3733</v>
      </c>
      <c r="E457" s="564">
        <v>250000</v>
      </c>
      <c r="F457" s="27">
        <f t="shared" si="21"/>
        <v>141774837</v>
      </c>
      <c r="G457" s="266">
        <f t="shared" ref="G457:G520" si="22">E457</f>
        <v>250000</v>
      </c>
      <c r="H457" s="269">
        <f t="shared" ref="H457:H520" si="23">H456+G457</f>
        <v>141774837</v>
      </c>
      <c r="J457" s="267" t="s">
        <v>13</v>
      </c>
      <c r="K457" s="271" t="s">
        <v>949</v>
      </c>
    </row>
    <row r="458" spans="2:11">
      <c r="B458" s="267" t="s">
        <v>943</v>
      </c>
      <c r="C458" t="s">
        <v>978</v>
      </c>
      <c r="D458" t="s">
        <v>3748</v>
      </c>
      <c r="E458" s="564">
        <v>1232000</v>
      </c>
      <c r="F458" s="27">
        <f t="shared" si="21"/>
        <v>143006837</v>
      </c>
      <c r="G458" s="266">
        <f t="shared" si="22"/>
        <v>1232000</v>
      </c>
      <c r="H458" s="269">
        <f t="shared" si="23"/>
        <v>143006837</v>
      </c>
      <c r="J458" s="267" t="s">
        <v>13</v>
      </c>
      <c r="K458" s="271" t="s">
        <v>949</v>
      </c>
    </row>
    <row r="459" spans="2:11">
      <c r="B459" s="267" t="s">
        <v>943</v>
      </c>
      <c r="C459" t="s">
        <v>978</v>
      </c>
      <c r="D459" t="s">
        <v>3704</v>
      </c>
      <c r="E459" s="564">
        <v>78000</v>
      </c>
      <c r="F459" s="27">
        <f t="shared" si="21"/>
        <v>143084837</v>
      </c>
      <c r="G459" s="266">
        <f t="shared" si="22"/>
        <v>78000</v>
      </c>
      <c r="H459" s="269">
        <f t="shared" si="23"/>
        <v>143084837</v>
      </c>
      <c r="J459" s="267" t="s">
        <v>13</v>
      </c>
      <c r="K459" s="271" t="s">
        <v>949</v>
      </c>
    </row>
    <row r="460" spans="2:11">
      <c r="B460" s="267" t="s">
        <v>943</v>
      </c>
      <c r="C460" t="s">
        <v>978</v>
      </c>
      <c r="D460" t="s">
        <v>3726</v>
      </c>
      <c r="E460" s="564">
        <v>54000</v>
      </c>
      <c r="F460" s="27">
        <f t="shared" si="21"/>
        <v>143138837</v>
      </c>
      <c r="G460" s="266">
        <f t="shared" si="22"/>
        <v>54000</v>
      </c>
      <c r="H460" s="269">
        <f t="shared" si="23"/>
        <v>143138837</v>
      </c>
      <c r="J460" s="267" t="s">
        <v>13</v>
      </c>
      <c r="K460" s="271" t="s">
        <v>949</v>
      </c>
    </row>
    <row r="461" spans="2:11">
      <c r="B461" s="267" t="s">
        <v>943</v>
      </c>
      <c r="C461" t="s">
        <v>978</v>
      </c>
      <c r="D461" t="s">
        <v>3753</v>
      </c>
      <c r="E461" s="564">
        <v>26000</v>
      </c>
      <c r="F461" s="27">
        <f t="shared" si="21"/>
        <v>143164837</v>
      </c>
      <c r="G461" s="266">
        <f t="shared" si="22"/>
        <v>26000</v>
      </c>
      <c r="H461" s="269">
        <f t="shared" si="23"/>
        <v>143164837</v>
      </c>
      <c r="J461" s="267" t="s">
        <v>13</v>
      </c>
      <c r="K461" s="271" t="s">
        <v>949</v>
      </c>
    </row>
    <row r="462" spans="2:11">
      <c r="B462" s="267" t="s">
        <v>943</v>
      </c>
      <c r="C462" t="s">
        <v>978</v>
      </c>
      <c r="D462" t="s">
        <v>3708</v>
      </c>
      <c r="E462" s="564">
        <v>209000</v>
      </c>
      <c r="F462" s="27">
        <f t="shared" ref="F462:F525" si="24">F461+E462</f>
        <v>143373837</v>
      </c>
      <c r="G462" s="266">
        <f t="shared" si="22"/>
        <v>209000</v>
      </c>
      <c r="H462" s="269">
        <f t="shared" si="23"/>
        <v>143373837</v>
      </c>
      <c r="J462" s="267" t="s">
        <v>13</v>
      </c>
      <c r="K462" s="271" t="s">
        <v>949</v>
      </c>
    </row>
    <row r="463" spans="2:11">
      <c r="B463" s="267" t="s">
        <v>943</v>
      </c>
      <c r="C463" t="s">
        <v>2847</v>
      </c>
      <c r="D463" t="s">
        <v>3735</v>
      </c>
      <c r="E463" s="564">
        <v>20000</v>
      </c>
      <c r="F463" s="27">
        <f t="shared" si="24"/>
        <v>143393837</v>
      </c>
      <c r="G463" s="266">
        <f t="shared" si="22"/>
        <v>20000</v>
      </c>
      <c r="H463" s="269">
        <f t="shared" si="23"/>
        <v>143393837</v>
      </c>
      <c r="J463" s="267" t="s">
        <v>13</v>
      </c>
      <c r="K463" s="271" t="s">
        <v>949</v>
      </c>
    </row>
    <row r="464" spans="2:11">
      <c r="B464" s="267" t="s">
        <v>943</v>
      </c>
      <c r="C464" t="s">
        <v>2847</v>
      </c>
      <c r="D464" t="s">
        <v>3714</v>
      </c>
      <c r="E464" s="564">
        <v>25000</v>
      </c>
      <c r="F464" s="27">
        <f t="shared" si="24"/>
        <v>143418837</v>
      </c>
      <c r="G464" s="266">
        <f t="shared" si="22"/>
        <v>25000</v>
      </c>
      <c r="H464" s="269">
        <f t="shared" si="23"/>
        <v>143418837</v>
      </c>
      <c r="J464" s="267" t="s">
        <v>13</v>
      </c>
      <c r="K464" s="271" t="s">
        <v>949</v>
      </c>
    </row>
    <row r="465" spans="2:11">
      <c r="B465" s="267" t="s">
        <v>943</v>
      </c>
      <c r="C465" t="s">
        <v>2847</v>
      </c>
      <c r="D465" t="s">
        <v>3710</v>
      </c>
      <c r="E465" s="564">
        <v>254000</v>
      </c>
      <c r="F465" s="27">
        <f t="shared" si="24"/>
        <v>143672837</v>
      </c>
      <c r="G465" s="266">
        <f t="shared" si="22"/>
        <v>254000</v>
      </c>
      <c r="H465" s="269">
        <f t="shared" si="23"/>
        <v>143672837</v>
      </c>
      <c r="J465" s="267" t="s">
        <v>13</v>
      </c>
      <c r="K465" s="271" t="s">
        <v>949</v>
      </c>
    </row>
    <row r="466" spans="2:11">
      <c r="B466" s="267" t="s">
        <v>943</v>
      </c>
      <c r="C466" t="s">
        <v>2847</v>
      </c>
      <c r="D466" t="s">
        <v>3679</v>
      </c>
      <c r="E466" s="564">
        <v>19000</v>
      </c>
      <c r="F466" s="27">
        <f t="shared" si="24"/>
        <v>143691837</v>
      </c>
      <c r="G466" s="266">
        <f t="shared" si="22"/>
        <v>19000</v>
      </c>
      <c r="H466" s="269">
        <f t="shared" si="23"/>
        <v>143691837</v>
      </c>
      <c r="J466" s="267" t="s">
        <v>13</v>
      </c>
      <c r="K466" s="271" t="s">
        <v>949</v>
      </c>
    </row>
    <row r="467" spans="2:11">
      <c r="B467" s="267" t="s">
        <v>943</v>
      </c>
      <c r="C467" t="s">
        <v>2847</v>
      </c>
      <c r="D467" t="s">
        <v>3738</v>
      </c>
      <c r="E467" s="564">
        <v>38000</v>
      </c>
      <c r="F467" s="27">
        <f t="shared" si="24"/>
        <v>143729837</v>
      </c>
      <c r="G467" s="266">
        <f t="shared" si="22"/>
        <v>38000</v>
      </c>
      <c r="H467" s="269">
        <f t="shared" si="23"/>
        <v>143729837</v>
      </c>
      <c r="J467" s="267" t="s">
        <v>13</v>
      </c>
      <c r="K467" s="271" t="s">
        <v>949</v>
      </c>
    </row>
    <row r="468" spans="2:11">
      <c r="B468" s="267" t="s">
        <v>943</v>
      </c>
      <c r="C468" t="s">
        <v>2847</v>
      </c>
      <c r="D468" t="s">
        <v>3683</v>
      </c>
      <c r="E468" s="564">
        <v>424000</v>
      </c>
      <c r="F468" s="27">
        <f t="shared" si="24"/>
        <v>144153837</v>
      </c>
      <c r="G468" s="266">
        <f t="shared" si="22"/>
        <v>424000</v>
      </c>
      <c r="H468" s="269">
        <f t="shared" si="23"/>
        <v>144153837</v>
      </c>
      <c r="J468" s="267" t="s">
        <v>13</v>
      </c>
      <c r="K468" s="271" t="s">
        <v>949</v>
      </c>
    </row>
    <row r="469" spans="2:11">
      <c r="B469" s="267" t="s">
        <v>943</v>
      </c>
      <c r="C469" t="s">
        <v>2847</v>
      </c>
      <c r="D469" t="s">
        <v>3687</v>
      </c>
      <c r="E469" s="564">
        <v>234000</v>
      </c>
      <c r="F469" s="27">
        <f t="shared" si="24"/>
        <v>144387837</v>
      </c>
      <c r="G469" s="266">
        <f t="shared" si="22"/>
        <v>234000</v>
      </c>
      <c r="H469" s="269">
        <f t="shared" si="23"/>
        <v>144387837</v>
      </c>
      <c r="J469" s="267" t="s">
        <v>13</v>
      </c>
      <c r="K469" s="271" t="s">
        <v>949</v>
      </c>
    </row>
    <row r="470" spans="2:11">
      <c r="B470" s="267" t="s">
        <v>943</v>
      </c>
      <c r="C470" t="s">
        <v>2847</v>
      </c>
      <c r="D470" t="s">
        <v>3740</v>
      </c>
      <c r="E470" s="564">
        <v>127000</v>
      </c>
      <c r="F470" s="27">
        <f t="shared" si="24"/>
        <v>144514837</v>
      </c>
      <c r="G470" s="266">
        <f t="shared" si="22"/>
        <v>127000</v>
      </c>
      <c r="H470" s="269">
        <f t="shared" si="23"/>
        <v>144514837</v>
      </c>
      <c r="J470" s="267" t="s">
        <v>13</v>
      </c>
      <c r="K470" s="271" t="s">
        <v>949</v>
      </c>
    </row>
    <row r="471" spans="2:11">
      <c r="B471" s="267" t="s">
        <v>943</v>
      </c>
      <c r="C471" t="s">
        <v>2847</v>
      </c>
      <c r="D471" t="s">
        <v>3718</v>
      </c>
      <c r="E471" s="564">
        <v>78000</v>
      </c>
      <c r="F471" s="27">
        <f t="shared" si="24"/>
        <v>144592837</v>
      </c>
      <c r="G471" s="266">
        <f t="shared" si="22"/>
        <v>78000</v>
      </c>
      <c r="H471" s="269">
        <f t="shared" si="23"/>
        <v>144592837</v>
      </c>
      <c r="J471" s="267" t="s">
        <v>13</v>
      </c>
      <c r="K471" s="271" t="s">
        <v>949</v>
      </c>
    </row>
    <row r="472" spans="2:11">
      <c r="B472" s="267" t="s">
        <v>943</v>
      </c>
      <c r="C472" t="s">
        <v>2847</v>
      </c>
      <c r="D472" t="s">
        <v>3689</v>
      </c>
      <c r="E472" s="564">
        <v>2000</v>
      </c>
      <c r="F472" s="27">
        <f t="shared" si="24"/>
        <v>144594837</v>
      </c>
      <c r="G472" s="266">
        <f t="shared" si="22"/>
        <v>2000</v>
      </c>
      <c r="H472" s="269">
        <f t="shared" si="23"/>
        <v>144594837</v>
      </c>
      <c r="J472" s="267" t="s">
        <v>13</v>
      </c>
      <c r="K472" s="271" t="s">
        <v>949</v>
      </c>
    </row>
    <row r="473" spans="2:11">
      <c r="B473" s="267" t="s">
        <v>943</v>
      </c>
      <c r="C473" t="s">
        <v>2847</v>
      </c>
      <c r="D473" t="s">
        <v>3742</v>
      </c>
      <c r="E473" s="564">
        <v>665000</v>
      </c>
      <c r="F473" s="27">
        <f t="shared" si="24"/>
        <v>145259837</v>
      </c>
      <c r="G473" s="266">
        <f t="shared" si="22"/>
        <v>665000</v>
      </c>
      <c r="H473" s="269">
        <f t="shared" si="23"/>
        <v>145259837</v>
      </c>
      <c r="J473" s="267" t="s">
        <v>13</v>
      </c>
      <c r="K473" s="271" t="s">
        <v>949</v>
      </c>
    </row>
    <row r="474" spans="2:11">
      <c r="B474" s="267" t="s">
        <v>943</v>
      </c>
      <c r="C474" t="s">
        <v>2847</v>
      </c>
      <c r="D474" t="s">
        <v>3698</v>
      </c>
      <c r="E474" s="564">
        <v>39000</v>
      </c>
      <c r="F474" s="27">
        <f t="shared" si="24"/>
        <v>145298837</v>
      </c>
      <c r="G474" s="266">
        <f t="shared" si="22"/>
        <v>39000</v>
      </c>
      <c r="H474" s="269">
        <f t="shared" si="23"/>
        <v>145298837</v>
      </c>
      <c r="J474" s="267" t="s">
        <v>13</v>
      </c>
      <c r="K474" s="271" t="s">
        <v>949</v>
      </c>
    </row>
    <row r="475" spans="2:11">
      <c r="B475" s="267" t="s">
        <v>943</v>
      </c>
      <c r="C475" t="s">
        <v>2847</v>
      </c>
      <c r="D475" t="s">
        <v>3699</v>
      </c>
      <c r="E475" s="564">
        <v>125000</v>
      </c>
      <c r="F475" s="27">
        <f t="shared" si="24"/>
        <v>145423837</v>
      </c>
      <c r="G475" s="266">
        <f t="shared" si="22"/>
        <v>125000</v>
      </c>
      <c r="H475" s="269">
        <f t="shared" si="23"/>
        <v>145423837</v>
      </c>
      <c r="J475" s="267" t="s">
        <v>13</v>
      </c>
      <c r="K475" s="271" t="s">
        <v>949</v>
      </c>
    </row>
    <row r="476" spans="2:11">
      <c r="B476" s="267" t="s">
        <v>943</v>
      </c>
      <c r="C476" t="s">
        <v>2847</v>
      </c>
      <c r="D476" t="s">
        <v>3700</v>
      </c>
      <c r="E476" s="564">
        <v>297000</v>
      </c>
      <c r="F476" s="27">
        <f t="shared" si="24"/>
        <v>145720837</v>
      </c>
      <c r="G476" s="266">
        <f t="shared" si="22"/>
        <v>297000</v>
      </c>
      <c r="H476" s="269">
        <f t="shared" si="23"/>
        <v>145720837</v>
      </c>
      <c r="J476" s="267" t="s">
        <v>13</v>
      </c>
      <c r="K476" s="271" t="s">
        <v>949</v>
      </c>
    </row>
    <row r="477" spans="2:11">
      <c r="B477" s="267" t="s">
        <v>943</v>
      </c>
      <c r="C477" t="s">
        <v>2847</v>
      </c>
      <c r="D477" t="s">
        <v>3720</v>
      </c>
      <c r="E477" s="564">
        <v>39000</v>
      </c>
      <c r="F477" s="27">
        <f t="shared" si="24"/>
        <v>145759837</v>
      </c>
      <c r="G477" s="266">
        <f t="shared" si="22"/>
        <v>39000</v>
      </c>
      <c r="H477" s="269">
        <f t="shared" si="23"/>
        <v>145759837</v>
      </c>
      <c r="J477" s="267" t="s">
        <v>13</v>
      </c>
      <c r="K477" s="271" t="s">
        <v>949</v>
      </c>
    </row>
    <row r="478" spans="2:11">
      <c r="B478" s="267" t="s">
        <v>943</v>
      </c>
      <c r="C478" t="s">
        <v>2847</v>
      </c>
      <c r="D478" t="s">
        <v>3708</v>
      </c>
      <c r="E478" s="564">
        <v>531000</v>
      </c>
      <c r="F478" s="27">
        <f t="shared" si="24"/>
        <v>146290837</v>
      </c>
      <c r="G478" s="266">
        <f t="shared" si="22"/>
        <v>531000</v>
      </c>
      <c r="H478" s="269">
        <f t="shared" si="23"/>
        <v>146290837</v>
      </c>
      <c r="J478" s="267" t="s">
        <v>13</v>
      </c>
      <c r="K478" s="271" t="s">
        <v>949</v>
      </c>
    </row>
    <row r="479" spans="2:11">
      <c r="B479" s="267" t="s">
        <v>943</v>
      </c>
      <c r="C479" t="s">
        <v>2844</v>
      </c>
      <c r="D479" t="s">
        <v>3714</v>
      </c>
      <c r="E479" s="564">
        <v>25000</v>
      </c>
      <c r="F479" s="27">
        <f t="shared" si="24"/>
        <v>146315837</v>
      </c>
      <c r="G479" s="266">
        <f t="shared" si="22"/>
        <v>25000</v>
      </c>
      <c r="H479" s="269">
        <f t="shared" si="23"/>
        <v>146315837</v>
      </c>
      <c r="J479" s="267" t="s">
        <v>13</v>
      </c>
      <c r="K479" s="271" t="s">
        <v>949</v>
      </c>
    </row>
    <row r="480" spans="2:11">
      <c r="B480" s="267" t="s">
        <v>943</v>
      </c>
      <c r="C480" t="s">
        <v>2844</v>
      </c>
      <c r="D480" t="s">
        <v>3710</v>
      </c>
      <c r="E480" s="564">
        <v>49000</v>
      </c>
      <c r="F480" s="27">
        <f t="shared" si="24"/>
        <v>146364837</v>
      </c>
      <c r="G480" s="266">
        <f t="shared" si="22"/>
        <v>49000</v>
      </c>
      <c r="H480" s="269">
        <f t="shared" si="23"/>
        <v>146364837</v>
      </c>
      <c r="J480" s="267" t="s">
        <v>13</v>
      </c>
      <c r="K480" s="271" t="s">
        <v>949</v>
      </c>
    </row>
    <row r="481" spans="2:11">
      <c r="B481" s="267" t="s">
        <v>943</v>
      </c>
      <c r="C481" t="s">
        <v>2844</v>
      </c>
      <c r="D481" t="s">
        <v>3738</v>
      </c>
      <c r="E481" s="564">
        <v>7000</v>
      </c>
      <c r="F481" s="27">
        <f t="shared" si="24"/>
        <v>146371837</v>
      </c>
      <c r="G481" s="266">
        <f t="shared" si="22"/>
        <v>7000</v>
      </c>
      <c r="H481" s="269">
        <f t="shared" si="23"/>
        <v>146371837</v>
      </c>
      <c r="J481" s="267" t="s">
        <v>13</v>
      </c>
      <c r="K481" s="271" t="s">
        <v>949</v>
      </c>
    </row>
    <row r="482" spans="2:11">
      <c r="B482" s="267" t="s">
        <v>943</v>
      </c>
      <c r="C482" t="s">
        <v>2844</v>
      </c>
      <c r="D482" t="s">
        <v>3683</v>
      </c>
      <c r="E482" s="564">
        <v>41000</v>
      </c>
      <c r="F482" s="27">
        <f t="shared" si="24"/>
        <v>146412837</v>
      </c>
      <c r="G482" s="266">
        <f t="shared" si="22"/>
        <v>41000</v>
      </c>
      <c r="H482" s="269">
        <f t="shared" si="23"/>
        <v>146412837</v>
      </c>
      <c r="J482" s="267" t="s">
        <v>13</v>
      </c>
      <c r="K482" s="271" t="s">
        <v>949</v>
      </c>
    </row>
    <row r="483" spans="2:11">
      <c r="B483" s="267" t="s">
        <v>943</v>
      </c>
      <c r="C483" t="s">
        <v>2844</v>
      </c>
      <c r="D483" t="s">
        <v>3740</v>
      </c>
      <c r="E483" s="564">
        <v>12000</v>
      </c>
      <c r="F483" s="27">
        <f t="shared" si="24"/>
        <v>146424837</v>
      </c>
      <c r="G483" s="266">
        <f t="shared" si="22"/>
        <v>12000</v>
      </c>
      <c r="H483" s="269">
        <f t="shared" si="23"/>
        <v>146424837</v>
      </c>
      <c r="J483" s="267" t="s">
        <v>13</v>
      </c>
      <c r="K483" s="271" t="s">
        <v>949</v>
      </c>
    </row>
    <row r="484" spans="2:11">
      <c r="B484" s="267" t="s">
        <v>943</v>
      </c>
      <c r="C484" t="s">
        <v>2844</v>
      </c>
      <c r="D484" t="s">
        <v>3741</v>
      </c>
      <c r="E484" s="564">
        <v>3000</v>
      </c>
      <c r="F484" s="27">
        <f t="shared" si="24"/>
        <v>146427837</v>
      </c>
      <c r="G484" s="266">
        <f t="shared" si="22"/>
        <v>3000</v>
      </c>
      <c r="H484" s="269">
        <f t="shared" si="23"/>
        <v>146427837</v>
      </c>
      <c r="J484" s="267" t="s">
        <v>13</v>
      </c>
      <c r="K484" s="271" t="s">
        <v>949</v>
      </c>
    </row>
    <row r="485" spans="2:11">
      <c r="B485" s="267" t="s">
        <v>943</v>
      </c>
      <c r="C485" t="s">
        <v>2844</v>
      </c>
      <c r="D485" t="s">
        <v>3718</v>
      </c>
      <c r="E485" s="564">
        <v>63000</v>
      </c>
      <c r="F485" s="27">
        <f t="shared" si="24"/>
        <v>146490837</v>
      </c>
      <c r="G485" s="266">
        <f t="shared" si="22"/>
        <v>63000</v>
      </c>
      <c r="H485" s="269">
        <f t="shared" si="23"/>
        <v>146490837</v>
      </c>
      <c r="J485" s="267" t="s">
        <v>13</v>
      </c>
      <c r="K485" s="271" t="s">
        <v>949</v>
      </c>
    </row>
    <row r="486" spans="2:11">
      <c r="B486" s="267" t="s">
        <v>943</v>
      </c>
      <c r="C486" t="s">
        <v>2844</v>
      </c>
      <c r="D486" t="s">
        <v>3742</v>
      </c>
      <c r="E486" s="564">
        <v>133000</v>
      </c>
      <c r="F486" s="27">
        <f t="shared" si="24"/>
        <v>146623837</v>
      </c>
      <c r="G486" s="266">
        <f t="shared" si="22"/>
        <v>133000</v>
      </c>
      <c r="H486" s="269">
        <f t="shared" si="23"/>
        <v>146623837</v>
      </c>
      <c r="J486" s="267" t="s">
        <v>13</v>
      </c>
      <c r="K486" s="271" t="s">
        <v>949</v>
      </c>
    </row>
    <row r="487" spans="2:11">
      <c r="B487" s="267" t="s">
        <v>943</v>
      </c>
      <c r="C487" t="s">
        <v>2844</v>
      </c>
      <c r="D487" t="s">
        <v>3693</v>
      </c>
      <c r="E487" s="564">
        <v>26000</v>
      </c>
      <c r="F487" s="27">
        <f t="shared" si="24"/>
        <v>146649837</v>
      </c>
      <c r="G487" s="266">
        <f t="shared" si="22"/>
        <v>26000</v>
      </c>
      <c r="H487" s="269">
        <f t="shared" si="23"/>
        <v>146649837</v>
      </c>
      <c r="J487" s="267" t="s">
        <v>13</v>
      </c>
      <c r="K487" s="271" t="s">
        <v>949</v>
      </c>
    </row>
    <row r="488" spans="2:11">
      <c r="B488" s="267" t="s">
        <v>943</v>
      </c>
      <c r="C488" t="s">
        <v>2844</v>
      </c>
      <c r="D488" t="s">
        <v>3743</v>
      </c>
      <c r="E488" s="564">
        <v>5000</v>
      </c>
      <c r="F488" s="27">
        <f t="shared" si="24"/>
        <v>146654837</v>
      </c>
      <c r="G488" s="266">
        <f t="shared" si="22"/>
        <v>5000</v>
      </c>
      <c r="H488" s="269">
        <f t="shared" si="23"/>
        <v>146654837</v>
      </c>
      <c r="J488" s="267" t="s">
        <v>13</v>
      </c>
      <c r="K488" s="271" t="s">
        <v>949</v>
      </c>
    </row>
    <row r="489" spans="2:11">
      <c r="B489" s="267" t="s">
        <v>943</v>
      </c>
      <c r="C489" t="s">
        <v>2844</v>
      </c>
      <c r="D489" t="s">
        <v>3698</v>
      </c>
      <c r="E489" s="564">
        <v>39000</v>
      </c>
      <c r="F489" s="27">
        <f t="shared" si="24"/>
        <v>146693837</v>
      </c>
      <c r="G489" s="266">
        <f t="shared" si="22"/>
        <v>39000</v>
      </c>
      <c r="H489" s="269">
        <f t="shared" si="23"/>
        <v>146693837</v>
      </c>
      <c r="J489" s="267" t="s">
        <v>13</v>
      </c>
      <c r="K489" s="271" t="s">
        <v>949</v>
      </c>
    </row>
    <row r="490" spans="2:11">
      <c r="B490" s="267" t="s">
        <v>943</v>
      </c>
      <c r="C490" t="s">
        <v>2844</v>
      </c>
      <c r="D490" t="s">
        <v>3699</v>
      </c>
      <c r="E490" s="564">
        <v>125000</v>
      </c>
      <c r="F490" s="27">
        <f t="shared" si="24"/>
        <v>146818837</v>
      </c>
      <c r="G490" s="266">
        <f t="shared" si="22"/>
        <v>125000</v>
      </c>
      <c r="H490" s="269">
        <f t="shared" si="23"/>
        <v>146818837</v>
      </c>
      <c r="J490" s="267" t="s">
        <v>13</v>
      </c>
      <c r="K490" s="271" t="s">
        <v>949</v>
      </c>
    </row>
    <row r="491" spans="2:11">
      <c r="B491" s="267" t="s">
        <v>943</v>
      </c>
      <c r="C491" t="s">
        <v>2844</v>
      </c>
      <c r="D491" t="s">
        <v>3745</v>
      </c>
      <c r="E491" s="564">
        <v>1000</v>
      </c>
      <c r="F491" s="27">
        <f t="shared" si="24"/>
        <v>146819837</v>
      </c>
      <c r="G491" s="266">
        <f t="shared" si="22"/>
        <v>1000</v>
      </c>
      <c r="H491" s="269">
        <f t="shared" si="23"/>
        <v>146819837</v>
      </c>
      <c r="J491" s="267" t="s">
        <v>13</v>
      </c>
      <c r="K491" s="271" t="s">
        <v>949</v>
      </c>
    </row>
    <row r="492" spans="2:11">
      <c r="B492" s="267" t="s">
        <v>943</v>
      </c>
      <c r="C492" t="s">
        <v>2844</v>
      </c>
      <c r="D492" t="s">
        <v>3768</v>
      </c>
      <c r="E492" s="564">
        <v>117000</v>
      </c>
      <c r="F492" s="27">
        <f t="shared" si="24"/>
        <v>146936837</v>
      </c>
      <c r="G492" s="266">
        <f t="shared" si="22"/>
        <v>117000</v>
      </c>
      <c r="H492" s="269">
        <f t="shared" si="23"/>
        <v>146936837</v>
      </c>
      <c r="J492" s="267" t="s">
        <v>13</v>
      </c>
      <c r="K492" s="271" t="s">
        <v>949</v>
      </c>
    </row>
    <row r="493" spans="2:11">
      <c r="B493" s="267" t="s">
        <v>943</v>
      </c>
      <c r="C493" t="s">
        <v>2844</v>
      </c>
      <c r="D493" t="s">
        <v>3747</v>
      </c>
      <c r="E493" s="564">
        <v>25000</v>
      </c>
      <c r="F493" s="27">
        <f t="shared" si="24"/>
        <v>146961837</v>
      </c>
      <c r="G493" s="266">
        <f t="shared" si="22"/>
        <v>25000</v>
      </c>
      <c r="H493" s="269">
        <f t="shared" si="23"/>
        <v>146961837</v>
      </c>
      <c r="J493" s="267" t="s">
        <v>13</v>
      </c>
      <c r="K493" s="271" t="s">
        <v>949</v>
      </c>
    </row>
    <row r="494" spans="2:11">
      <c r="B494" s="267" t="s">
        <v>943</v>
      </c>
      <c r="C494" t="s">
        <v>2844</v>
      </c>
      <c r="D494" t="s">
        <v>3748</v>
      </c>
      <c r="E494" s="564">
        <v>49000</v>
      </c>
      <c r="F494" s="27">
        <f t="shared" si="24"/>
        <v>147010837</v>
      </c>
      <c r="G494" s="266">
        <f t="shared" si="22"/>
        <v>49000</v>
      </c>
      <c r="H494" s="269">
        <f t="shared" si="23"/>
        <v>147010837</v>
      </c>
      <c r="J494" s="267" t="s">
        <v>13</v>
      </c>
      <c r="K494" s="271" t="s">
        <v>949</v>
      </c>
    </row>
    <row r="495" spans="2:11">
      <c r="B495" s="267" t="s">
        <v>943</v>
      </c>
      <c r="C495" t="s">
        <v>2844</v>
      </c>
      <c r="D495" t="s">
        <v>3749</v>
      </c>
      <c r="E495" s="564">
        <v>63000</v>
      </c>
      <c r="F495" s="27">
        <f t="shared" si="24"/>
        <v>147073837</v>
      </c>
      <c r="G495" s="266">
        <f t="shared" si="22"/>
        <v>63000</v>
      </c>
      <c r="H495" s="269">
        <f t="shared" si="23"/>
        <v>147073837</v>
      </c>
      <c r="J495" s="267" t="s">
        <v>13</v>
      </c>
      <c r="K495" s="271" t="s">
        <v>949</v>
      </c>
    </row>
    <row r="496" spans="2:11">
      <c r="B496" s="267" t="s">
        <v>943</v>
      </c>
      <c r="C496" t="s">
        <v>2844</v>
      </c>
      <c r="D496" t="s">
        <v>3772</v>
      </c>
      <c r="E496" s="564">
        <v>625000</v>
      </c>
      <c r="F496" s="27">
        <f t="shared" si="24"/>
        <v>147698837</v>
      </c>
      <c r="G496" s="266">
        <f t="shared" si="22"/>
        <v>625000</v>
      </c>
      <c r="H496" s="269">
        <f t="shared" si="23"/>
        <v>147698837</v>
      </c>
      <c r="J496" s="267" t="s">
        <v>13</v>
      </c>
      <c r="K496" s="271" t="s">
        <v>949</v>
      </c>
    </row>
    <row r="497" spans="2:11">
      <c r="B497" s="267" t="s">
        <v>943</v>
      </c>
      <c r="C497" t="s">
        <v>2852</v>
      </c>
      <c r="D497" t="s">
        <v>3714</v>
      </c>
      <c r="E497" s="564">
        <v>25000</v>
      </c>
      <c r="F497" s="27">
        <f t="shared" si="24"/>
        <v>147723837</v>
      </c>
      <c r="G497" s="266">
        <f t="shared" si="22"/>
        <v>25000</v>
      </c>
      <c r="H497" s="269">
        <f t="shared" si="23"/>
        <v>147723837</v>
      </c>
      <c r="J497" s="267" t="s">
        <v>13</v>
      </c>
      <c r="K497" s="271" t="s">
        <v>949</v>
      </c>
    </row>
    <row r="498" spans="2:11">
      <c r="B498" s="267" t="s">
        <v>943</v>
      </c>
      <c r="C498" t="s">
        <v>2852</v>
      </c>
      <c r="D498" t="s">
        <v>3710</v>
      </c>
      <c r="E498" s="564">
        <v>18300</v>
      </c>
      <c r="F498" s="27">
        <f t="shared" si="24"/>
        <v>147742137</v>
      </c>
      <c r="G498" s="266">
        <f t="shared" si="22"/>
        <v>18300</v>
      </c>
      <c r="H498" s="269">
        <f t="shared" si="23"/>
        <v>147742137</v>
      </c>
      <c r="J498" s="267" t="s">
        <v>13</v>
      </c>
      <c r="K498" s="271" t="s">
        <v>949</v>
      </c>
    </row>
    <row r="499" spans="2:11">
      <c r="B499" s="267" t="s">
        <v>943</v>
      </c>
      <c r="C499" t="s">
        <v>2852</v>
      </c>
      <c r="D499" t="s">
        <v>3738</v>
      </c>
      <c r="E499" s="564">
        <v>7000</v>
      </c>
      <c r="F499" s="27">
        <f t="shared" si="24"/>
        <v>147749137</v>
      </c>
      <c r="G499" s="266">
        <f t="shared" si="22"/>
        <v>7000</v>
      </c>
      <c r="H499" s="269">
        <f t="shared" si="23"/>
        <v>147749137</v>
      </c>
      <c r="J499" s="267" t="s">
        <v>13</v>
      </c>
      <c r="K499" s="271" t="s">
        <v>949</v>
      </c>
    </row>
    <row r="500" spans="2:11">
      <c r="B500" s="267" t="s">
        <v>943</v>
      </c>
      <c r="C500" t="s">
        <v>2852</v>
      </c>
      <c r="D500" t="s">
        <v>3739</v>
      </c>
      <c r="E500" s="564">
        <v>14000</v>
      </c>
      <c r="F500" s="27">
        <f t="shared" si="24"/>
        <v>147763137</v>
      </c>
      <c r="G500" s="266">
        <f t="shared" si="22"/>
        <v>14000</v>
      </c>
      <c r="H500" s="269">
        <f t="shared" si="23"/>
        <v>147763137</v>
      </c>
      <c r="J500" s="267" t="s">
        <v>13</v>
      </c>
      <c r="K500" s="271" t="s">
        <v>949</v>
      </c>
    </row>
    <row r="501" spans="2:11">
      <c r="B501" s="267" t="s">
        <v>943</v>
      </c>
      <c r="C501" t="s">
        <v>2852</v>
      </c>
      <c r="D501" t="s">
        <v>3680</v>
      </c>
      <c r="E501" s="564">
        <v>32000</v>
      </c>
      <c r="F501" s="27">
        <f t="shared" si="24"/>
        <v>147795137</v>
      </c>
      <c r="G501" s="266">
        <f t="shared" si="22"/>
        <v>32000</v>
      </c>
      <c r="H501" s="269">
        <f t="shared" si="23"/>
        <v>147795137</v>
      </c>
      <c r="J501" s="267" t="s">
        <v>13</v>
      </c>
      <c r="K501" s="271" t="s">
        <v>949</v>
      </c>
    </row>
    <row r="502" spans="2:11">
      <c r="B502" s="267" t="s">
        <v>943</v>
      </c>
      <c r="C502" t="s">
        <v>2852</v>
      </c>
      <c r="D502" t="s">
        <v>3681</v>
      </c>
      <c r="E502" s="564">
        <v>2000</v>
      </c>
      <c r="F502" s="27">
        <f t="shared" si="24"/>
        <v>147797137</v>
      </c>
      <c r="G502" s="266">
        <f t="shared" si="22"/>
        <v>2000</v>
      </c>
      <c r="H502" s="269">
        <f t="shared" si="23"/>
        <v>147797137</v>
      </c>
      <c r="J502" s="267" t="s">
        <v>13</v>
      </c>
      <c r="K502" s="271" t="s">
        <v>949</v>
      </c>
    </row>
    <row r="503" spans="2:11">
      <c r="B503" s="267" t="s">
        <v>943</v>
      </c>
      <c r="C503" t="s">
        <v>2852</v>
      </c>
      <c r="D503" t="s">
        <v>3740</v>
      </c>
      <c r="E503" s="564">
        <v>12000</v>
      </c>
      <c r="F503" s="27">
        <f t="shared" si="24"/>
        <v>147809137</v>
      </c>
      <c r="G503" s="266">
        <f t="shared" si="22"/>
        <v>12000</v>
      </c>
      <c r="H503" s="269">
        <f t="shared" si="23"/>
        <v>147809137</v>
      </c>
      <c r="J503" s="267" t="s">
        <v>13</v>
      </c>
      <c r="K503" s="271" t="s">
        <v>949</v>
      </c>
    </row>
    <row r="504" spans="2:11">
      <c r="B504" s="267" t="s">
        <v>943</v>
      </c>
      <c r="C504" t="s">
        <v>2852</v>
      </c>
      <c r="D504" t="s">
        <v>3760</v>
      </c>
      <c r="E504" s="564">
        <v>6000</v>
      </c>
      <c r="F504" s="27">
        <f t="shared" si="24"/>
        <v>147815137</v>
      </c>
      <c r="G504" s="266">
        <f t="shared" si="22"/>
        <v>6000</v>
      </c>
      <c r="H504" s="269">
        <f t="shared" si="23"/>
        <v>147815137</v>
      </c>
      <c r="J504" s="267" t="s">
        <v>13</v>
      </c>
      <c r="K504" s="271" t="s">
        <v>949</v>
      </c>
    </row>
    <row r="505" spans="2:11">
      <c r="B505" s="267" t="s">
        <v>943</v>
      </c>
      <c r="C505" t="s">
        <v>2852</v>
      </c>
      <c r="D505" t="s">
        <v>3718</v>
      </c>
      <c r="E505" s="564">
        <v>63000</v>
      </c>
      <c r="F505" s="27">
        <f t="shared" si="24"/>
        <v>147878137</v>
      </c>
      <c r="G505" s="266">
        <f t="shared" si="22"/>
        <v>63000</v>
      </c>
      <c r="H505" s="269">
        <f t="shared" si="23"/>
        <v>147878137</v>
      </c>
      <c r="J505" s="267" t="s">
        <v>13</v>
      </c>
      <c r="K505" s="271" t="s">
        <v>949</v>
      </c>
    </row>
    <row r="506" spans="2:11">
      <c r="B506" s="267" t="s">
        <v>943</v>
      </c>
      <c r="C506" t="s">
        <v>2852</v>
      </c>
      <c r="D506" t="s">
        <v>3689</v>
      </c>
      <c r="E506" s="564">
        <v>1667</v>
      </c>
      <c r="F506" s="27">
        <f t="shared" si="24"/>
        <v>147879804</v>
      </c>
      <c r="G506" s="266">
        <f t="shared" si="22"/>
        <v>1667</v>
      </c>
      <c r="H506" s="269">
        <f t="shared" si="23"/>
        <v>147879804</v>
      </c>
      <c r="J506" s="267" t="s">
        <v>13</v>
      </c>
      <c r="K506" s="271" t="s">
        <v>949</v>
      </c>
    </row>
    <row r="507" spans="2:11">
      <c r="B507" s="267" t="s">
        <v>943</v>
      </c>
      <c r="C507" t="s">
        <v>2852</v>
      </c>
      <c r="D507" t="s">
        <v>3742</v>
      </c>
      <c r="E507" s="564">
        <v>133000</v>
      </c>
      <c r="F507" s="27">
        <f t="shared" si="24"/>
        <v>148012804</v>
      </c>
      <c r="G507" s="266">
        <f t="shared" si="22"/>
        <v>133000</v>
      </c>
      <c r="H507" s="269">
        <f t="shared" si="23"/>
        <v>148012804</v>
      </c>
      <c r="J507" s="267" t="s">
        <v>13</v>
      </c>
      <c r="K507" s="271" t="s">
        <v>949</v>
      </c>
    </row>
    <row r="508" spans="2:11">
      <c r="B508" s="267" t="s">
        <v>943</v>
      </c>
      <c r="C508" t="s">
        <v>2852</v>
      </c>
      <c r="D508" t="s">
        <v>3693</v>
      </c>
      <c r="E508" s="564">
        <v>26000</v>
      </c>
      <c r="F508" s="27">
        <f t="shared" si="24"/>
        <v>148038804</v>
      </c>
      <c r="G508" s="266">
        <f t="shared" si="22"/>
        <v>26000</v>
      </c>
      <c r="H508" s="269">
        <f t="shared" si="23"/>
        <v>148038804</v>
      </c>
      <c r="J508" s="267" t="s">
        <v>13</v>
      </c>
      <c r="K508" s="271" t="s">
        <v>949</v>
      </c>
    </row>
    <row r="509" spans="2:11">
      <c r="B509" s="267" t="s">
        <v>943</v>
      </c>
      <c r="C509" t="s">
        <v>2852</v>
      </c>
      <c r="D509" t="s">
        <v>3743</v>
      </c>
      <c r="E509" s="564">
        <v>5000</v>
      </c>
      <c r="F509" s="27">
        <f t="shared" si="24"/>
        <v>148043804</v>
      </c>
      <c r="G509" s="266">
        <f t="shared" si="22"/>
        <v>5000</v>
      </c>
      <c r="H509" s="269">
        <f t="shared" si="23"/>
        <v>148043804</v>
      </c>
      <c r="J509" s="267" t="s">
        <v>13</v>
      </c>
      <c r="K509" s="271" t="s">
        <v>949</v>
      </c>
    </row>
    <row r="510" spans="2:11">
      <c r="B510" s="267" t="s">
        <v>943</v>
      </c>
      <c r="C510" t="s">
        <v>2852</v>
      </c>
      <c r="D510" t="s">
        <v>3698</v>
      </c>
      <c r="E510" s="564">
        <v>39000</v>
      </c>
      <c r="F510" s="27">
        <f t="shared" si="24"/>
        <v>148082804</v>
      </c>
      <c r="G510" s="266">
        <f t="shared" si="22"/>
        <v>39000</v>
      </c>
      <c r="H510" s="269">
        <f t="shared" si="23"/>
        <v>148082804</v>
      </c>
      <c r="J510" s="267" t="s">
        <v>13</v>
      </c>
      <c r="K510" s="271" t="s">
        <v>949</v>
      </c>
    </row>
    <row r="511" spans="2:11">
      <c r="B511" s="267" t="s">
        <v>943</v>
      </c>
      <c r="C511" t="s">
        <v>2852</v>
      </c>
      <c r="D511" t="s">
        <v>3699</v>
      </c>
      <c r="E511" s="564">
        <v>125000</v>
      </c>
      <c r="F511" s="27">
        <f t="shared" si="24"/>
        <v>148207804</v>
      </c>
      <c r="G511" s="266">
        <f t="shared" si="22"/>
        <v>125000</v>
      </c>
      <c r="H511" s="269">
        <f t="shared" si="23"/>
        <v>148207804</v>
      </c>
      <c r="J511" s="267" t="s">
        <v>13</v>
      </c>
      <c r="K511" s="271" t="s">
        <v>949</v>
      </c>
    </row>
    <row r="512" spans="2:11">
      <c r="B512" s="267" t="s">
        <v>943</v>
      </c>
      <c r="C512" t="s">
        <v>2852</v>
      </c>
      <c r="D512" t="s">
        <v>3745</v>
      </c>
      <c r="E512" s="564">
        <v>1000</v>
      </c>
      <c r="F512" s="27">
        <f t="shared" si="24"/>
        <v>148208804</v>
      </c>
      <c r="G512" s="266">
        <f t="shared" si="22"/>
        <v>1000</v>
      </c>
      <c r="H512" s="269">
        <f t="shared" si="23"/>
        <v>148208804</v>
      </c>
      <c r="J512" s="267" t="s">
        <v>13</v>
      </c>
      <c r="K512" s="271" t="s">
        <v>949</v>
      </c>
    </row>
    <row r="513" spans="2:11">
      <c r="B513" s="267" t="s">
        <v>943</v>
      </c>
      <c r="C513" t="s">
        <v>2852</v>
      </c>
      <c r="D513" t="s">
        <v>3746</v>
      </c>
      <c r="E513" s="564">
        <v>8000</v>
      </c>
      <c r="F513" s="27">
        <f t="shared" si="24"/>
        <v>148216804</v>
      </c>
      <c r="G513" s="266">
        <f t="shared" si="22"/>
        <v>8000</v>
      </c>
      <c r="H513" s="269">
        <f t="shared" si="23"/>
        <v>148216804</v>
      </c>
      <c r="J513" s="267" t="s">
        <v>13</v>
      </c>
      <c r="K513" s="271" t="s">
        <v>949</v>
      </c>
    </row>
    <row r="514" spans="2:11">
      <c r="B514" s="267" t="s">
        <v>943</v>
      </c>
      <c r="C514" t="s">
        <v>2852</v>
      </c>
      <c r="D514" t="s">
        <v>3747</v>
      </c>
      <c r="E514" s="564">
        <v>25000</v>
      </c>
      <c r="F514" s="27">
        <f t="shared" si="24"/>
        <v>148241804</v>
      </c>
      <c r="G514" s="266">
        <f t="shared" si="22"/>
        <v>25000</v>
      </c>
      <c r="H514" s="269">
        <f t="shared" si="23"/>
        <v>148241804</v>
      </c>
      <c r="J514" s="267" t="s">
        <v>13</v>
      </c>
      <c r="K514" s="271" t="s">
        <v>949</v>
      </c>
    </row>
    <row r="515" spans="2:11">
      <c r="B515" s="267" t="s">
        <v>943</v>
      </c>
      <c r="C515" t="s">
        <v>2852</v>
      </c>
      <c r="D515" t="s">
        <v>3755</v>
      </c>
      <c r="E515" s="564">
        <v>3000</v>
      </c>
      <c r="F515" s="27">
        <f t="shared" si="24"/>
        <v>148244804</v>
      </c>
      <c r="G515" s="266">
        <f t="shared" si="22"/>
        <v>3000</v>
      </c>
      <c r="H515" s="269">
        <f t="shared" si="23"/>
        <v>148244804</v>
      </c>
      <c r="J515" s="267" t="s">
        <v>13</v>
      </c>
      <c r="K515" s="271" t="s">
        <v>949</v>
      </c>
    </row>
    <row r="516" spans="2:11">
      <c r="B516" s="267" t="s">
        <v>943</v>
      </c>
      <c r="C516" t="s">
        <v>2852</v>
      </c>
      <c r="D516" t="s">
        <v>3748</v>
      </c>
      <c r="E516" s="564">
        <v>49000</v>
      </c>
      <c r="F516" s="27">
        <f t="shared" si="24"/>
        <v>148293804</v>
      </c>
      <c r="G516" s="266">
        <f t="shared" si="22"/>
        <v>49000</v>
      </c>
      <c r="H516" s="269">
        <f t="shared" si="23"/>
        <v>148293804</v>
      </c>
      <c r="J516" s="267" t="s">
        <v>13</v>
      </c>
      <c r="K516" s="271" t="s">
        <v>949</v>
      </c>
    </row>
    <row r="517" spans="2:11">
      <c r="B517" s="267" t="s">
        <v>943</v>
      </c>
      <c r="C517" t="s">
        <v>2852</v>
      </c>
      <c r="D517" t="s">
        <v>3749</v>
      </c>
      <c r="E517" s="564">
        <v>63000</v>
      </c>
      <c r="F517" s="27">
        <f t="shared" si="24"/>
        <v>148356804</v>
      </c>
      <c r="G517" s="266">
        <f t="shared" si="22"/>
        <v>63000</v>
      </c>
      <c r="H517" s="269">
        <f t="shared" si="23"/>
        <v>148356804</v>
      </c>
      <c r="J517" s="267" t="s">
        <v>13</v>
      </c>
      <c r="K517" s="271" t="s">
        <v>949</v>
      </c>
    </row>
    <row r="518" spans="2:11">
      <c r="B518" s="267" t="s">
        <v>943</v>
      </c>
      <c r="C518" t="s">
        <v>2852</v>
      </c>
      <c r="D518" t="s">
        <v>3772</v>
      </c>
      <c r="E518" s="564">
        <v>625000</v>
      </c>
      <c r="F518" s="27">
        <f t="shared" si="24"/>
        <v>148981804</v>
      </c>
      <c r="G518" s="266">
        <f t="shared" si="22"/>
        <v>625000</v>
      </c>
      <c r="H518" s="269">
        <f t="shared" si="23"/>
        <v>148981804</v>
      </c>
      <c r="J518" s="267" t="s">
        <v>13</v>
      </c>
      <c r="K518" s="271" t="s">
        <v>949</v>
      </c>
    </row>
    <row r="519" spans="2:11">
      <c r="B519" s="267" t="s">
        <v>943</v>
      </c>
      <c r="C519" t="s">
        <v>2852</v>
      </c>
      <c r="D519" t="s">
        <v>3753</v>
      </c>
      <c r="E519" s="564">
        <v>13000</v>
      </c>
      <c r="F519" s="27">
        <f t="shared" si="24"/>
        <v>148994804</v>
      </c>
      <c r="G519" s="266">
        <f t="shared" si="22"/>
        <v>13000</v>
      </c>
      <c r="H519" s="269">
        <f t="shared" si="23"/>
        <v>148994804</v>
      </c>
      <c r="J519" s="267" t="s">
        <v>13</v>
      </c>
      <c r="K519" s="271" t="s">
        <v>949</v>
      </c>
    </row>
    <row r="520" spans="2:11">
      <c r="B520" s="267" t="s">
        <v>943</v>
      </c>
      <c r="C520" t="s">
        <v>973</v>
      </c>
      <c r="D520" t="s">
        <v>3677</v>
      </c>
      <c r="E520" s="564">
        <v>1170064</v>
      </c>
      <c r="F520" s="27">
        <f t="shared" si="24"/>
        <v>150164868</v>
      </c>
      <c r="G520" s="266">
        <f t="shared" si="22"/>
        <v>1170064</v>
      </c>
      <c r="H520" s="269">
        <f t="shared" si="23"/>
        <v>150164868</v>
      </c>
      <c r="J520" s="267" t="s">
        <v>13</v>
      </c>
      <c r="K520" s="271" t="s">
        <v>949</v>
      </c>
    </row>
    <row r="521" spans="2:11">
      <c r="B521" s="267" t="s">
        <v>943</v>
      </c>
      <c r="C521" t="s">
        <v>973</v>
      </c>
      <c r="D521" t="s">
        <v>3710</v>
      </c>
      <c r="E521" s="564">
        <v>808408</v>
      </c>
      <c r="F521" s="27">
        <f t="shared" si="24"/>
        <v>150973276</v>
      </c>
      <c r="G521" s="266">
        <f t="shared" ref="G521:G584" si="25">E521</f>
        <v>808408</v>
      </c>
      <c r="H521" s="269">
        <f t="shared" ref="H521:H584" si="26">H520+G521</f>
        <v>150973276</v>
      </c>
      <c r="J521" s="267" t="s">
        <v>13</v>
      </c>
      <c r="K521" s="271" t="s">
        <v>949</v>
      </c>
    </row>
    <row r="522" spans="2:11">
      <c r="B522" s="267" t="s">
        <v>943</v>
      </c>
      <c r="C522" t="s">
        <v>973</v>
      </c>
      <c r="D522" t="s">
        <v>3679</v>
      </c>
      <c r="E522" s="564">
        <v>32000</v>
      </c>
      <c r="F522" s="27">
        <f t="shared" si="24"/>
        <v>151005276</v>
      </c>
      <c r="G522" s="266">
        <f t="shared" si="25"/>
        <v>32000</v>
      </c>
      <c r="H522" s="269">
        <f t="shared" si="26"/>
        <v>151005276</v>
      </c>
      <c r="J522" s="267" t="s">
        <v>13</v>
      </c>
      <c r="K522" s="271" t="s">
        <v>949</v>
      </c>
    </row>
    <row r="523" spans="2:11">
      <c r="B523" s="267" t="s">
        <v>943</v>
      </c>
      <c r="C523" t="s">
        <v>973</v>
      </c>
      <c r="D523" t="s">
        <v>3739</v>
      </c>
      <c r="E523" s="564">
        <v>2000</v>
      </c>
      <c r="F523" s="27">
        <f t="shared" si="24"/>
        <v>151007276</v>
      </c>
      <c r="G523" s="266">
        <f t="shared" si="25"/>
        <v>2000</v>
      </c>
      <c r="H523" s="269">
        <f t="shared" si="26"/>
        <v>151007276</v>
      </c>
      <c r="J523" s="267" t="s">
        <v>13</v>
      </c>
      <c r="K523" s="271" t="s">
        <v>949</v>
      </c>
    </row>
    <row r="524" spans="2:11">
      <c r="B524" s="267" t="s">
        <v>943</v>
      </c>
      <c r="C524" t="s">
        <v>973</v>
      </c>
      <c r="D524" t="s">
        <v>3681</v>
      </c>
      <c r="E524" s="564">
        <v>9000</v>
      </c>
      <c r="F524" s="27">
        <f t="shared" si="24"/>
        <v>151016276</v>
      </c>
      <c r="G524" s="266">
        <f t="shared" si="25"/>
        <v>9000</v>
      </c>
      <c r="H524" s="269">
        <f t="shared" si="26"/>
        <v>151016276</v>
      </c>
      <c r="J524" s="267" t="s">
        <v>13</v>
      </c>
      <c r="K524" s="271" t="s">
        <v>949</v>
      </c>
    </row>
    <row r="525" spans="2:11">
      <c r="B525" s="267" t="s">
        <v>943</v>
      </c>
      <c r="C525" t="s">
        <v>973</v>
      </c>
      <c r="D525" t="s">
        <v>3683</v>
      </c>
      <c r="E525" s="564">
        <v>502064</v>
      </c>
      <c r="F525" s="27">
        <f t="shared" si="24"/>
        <v>151518340</v>
      </c>
      <c r="G525" s="266">
        <f t="shared" si="25"/>
        <v>502064</v>
      </c>
      <c r="H525" s="269">
        <f t="shared" si="26"/>
        <v>151518340</v>
      </c>
      <c r="J525" s="267" t="s">
        <v>13</v>
      </c>
      <c r="K525" s="271" t="s">
        <v>949</v>
      </c>
    </row>
    <row r="526" spans="2:11">
      <c r="B526" s="267" t="s">
        <v>943</v>
      </c>
      <c r="C526" t="s">
        <v>973</v>
      </c>
      <c r="D526" t="s">
        <v>3687</v>
      </c>
      <c r="E526" s="564">
        <v>84000</v>
      </c>
      <c r="F526" s="27">
        <f t="shared" ref="F526:F589" si="27">F525+E526</f>
        <v>151602340</v>
      </c>
      <c r="G526" s="266">
        <f t="shared" si="25"/>
        <v>84000</v>
      </c>
      <c r="H526" s="269">
        <f t="shared" si="26"/>
        <v>151602340</v>
      </c>
      <c r="J526" s="267" t="s">
        <v>13</v>
      </c>
      <c r="K526" s="271" t="s">
        <v>949</v>
      </c>
    </row>
    <row r="527" spans="2:11">
      <c r="B527" s="267" t="s">
        <v>943</v>
      </c>
      <c r="C527" t="s">
        <v>973</v>
      </c>
      <c r="D527" t="s">
        <v>3718</v>
      </c>
      <c r="E527" s="564">
        <v>438000</v>
      </c>
      <c r="F527" s="27">
        <f t="shared" si="27"/>
        <v>152040340</v>
      </c>
      <c r="G527" s="266">
        <f t="shared" si="25"/>
        <v>438000</v>
      </c>
      <c r="H527" s="269">
        <f t="shared" si="26"/>
        <v>152040340</v>
      </c>
      <c r="J527" s="267" t="s">
        <v>13</v>
      </c>
      <c r="K527" s="271" t="s">
        <v>949</v>
      </c>
    </row>
    <row r="528" spans="2:11">
      <c r="B528" s="267" t="s">
        <v>943</v>
      </c>
      <c r="C528" t="s">
        <v>973</v>
      </c>
      <c r="D528" t="s">
        <v>3742</v>
      </c>
      <c r="E528" s="564">
        <v>399000</v>
      </c>
      <c r="F528" s="27">
        <f t="shared" si="27"/>
        <v>152439340</v>
      </c>
      <c r="G528" s="266">
        <f t="shared" si="25"/>
        <v>399000</v>
      </c>
      <c r="H528" s="269">
        <f t="shared" si="26"/>
        <v>152439340</v>
      </c>
      <c r="J528" s="267" t="s">
        <v>13</v>
      </c>
      <c r="K528" s="271" t="s">
        <v>949</v>
      </c>
    </row>
    <row r="529" spans="2:11">
      <c r="B529" s="267" t="s">
        <v>943</v>
      </c>
      <c r="C529" t="s">
        <v>973</v>
      </c>
      <c r="D529" t="s">
        <v>3693</v>
      </c>
      <c r="E529" s="564">
        <v>187000</v>
      </c>
      <c r="F529" s="27">
        <f t="shared" si="27"/>
        <v>152626340</v>
      </c>
      <c r="G529" s="266">
        <f t="shared" si="25"/>
        <v>187000</v>
      </c>
      <c r="H529" s="269">
        <f t="shared" si="26"/>
        <v>152626340</v>
      </c>
      <c r="J529" s="267" t="s">
        <v>13</v>
      </c>
      <c r="K529" s="271" t="s">
        <v>949</v>
      </c>
    </row>
    <row r="530" spans="2:11">
      <c r="B530" s="267" t="s">
        <v>943</v>
      </c>
      <c r="C530" t="s">
        <v>973</v>
      </c>
      <c r="D530" t="s">
        <v>3695</v>
      </c>
      <c r="E530" s="564">
        <v>438000</v>
      </c>
      <c r="F530" s="27">
        <f t="shared" si="27"/>
        <v>153064340</v>
      </c>
      <c r="G530" s="266">
        <f t="shared" si="25"/>
        <v>438000</v>
      </c>
      <c r="H530" s="269">
        <f t="shared" si="26"/>
        <v>153064340</v>
      </c>
      <c r="J530" s="267" t="s">
        <v>13</v>
      </c>
      <c r="K530" s="271" t="s">
        <v>949</v>
      </c>
    </row>
    <row r="531" spans="2:11">
      <c r="B531" s="267" t="s">
        <v>943</v>
      </c>
      <c r="C531" t="s">
        <v>973</v>
      </c>
      <c r="D531" t="s">
        <v>3712</v>
      </c>
      <c r="E531" s="564">
        <v>156000</v>
      </c>
      <c r="F531" s="27">
        <f t="shared" si="27"/>
        <v>153220340</v>
      </c>
      <c r="G531" s="266">
        <f t="shared" si="25"/>
        <v>156000</v>
      </c>
      <c r="H531" s="269">
        <f t="shared" si="26"/>
        <v>153220340</v>
      </c>
      <c r="J531" s="267" t="s">
        <v>13</v>
      </c>
      <c r="K531" s="271" t="s">
        <v>949</v>
      </c>
    </row>
    <row r="532" spans="2:11">
      <c r="B532" s="267" t="s">
        <v>943</v>
      </c>
      <c r="C532" t="s">
        <v>973</v>
      </c>
      <c r="D532" t="s">
        <v>3744</v>
      </c>
      <c r="E532" s="564">
        <v>42000</v>
      </c>
      <c r="F532" s="27">
        <f t="shared" si="27"/>
        <v>153262340</v>
      </c>
      <c r="G532" s="266">
        <f t="shared" si="25"/>
        <v>42000</v>
      </c>
      <c r="H532" s="269">
        <f t="shared" si="26"/>
        <v>153262340</v>
      </c>
      <c r="J532" s="267" t="s">
        <v>13</v>
      </c>
      <c r="K532" s="271" t="s">
        <v>949</v>
      </c>
    </row>
    <row r="533" spans="2:11">
      <c r="B533" s="267" t="s">
        <v>943</v>
      </c>
      <c r="C533" t="s">
        <v>973</v>
      </c>
      <c r="D533" t="s">
        <v>3745</v>
      </c>
      <c r="E533" s="564">
        <v>118000</v>
      </c>
      <c r="F533" s="27">
        <f t="shared" si="27"/>
        <v>153380340</v>
      </c>
      <c r="G533" s="266">
        <f t="shared" si="25"/>
        <v>118000</v>
      </c>
      <c r="H533" s="269">
        <f t="shared" si="26"/>
        <v>153380340</v>
      </c>
      <c r="J533" s="267" t="s">
        <v>13</v>
      </c>
      <c r="K533" s="271" t="s">
        <v>949</v>
      </c>
    </row>
    <row r="534" spans="2:11">
      <c r="B534" s="267" t="s">
        <v>943</v>
      </c>
      <c r="C534" t="s">
        <v>973</v>
      </c>
      <c r="D534" t="s">
        <v>3773</v>
      </c>
      <c r="E534" s="564">
        <v>9050496</v>
      </c>
      <c r="F534" s="27">
        <f t="shared" si="27"/>
        <v>162430836</v>
      </c>
      <c r="G534" s="266">
        <f t="shared" si="25"/>
        <v>9050496</v>
      </c>
      <c r="H534" s="269">
        <f t="shared" si="26"/>
        <v>162430836</v>
      </c>
      <c r="J534" s="267" t="s">
        <v>13</v>
      </c>
      <c r="K534" s="271" t="s">
        <v>949</v>
      </c>
    </row>
    <row r="535" spans="2:11">
      <c r="B535" s="267" t="s">
        <v>943</v>
      </c>
      <c r="C535" t="s">
        <v>973</v>
      </c>
      <c r="D535" t="s">
        <v>3755</v>
      </c>
      <c r="E535" s="564">
        <v>125000</v>
      </c>
      <c r="F535" s="27">
        <f t="shared" si="27"/>
        <v>162555836</v>
      </c>
      <c r="G535" s="266">
        <f t="shared" si="25"/>
        <v>125000</v>
      </c>
      <c r="H535" s="269">
        <f t="shared" si="26"/>
        <v>162555836</v>
      </c>
      <c r="J535" s="267" t="s">
        <v>13</v>
      </c>
      <c r="K535" s="271" t="s">
        <v>949</v>
      </c>
    </row>
    <row r="536" spans="2:11">
      <c r="B536" s="267" t="s">
        <v>943</v>
      </c>
      <c r="C536" t="s">
        <v>973</v>
      </c>
      <c r="D536" t="s">
        <v>3705</v>
      </c>
      <c r="E536" s="564">
        <v>32013</v>
      </c>
      <c r="F536" s="27">
        <f t="shared" si="27"/>
        <v>162587849</v>
      </c>
      <c r="G536" s="266">
        <f t="shared" si="25"/>
        <v>32013</v>
      </c>
      <c r="H536" s="269">
        <f t="shared" si="26"/>
        <v>162587849</v>
      </c>
      <c r="J536" s="267" t="s">
        <v>13</v>
      </c>
      <c r="K536" s="271" t="s">
        <v>949</v>
      </c>
    </row>
    <row r="537" spans="2:11">
      <c r="B537" s="267" t="s">
        <v>943</v>
      </c>
      <c r="C537" t="s">
        <v>973</v>
      </c>
      <c r="D537" t="s">
        <v>3726</v>
      </c>
      <c r="E537" s="564">
        <v>44000</v>
      </c>
      <c r="F537" s="27">
        <f t="shared" si="27"/>
        <v>162631849</v>
      </c>
      <c r="G537" s="266">
        <f t="shared" si="25"/>
        <v>44000</v>
      </c>
      <c r="H537" s="269">
        <f t="shared" si="26"/>
        <v>162631849</v>
      </c>
      <c r="J537" s="267" t="s">
        <v>13</v>
      </c>
      <c r="K537" s="271" t="s">
        <v>949</v>
      </c>
    </row>
    <row r="538" spans="2:11">
      <c r="B538" s="267" t="s">
        <v>943</v>
      </c>
      <c r="C538" t="s">
        <v>973</v>
      </c>
      <c r="D538" t="s">
        <v>3708</v>
      </c>
      <c r="E538" s="564">
        <v>594000</v>
      </c>
      <c r="F538" s="27">
        <f t="shared" si="27"/>
        <v>163225849</v>
      </c>
      <c r="G538" s="266">
        <f t="shared" si="25"/>
        <v>594000</v>
      </c>
      <c r="H538" s="269">
        <f t="shared" si="26"/>
        <v>163225849</v>
      </c>
      <c r="J538" s="267" t="s">
        <v>13</v>
      </c>
      <c r="K538" s="271" t="s">
        <v>949</v>
      </c>
    </row>
    <row r="539" spans="2:11">
      <c r="B539" s="267" t="s">
        <v>943</v>
      </c>
      <c r="C539" t="s">
        <v>2286</v>
      </c>
      <c r="D539" t="s">
        <v>3735</v>
      </c>
      <c r="E539" s="564">
        <v>5000</v>
      </c>
      <c r="F539" s="27">
        <f t="shared" si="27"/>
        <v>163230849</v>
      </c>
      <c r="G539" s="266">
        <f t="shared" si="25"/>
        <v>5000</v>
      </c>
      <c r="H539" s="269">
        <f t="shared" si="26"/>
        <v>163230849</v>
      </c>
      <c r="J539" s="267" t="s">
        <v>13</v>
      </c>
      <c r="K539" s="271" t="s">
        <v>949</v>
      </c>
    </row>
    <row r="540" spans="2:11">
      <c r="B540" s="267" t="s">
        <v>943</v>
      </c>
      <c r="C540" t="s">
        <v>2286</v>
      </c>
      <c r="D540" t="s">
        <v>3674</v>
      </c>
      <c r="E540" s="564">
        <v>1556000</v>
      </c>
      <c r="F540" s="27">
        <f t="shared" si="27"/>
        <v>164786849</v>
      </c>
      <c r="G540" s="266">
        <f t="shared" si="25"/>
        <v>1556000</v>
      </c>
      <c r="H540" s="269">
        <f t="shared" si="26"/>
        <v>164786849</v>
      </c>
      <c r="J540" s="267" t="s">
        <v>13</v>
      </c>
      <c r="K540" s="271" t="s">
        <v>949</v>
      </c>
    </row>
    <row r="541" spans="2:11">
      <c r="B541" s="267" t="s">
        <v>943</v>
      </c>
      <c r="C541" t="s">
        <v>2286</v>
      </c>
      <c r="D541" t="s">
        <v>3774</v>
      </c>
      <c r="E541" s="564">
        <v>4000</v>
      </c>
      <c r="F541" s="27">
        <f t="shared" si="27"/>
        <v>164790849</v>
      </c>
      <c r="G541" s="266">
        <f t="shared" si="25"/>
        <v>4000</v>
      </c>
      <c r="H541" s="269">
        <f t="shared" si="26"/>
        <v>164790849</v>
      </c>
      <c r="J541" s="267" t="s">
        <v>13</v>
      </c>
      <c r="K541" s="271" t="s">
        <v>949</v>
      </c>
    </row>
    <row r="542" spans="2:11">
      <c r="B542" s="267" t="s">
        <v>943</v>
      </c>
      <c r="C542" t="s">
        <v>2286</v>
      </c>
      <c r="D542" t="s">
        <v>3714</v>
      </c>
      <c r="E542" s="564">
        <v>25000</v>
      </c>
      <c r="F542" s="27">
        <f t="shared" si="27"/>
        <v>164815849</v>
      </c>
      <c r="G542" s="266">
        <f t="shared" si="25"/>
        <v>25000</v>
      </c>
      <c r="H542" s="269">
        <f t="shared" si="26"/>
        <v>164815849</v>
      </c>
      <c r="J542" s="267" t="s">
        <v>13</v>
      </c>
      <c r="K542" s="271" t="s">
        <v>949</v>
      </c>
    </row>
    <row r="543" spans="2:11">
      <c r="B543" s="267" t="s">
        <v>943</v>
      </c>
      <c r="C543" t="s">
        <v>2286</v>
      </c>
      <c r="D543" t="s">
        <v>3676</v>
      </c>
      <c r="E543" s="564">
        <v>1148000</v>
      </c>
      <c r="F543" s="27">
        <f t="shared" si="27"/>
        <v>165963849</v>
      </c>
      <c r="G543" s="266">
        <f t="shared" si="25"/>
        <v>1148000</v>
      </c>
      <c r="H543" s="269">
        <f t="shared" si="26"/>
        <v>165963849</v>
      </c>
      <c r="J543" s="267" t="s">
        <v>13</v>
      </c>
      <c r="K543" s="271" t="s">
        <v>949</v>
      </c>
    </row>
    <row r="544" spans="2:11">
      <c r="B544" s="267" t="s">
        <v>943</v>
      </c>
      <c r="C544" t="s">
        <v>2286</v>
      </c>
      <c r="D544" t="s">
        <v>3677</v>
      </c>
      <c r="E544" s="564">
        <v>827288</v>
      </c>
      <c r="F544" s="27">
        <f t="shared" si="27"/>
        <v>166791137</v>
      </c>
      <c r="G544" s="266">
        <f t="shared" si="25"/>
        <v>827288</v>
      </c>
      <c r="H544" s="269">
        <f t="shared" si="26"/>
        <v>166791137</v>
      </c>
      <c r="J544" s="267" t="s">
        <v>13</v>
      </c>
      <c r="K544" s="271" t="s">
        <v>949</v>
      </c>
    </row>
    <row r="545" spans="2:11">
      <c r="B545" s="267" t="s">
        <v>943</v>
      </c>
      <c r="C545" t="s">
        <v>2286</v>
      </c>
      <c r="D545" t="s">
        <v>3710</v>
      </c>
      <c r="E545" s="564">
        <v>574000</v>
      </c>
      <c r="F545" s="27">
        <f t="shared" si="27"/>
        <v>167365137</v>
      </c>
      <c r="G545" s="266">
        <f t="shared" si="25"/>
        <v>574000</v>
      </c>
      <c r="H545" s="269">
        <f t="shared" si="26"/>
        <v>167365137</v>
      </c>
      <c r="J545" s="267" t="s">
        <v>13</v>
      </c>
      <c r="K545" s="271" t="s">
        <v>949</v>
      </c>
    </row>
    <row r="546" spans="2:11">
      <c r="B546" s="267" t="s">
        <v>943</v>
      </c>
      <c r="C546" t="s">
        <v>2286</v>
      </c>
      <c r="D546" t="s">
        <v>3679</v>
      </c>
      <c r="E546" s="564">
        <v>14000</v>
      </c>
      <c r="F546" s="27">
        <f t="shared" si="27"/>
        <v>167379137</v>
      </c>
      <c r="G546" s="266">
        <f t="shared" si="25"/>
        <v>14000</v>
      </c>
      <c r="H546" s="269">
        <f t="shared" si="26"/>
        <v>167379137</v>
      </c>
      <c r="J546" s="267" t="s">
        <v>13</v>
      </c>
      <c r="K546" s="271" t="s">
        <v>949</v>
      </c>
    </row>
    <row r="547" spans="2:11">
      <c r="B547" s="267" t="s">
        <v>943</v>
      </c>
      <c r="C547" t="s">
        <v>2286</v>
      </c>
      <c r="D547" t="s">
        <v>3737</v>
      </c>
      <c r="E547" s="564">
        <v>3000</v>
      </c>
      <c r="F547" s="27">
        <f t="shared" si="27"/>
        <v>167382137</v>
      </c>
      <c r="G547" s="266">
        <f t="shared" si="25"/>
        <v>3000</v>
      </c>
      <c r="H547" s="269">
        <f t="shared" si="26"/>
        <v>167382137</v>
      </c>
      <c r="J547" s="267" t="s">
        <v>13</v>
      </c>
      <c r="K547" s="271" t="s">
        <v>949</v>
      </c>
    </row>
    <row r="548" spans="2:11">
      <c r="B548" s="267" t="s">
        <v>943</v>
      </c>
      <c r="C548" t="s">
        <v>2286</v>
      </c>
      <c r="D548" t="s">
        <v>3711</v>
      </c>
      <c r="E548" s="564">
        <v>39000</v>
      </c>
      <c r="F548" s="27">
        <f t="shared" si="27"/>
        <v>167421137</v>
      </c>
      <c r="G548" s="266">
        <f t="shared" si="25"/>
        <v>39000</v>
      </c>
      <c r="H548" s="269">
        <f t="shared" si="26"/>
        <v>167421137</v>
      </c>
      <c r="J548" s="267" t="s">
        <v>13</v>
      </c>
      <c r="K548" s="271" t="s">
        <v>949</v>
      </c>
    </row>
    <row r="549" spans="2:11">
      <c r="B549" s="267" t="s">
        <v>943</v>
      </c>
      <c r="C549" t="s">
        <v>2286</v>
      </c>
      <c r="D549" t="s">
        <v>3738</v>
      </c>
      <c r="E549" s="564">
        <v>86000</v>
      </c>
      <c r="F549" s="27">
        <f t="shared" si="27"/>
        <v>167507137</v>
      </c>
      <c r="G549" s="266">
        <f t="shared" si="25"/>
        <v>86000</v>
      </c>
      <c r="H549" s="269">
        <f t="shared" si="26"/>
        <v>167507137</v>
      </c>
      <c r="J549" s="267" t="s">
        <v>13</v>
      </c>
      <c r="K549" s="271" t="s">
        <v>949</v>
      </c>
    </row>
    <row r="550" spans="2:11">
      <c r="B550" s="267" t="s">
        <v>943</v>
      </c>
      <c r="C550" t="s">
        <v>2286</v>
      </c>
      <c r="D550" t="s">
        <v>3739</v>
      </c>
      <c r="E550" s="564">
        <v>4000</v>
      </c>
      <c r="F550" s="27">
        <f t="shared" si="27"/>
        <v>167511137</v>
      </c>
      <c r="G550" s="266">
        <f t="shared" si="25"/>
        <v>4000</v>
      </c>
      <c r="H550" s="269">
        <f t="shared" si="26"/>
        <v>167511137</v>
      </c>
      <c r="J550" s="267" t="s">
        <v>13</v>
      </c>
      <c r="K550" s="271" t="s">
        <v>949</v>
      </c>
    </row>
    <row r="551" spans="2:11">
      <c r="B551" s="267" t="s">
        <v>943</v>
      </c>
      <c r="C551" t="s">
        <v>2286</v>
      </c>
      <c r="D551" t="s">
        <v>3680</v>
      </c>
      <c r="E551" s="564">
        <v>16000</v>
      </c>
      <c r="F551" s="27">
        <f t="shared" si="27"/>
        <v>167527137</v>
      </c>
      <c r="G551" s="266">
        <f t="shared" si="25"/>
        <v>16000</v>
      </c>
      <c r="H551" s="269">
        <f t="shared" si="26"/>
        <v>167527137</v>
      </c>
      <c r="J551" s="267" t="s">
        <v>13</v>
      </c>
      <c r="K551" s="271" t="s">
        <v>949</v>
      </c>
    </row>
    <row r="552" spans="2:11">
      <c r="B552" s="267" t="s">
        <v>943</v>
      </c>
      <c r="C552" t="s">
        <v>2286</v>
      </c>
      <c r="D552" t="s">
        <v>3681</v>
      </c>
      <c r="E552" s="564">
        <v>37000</v>
      </c>
      <c r="F552" s="27">
        <f t="shared" si="27"/>
        <v>167564137</v>
      </c>
      <c r="G552" s="266">
        <f t="shared" si="25"/>
        <v>37000</v>
      </c>
      <c r="H552" s="269">
        <f t="shared" si="26"/>
        <v>167564137</v>
      </c>
      <c r="J552" s="267" t="s">
        <v>13</v>
      </c>
      <c r="K552" s="271" t="s">
        <v>949</v>
      </c>
    </row>
    <row r="553" spans="2:11">
      <c r="B553" s="267" t="s">
        <v>943</v>
      </c>
      <c r="C553" t="s">
        <v>2286</v>
      </c>
      <c r="D553" t="s">
        <v>3683</v>
      </c>
      <c r="E553" s="564">
        <v>598000</v>
      </c>
      <c r="F553" s="27">
        <f t="shared" si="27"/>
        <v>168162137</v>
      </c>
      <c r="G553" s="266">
        <f t="shared" si="25"/>
        <v>598000</v>
      </c>
      <c r="H553" s="269">
        <f t="shared" si="26"/>
        <v>168162137</v>
      </c>
      <c r="J553" s="267" t="s">
        <v>13</v>
      </c>
      <c r="K553" s="271" t="s">
        <v>949</v>
      </c>
    </row>
    <row r="554" spans="2:11">
      <c r="B554" s="267" t="s">
        <v>943</v>
      </c>
      <c r="C554" t="s">
        <v>2286</v>
      </c>
      <c r="D554" t="s">
        <v>3687</v>
      </c>
      <c r="E554" s="564">
        <v>234000</v>
      </c>
      <c r="F554" s="27">
        <f t="shared" si="27"/>
        <v>168396137</v>
      </c>
      <c r="G554" s="266">
        <f t="shared" si="25"/>
        <v>234000</v>
      </c>
      <c r="H554" s="269">
        <f t="shared" si="26"/>
        <v>168396137</v>
      </c>
      <c r="J554" s="267" t="s">
        <v>13</v>
      </c>
      <c r="K554" s="271" t="s">
        <v>949</v>
      </c>
    </row>
    <row r="555" spans="2:11">
      <c r="B555" s="267" t="s">
        <v>943</v>
      </c>
      <c r="C555" t="s">
        <v>2286</v>
      </c>
      <c r="D555" t="s">
        <v>3740</v>
      </c>
      <c r="E555" s="564">
        <v>179000</v>
      </c>
      <c r="F555" s="27">
        <f t="shared" si="27"/>
        <v>168575137</v>
      </c>
      <c r="G555" s="266">
        <f t="shared" si="25"/>
        <v>179000</v>
      </c>
      <c r="H555" s="269">
        <f t="shared" si="26"/>
        <v>168575137</v>
      </c>
      <c r="J555" s="267" t="s">
        <v>13</v>
      </c>
      <c r="K555" s="271" t="s">
        <v>949</v>
      </c>
    </row>
    <row r="556" spans="2:11">
      <c r="B556" s="267" t="s">
        <v>943</v>
      </c>
      <c r="C556" t="s">
        <v>2286</v>
      </c>
      <c r="D556" t="s">
        <v>3760</v>
      </c>
      <c r="E556" s="564">
        <v>6000</v>
      </c>
      <c r="F556" s="27">
        <f t="shared" si="27"/>
        <v>168581137</v>
      </c>
      <c r="G556" s="266">
        <f t="shared" si="25"/>
        <v>6000</v>
      </c>
      <c r="H556" s="269">
        <f t="shared" si="26"/>
        <v>168581137</v>
      </c>
      <c r="J556" s="267" t="s">
        <v>13</v>
      </c>
      <c r="K556" s="271" t="s">
        <v>949</v>
      </c>
    </row>
    <row r="557" spans="2:11">
      <c r="B557" s="267" t="s">
        <v>943</v>
      </c>
      <c r="C557" t="s">
        <v>2286</v>
      </c>
      <c r="D557" t="s">
        <v>3718</v>
      </c>
      <c r="E557" s="564">
        <v>78000</v>
      </c>
      <c r="F557" s="27">
        <f t="shared" si="27"/>
        <v>168659137</v>
      </c>
      <c r="G557" s="266">
        <f t="shared" si="25"/>
        <v>78000</v>
      </c>
      <c r="H557" s="269">
        <f t="shared" si="26"/>
        <v>168659137</v>
      </c>
      <c r="J557" s="267" t="s">
        <v>13</v>
      </c>
      <c r="K557" s="271" t="s">
        <v>949</v>
      </c>
    </row>
    <row r="558" spans="2:11">
      <c r="B558" s="267" t="s">
        <v>943</v>
      </c>
      <c r="C558" t="s">
        <v>2286</v>
      </c>
      <c r="D558" t="s">
        <v>3758</v>
      </c>
      <c r="E558" s="564">
        <v>25000</v>
      </c>
      <c r="F558" s="27">
        <f t="shared" si="27"/>
        <v>168684137</v>
      </c>
      <c r="G558" s="266">
        <f t="shared" si="25"/>
        <v>25000</v>
      </c>
      <c r="H558" s="269">
        <f t="shared" si="26"/>
        <v>168684137</v>
      </c>
      <c r="J558" s="267" t="s">
        <v>13</v>
      </c>
      <c r="K558" s="271" t="s">
        <v>949</v>
      </c>
    </row>
    <row r="559" spans="2:11">
      <c r="B559" s="267" t="s">
        <v>943</v>
      </c>
      <c r="C559" t="s">
        <v>2286</v>
      </c>
      <c r="D559" t="s">
        <v>3689</v>
      </c>
      <c r="E559" s="564">
        <v>2000</v>
      </c>
      <c r="F559" s="27">
        <f t="shared" si="27"/>
        <v>168686137</v>
      </c>
      <c r="G559" s="266">
        <f t="shared" si="25"/>
        <v>2000</v>
      </c>
      <c r="H559" s="269">
        <f t="shared" si="26"/>
        <v>168686137</v>
      </c>
      <c r="J559" s="267" t="s">
        <v>13</v>
      </c>
      <c r="K559" s="271" t="s">
        <v>949</v>
      </c>
    </row>
    <row r="560" spans="2:11">
      <c r="B560" s="267" t="s">
        <v>943</v>
      </c>
      <c r="C560" t="s">
        <v>2286</v>
      </c>
      <c r="D560" t="s">
        <v>3742</v>
      </c>
      <c r="E560" s="564">
        <v>532000</v>
      </c>
      <c r="F560" s="27">
        <f t="shared" si="27"/>
        <v>169218137</v>
      </c>
      <c r="G560" s="266">
        <f t="shared" si="25"/>
        <v>532000</v>
      </c>
      <c r="H560" s="269">
        <f t="shared" si="26"/>
        <v>169218137</v>
      </c>
      <c r="J560" s="267" t="s">
        <v>13</v>
      </c>
      <c r="K560" s="271" t="s">
        <v>949</v>
      </c>
    </row>
    <row r="561" spans="2:11">
      <c r="B561" s="267" t="s">
        <v>943</v>
      </c>
      <c r="C561" t="s">
        <v>2286</v>
      </c>
      <c r="D561" t="s">
        <v>3693</v>
      </c>
      <c r="E561" s="564">
        <v>115000</v>
      </c>
      <c r="F561" s="27">
        <f t="shared" si="27"/>
        <v>169333137</v>
      </c>
      <c r="G561" s="266">
        <f t="shared" si="25"/>
        <v>115000</v>
      </c>
      <c r="H561" s="269">
        <f t="shared" si="26"/>
        <v>169333137</v>
      </c>
      <c r="J561" s="267" t="s">
        <v>13</v>
      </c>
      <c r="K561" s="271" t="s">
        <v>949</v>
      </c>
    </row>
    <row r="562" spans="2:11">
      <c r="B562" s="267" t="s">
        <v>943</v>
      </c>
      <c r="C562" t="s">
        <v>2286</v>
      </c>
      <c r="D562" t="s">
        <v>3696</v>
      </c>
      <c r="E562" s="564">
        <v>1000</v>
      </c>
      <c r="F562" s="27">
        <f t="shared" si="27"/>
        <v>169334137</v>
      </c>
      <c r="G562" s="266">
        <f t="shared" si="25"/>
        <v>1000</v>
      </c>
      <c r="H562" s="269">
        <f t="shared" si="26"/>
        <v>169334137</v>
      </c>
      <c r="J562" s="267" t="s">
        <v>13</v>
      </c>
      <c r="K562" s="271" t="s">
        <v>949</v>
      </c>
    </row>
    <row r="563" spans="2:11">
      <c r="B563" s="267" t="s">
        <v>943</v>
      </c>
      <c r="C563" t="s">
        <v>2286</v>
      </c>
      <c r="D563" t="s">
        <v>3698</v>
      </c>
      <c r="E563" s="564">
        <v>39000</v>
      </c>
      <c r="F563" s="27">
        <f t="shared" si="27"/>
        <v>169373137</v>
      </c>
      <c r="G563" s="266">
        <f t="shared" si="25"/>
        <v>39000</v>
      </c>
      <c r="H563" s="269">
        <f t="shared" si="26"/>
        <v>169373137</v>
      </c>
      <c r="J563" s="267" t="s">
        <v>13</v>
      </c>
      <c r="K563" s="271" t="s">
        <v>949</v>
      </c>
    </row>
    <row r="564" spans="2:11">
      <c r="B564" s="267" t="s">
        <v>943</v>
      </c>
      <c r="C564" t="s">
        <v>2286</v>
      </c>
      <c r="D564" t="s">
        <v>3699</v>
      </c>
      <c r="E564" s="564">
        <v>125000</v>
      </c>
      <c r="F564" s="27">
        <f t="shared" si="27"/>
        <v>169498137</v>
      </c>
      <c r="G564" s="266">
        <f t="shared" si="25"/>
        <v>125000</v>
      </c>
      <c r="H564" s="269">
        <f t="shared" si="26"/>
        <v>169498137</v>
      </c>
      <c r="J564" s="267" t="s">
        <v>13</v>
      </c>
      <c r="K564" s="271" t="s">
        <v>949</v>
      </c>
    </row>
    <row r="565" spans="2:11">
      <c r="B565" s="267" t="s">
        <v>943</v>
      </c>
      <c r="C565" t="s">
        <v>2286</v>
      </c>
      <c r="D565" t="s">
        <v>3745</v>
      </c>
      <c r="E565" s="564">
        <v>61000</v>
      </c>
      <c r="F565" s="27">
        <f t="shared" si="27"/>
        <v>169559137</v>
      </c>
      <c r="G565" s="266">
        <f t="shared" si="25"/>
        <v>61000</v>
      </c>
      <c r="H565" s="269">
        <f t="shared" si="26"/>
        <v>169559137</v>
      </c>
      <c r="J565" s="267" t="s">
        <v>13</v>
      </c>
      <c r="K565" s="271" t="s">
        <v>949</v>
      </c>
    </row>
    <row r="566" spans="2:11">
      <c r="B566" s="267" t="s">
        <v>943</v>
      </c>
      <c r="C566" t="s">
        <v>2286</v>
      </c>
      <c r="D566" t="s">
        <v>3754</v>
      </c>
      <c r="E566" s="564">
        <v>78000</v>
      </c>
      <c r="F566" s="27">
        <f t="shared" si="27"/>
        <v>169637137</v>
      </c>
      <c r="G566" s="266">
        <f t="shared" si="25"/>
        <v>78000</v>
      </c>
      <c r="H566" s="269">
        <f t="shared" si="26"/>
        <v>169637137</v>
      </c>
      <c r="J566" s="267" t="s">
        <v>13</v>
      </c>
      <c r="K566" s="271" t="s">
        <v>949</v>
      </c>
    </row>
    <row r="567" spans="2:11">
      <c r="B567" s="267" t="s">
        <v>943</v>
      </c>
      <c r="C567" t="s">
        <v>2286</v>
      </c>
      <c r="D567" t="s">
        <v>3747</v>
      </c>
      <c r="E567" s="564">
        <v>359000</v>
      </c>
      <c r="F567" s="27">
        <f t="shared" si="27"/>
        <v>169996137</v>
      </c>
      <c r="G567" s="266">
        <f t="shared" si="25"/>
        <v>359000</v>
      </c>
      <c r="H567" s="269">
        <f t="shared" si="26"/>
        <v>169996137</v>
      </c>
      <c r="J567" s="267" t="s">
        <v>13</v>
      </c>
      <c r="K567" s="271" t="s">
        <v>949</v>
      </c>
    </row>
    <row r="568" spans="2:11">
      <c r="B568" s="267" t="s">
        <v>943</v>
      </c>
      <c r="C568" t="s">
        <v>2286</v>
      </c>
      <c r="D568" t="s">
        <v>3755</v>
      </c>
      <c r="E568" s="564">
        <v>45000</v>
      </c>
      <c r="F568" s="27">
        <f t="shared" si="27"/>
        <v>170041137</v>
      </c>
      <c r="G568" s="266">
        <f t="shared" si="25"/>
        <v>45000</v>
      </c>
      <c r="H568" s="269">
        <f t="shared" si="26"/>
        <v>170041137</v>
      </c>
      <c r="J568" s="267" t="s">
        <v>13</v>
      </c>
      <c r="K568" s="271" t="s">
        <v>949</v>
      </c>
    </row>
    <row r="569" spans="2:11">
      <c r="B569" s="267" t="s">
        <v>943</v>
      </c>
      <c r="C569" t="s">
        <v>2286</v>
      </c>
      <c r="D569" t="s">
        <v>3720</v>
      </c>
      <c r="E569" s="564">
        <v>39000</v>
      </c>
      <c r="F569" s="27">
        <f t="shared" si="27"/>
        <v>170080137</v>
      </c>
      <c r="G569" s="266">
        <f t="shared" si="25"/>
        <v>39000</v>
      </c>
      <c r="H569" s="269">
        <f t="shared" si="26"/>
        <v>170080137</v>
      </c>
      <c r="J569" s="267" t="s">
        <v>13</v>
      </c>
      <c r="K569" s="271" t="s">
        <v>949</v>
      </c>
    </row>
    <row r="570" spans="2:11">
      <c r="B570" s="267" t="s">
        <v>943</v>
      </c>
      <c r="C570" t="s">
        <v>2286</v>
      </c>
      <c r="D570" t="s">
        <v>3703</v>
      </c>
      <c r="E570" s="564">
        <v>88000</v>
      </c>
      <c r="F570" s="27">
        <f t="shared" si="27"/>
        <v>170168137</v>
      </c>
      <c r="G570" s="266">
        <f t="shared" si="25"/>
        <v>88000</v>
      </c>
      <c r="H570" s="269">
        <f t="shared" si="26"/>
        <v>170168137</v>
      </c>
      <c r="J570" s="267" t="s">
        <v>13</v>
      </c>
      <c r="K570" s="271" t="s">
        <v>949</v>
      </c>
    </row>
    <row r="571" spans="2:11">
      <c r="B571" s="267" t="s">
        <v>943</v>
      </c>
      <c r="C571" t="s">
        <v>2286</v>
      </c>
      <c r="D571" t="s">
        <v>3704</v>
      </c>
      <c r="E571" s="564">
        <v>702000</v>
      </c>
      <c r="F571" s="27">
        <f t="shared" si="27"/>
        <v>170870137</v>
      </c>
      <c r="G571" s="266">
        <f t="shared" si="25"/>
        <v>702000</v>
      </c>
      <c r="H571" s="269">
        <f t="shared" si="26"/>
        <v>170870137</v>
      </c>
      <c r="J571" s="267" t="s">
        <v>13</v>
      </c>
      <c r="K571" s="271" t="s">
        <v>949</v>
      </c>
    </row>
    <row r="572" spans="2:11">
      <c r="B572" s="267" t="s">
        <v>943</v>
      </c>
      <c r="C572" t="s">
        <v>2286</v>
      </c>
      <c r="D572" t="s">
        <v>3772</v>
      </c>
      <c r="E572" s="564">
        <v>605057</v>
      </c>
      <c r="F572" s="27">
        <f t="shared" si="27"/>
        <v>171475194</v>
      </c>
      <c r="G572" s="266">
        <f t="shared" si="25"/>
        <v>605057</v>
      </c>
      <c r="H572" s="269">
        <f t="shared" si="26"/>
        <v>171475194</v>
      </c>
      <c r="J572" s="267" t="s">
        <v>13</v>
      </c>
      <c r="K572" s="271" t="s">
        <v>949</v>
      </c>
    </row>
    <row r="573" spans="2:11">
      <c r="B573" s="267" t="s">
        <v>943</v>
      </c>
      <c r="C573" t="s">
        <v>2286</v>
      </c>
      <c r="D573" t="s">
        <v>3726</v>
      </c>
      <c r="E573" s="564">
        <v>9000</v>
      </c>
      <c r="F573" s="27">
        <f t="shared" si="27"/>
        <v>171484194</v>
      </c>
      <c r="G573" s="266">
        <f t="shared" si="25"/>
        <v>9000</v>
      </c>
      <c r="H573" s="269">
        <f t="shared" si="26"/>
        <v>171484194</v>
      </c>
      <c r="J573" s="267" t="s">
        <v>13</v>
      </c>
      <c r="K573" s="271" t="s">
        <v>949</v>
      </c>
    </row>
    <row r="574" spans="2:11">
      <c r="B574" s="267" t="s">
        <v>943</v>
      </c>
      <c r="C574" t="s">
        <v>2286</v>
      </c>
      <c r="D574" t="s">
        <v>3708</v>
      </c>
      <c r="E574" s="564">
        <v>1200000</v>
      </c>
      <c r="F574" s="27">
        <f t="shared" si="27"/>
        <v>172684194</v>
      </c>
      <c r="G574" s="266">
        <f t="shared" si="25"/>
        <v>1200000</v>
      </c>
      <c r="H574" s="269">
        <f t="shared" si="26"/>
        <v>172684194</v>
      </c>
      <c r="J574" s="267" t="s">
        <v>13</v>
      </c>
      <c r="K574" s="271" t="s">
        <v>949</v>
      </c>
    </row>
    <row r="575" spans="2:11">
      <c r="B575" s="267" t="s">
        <v>943</v>
      </c>
      <c r="C575" t="s">
        <v>2280</v>
      </c>
      <c r="D575" t="s">
        <v>3735</v>
      </c>
      <c r="E575" s="564">
        <v>10000</v>
      </c>
      <c r="F575" s="27">
        <f t="shared" si="27"/>
        <v>172694194</v>
      </c>
      <c r="G575" s="266">
        <f t="shared" si="25"/>
        <v>10000</v>
      </c>
      <c r="H575" s="269">
        <f t="shared" si="26"/>
        <v>172694194</v>
      </c>
      <c r="J575" s="267" t="s">
        <v>13</v>
      </c>
      <c r="K575" s="271" t="s">
        <v>949</v>
      </c>
    </row>
    <row r="576" spans="2:11">
      <c r="B576" s="267" t="s">
        <v>943</v>
      </c>
      <c r="C576" t="s">
        <v>2280</v>
      </c>
      <c r="D576" t="s">
        <v>3674</v>
      </c>
      <c r="E576" s="564">
        <v>1830000</v>
      </c>
      <c r="F576" s="27">
        <f t="shared" si="27"/>
        <v>174524194</v>
      </c>
      <c r="G576" s="266">
        <f t="shared" si="25"/>
        <v>1830000</v>
      </c>
      <c r="H576" s="269">
        <f t="shared" si="26"/>
        <v>174524194</v>
      </c>
      <c r="J576" s="267" t="s">
        <v>13</v>
      </c>
      <c r="K576" s="271" t="s">
        <v>949</v>
      </c>
    </row>
    <row r="577" spans="2:11">
      <c r="B577" s="267" t="s">
        <v>943</v>
      </c>
      <c r="C577" t="s">
        <v>2280</v>
      </c>
      <c r="D577" t="s">
        <v>3774</v>
      </c>
      <c r="E577" s="564">
        <v>4000</v>
      </c>
      <c r="F577" s="27">
        <f t="shared" si="27"/>
        <v>174528194</v>
      </c>
      <c r="G577" s="266">
        <f t="shared" si="25"/>
        <v>4000</v>
      </c>
      <c r="H577" s="269">
        <f t="shared" si="26"/>
        <v>174528194</v>
      </c>
      <c r="J577" s="267" t="s">
        <v>13</v>
      </c>
      <c r="K577" s="271" t="s">
        <v>949</v>
      </c>
    </row>
    <row r="578" spans="2:11">
      <c r="B578" s="267" t="s">
        <v>943</v>
      </c>
      <c r="C578" t="s">
        <v>2280</v>
      </c>
      <c r="D578" t="s">
        <v>3714</v>
      </c>
      <c r="E578" s="564">
        <v>25000</v>
      </c>
      <c r="F578" s="27">
        <f t="shared" si="27"/>
        <v>174553194</v>
      </c>
      <c r="G578" s="266">
        <f t="shared" si="25"/>
        <v>25000</v>
      </c>
      <c r="H578" s="269">
        <f t="shared" si="26"/>
        <v>174553194</v>
      </c>
      <c r="J578" s="267" t="s">
        <v>13</v>
      </c>
      <c r="K578" s="271" t="s">
        <v>949</v>
      </c>
    </row>
    <row r="579" spans="2:11">
      <c r="B579" s="267" t="s">
        <v>943</v>
      </c>
      <c r="C579" t="s">
        <v>2280</v>
      </c>
      <c r="D579" t="s">
        <v>3677</v>
      </c>
      <c r="E579" s="564">
        <v>984000</v>
      </c>
      <c r="F579" s="27">
        <f t="shared" si="27"/>
        <v>175537194</v>
      </c>
      <c r="G579" s="266">
        <f t="shared" si="25"/>
        <v>984000</v>
      </c>
      <c r="H579" s="269">
        <f t="shared" si="26"/>
        <v>175537194</v>
      </c>
      <c r="J579" s="267" t="s">
        <v>13</v>
      </c>
      <c r="K579" s="271" t="s">
        <v>949</v>
      </c>
    </row>
    <row r="580" spans="2:11">
      <c r="B580" s="267" t="s">
        <v>943</v>
      </c>
      <c r="C580" t="s">
        <v>2280</v>
      </c>
      <c r="D580" t="s">
        <v>3727</v>
      </c>
      <c r="E580" s="564">
        <v>843000</v>
      </c>
      <c r="F580" s="27">
        <f t="shared" si="27"/>
        <v>176380194</v>
      </c>
      <c r="G580" s="266">
        <f t="shared" si="25"/>
        <v>843000</v>
      </c>
      <c r="H580" s="269">
        <f t="shared" si="26"/>
        <v>176380194</v>
      </c>
      <c r="J580" s="267" t="s">
        <v>13</v>
      </c>
      <c r="K580" s="271" t="s">
        <v>949</v>
      </c>
    </row>
    <row r="581" spans="2:11">
      <c r="B581" s="267" t="s">
        <v>943</v>
      </c>
      <c r="C581" t="s">
        <v>2280</v>
      </c>
      <c r="D581" t="s">
        <v>3710</v>
      </c>
      <c r="E581" s="564">
        <v>843000</v>
      </c>
      <c r="F581" s="27">
        <f t="shared" si="27"/>
        <v>177223194</v>
      </c>
      <c r="G581" s="266">
        <f t="shared" si="25"/>
        <v>843000</v>
      </c>
      <c r="H581" s="269">
        <f t="shared" si="26"/>
        <v>177223194</v>
      </c>
      <c r="J581" s="267" t="s">
        <v>13</v>
      </c>
      <c r="K581" s="271" t="s">
        <v>949</v>
      </c>
    </row>
    <row r="582" spans="2:11">
      <c r="B582" s="267" t="s">
        <v>943</v>
      </c>
      <c r="C582" t="s">
        <v>2280</v>
      </c>
      <c r="D582" t="s">
        <v>3678</v>
      </c>
      <c r="E582" s="564">
        <v>440918</v>
      </c>
      <c r="F582" s="27">
        <f t="shared" si="27"/>
        <v>177664112</v>
      </c>
      <c r="G582" s="266">
        <f t="shared" si="25"/>
        <v>440918</v>
      </c>
      <c r="H582" s="269">
        <f t="shared" si="26"/>
        <v>177664112</v>
      </c>
      <c r="J582" s="267" t="s">
        <v>13</v>
      </c>
      <c r="K582" s="271" t="s">
        <v>949</v>
      </c>
    </row>
    <row r="583" spans="2:11">
      <c r="B583" s="267" t="s">
        <v>943</v>
      </c>
      <c r="C583" t="s">
        <v>2280</v>
      </c>
      <c r="D583" t="s">
        <v>3679</v>
      </c>
      <c r="E583" s="564">
        <v>13000</v>
      </c>
      <c r="F583" s="27">
        <f t="shared" si="27"/>
        <v>177677112</v>
      </c>
      <c r="G583" s="266">
        <f t="shared" si="25"/>
        <v>13000</v>
      </c>
      <c r="H583" s="269">
        <f t="shared" si="26"/>
        <v>177677112</v>
      </c>
      <c r="J583" s="267" t="s">
        <v>13</v>
      </c>
      <c r="K583" s="271" t="s">
        <v>949</v>
      </c>
    </row>
    <row r="584" spans="2:11">
      <c r="B584" s="267" t="s">
        <v>943</v>
      </c>
      <c r="C584" t="s">
        <v>2280</v>
      </c>
      <c r="D584" t="s">
        <v>3711</v>
      </c>
      <c r="E584" s="564">
        <v>39000</v>
      </c>
      <c r="F584" s="27">
        <f t="shared" si="27"/>
        <v>177716112</v>
      </c>
      <c r="G584" s="266">
        <f t="shared" si="25"/>
        <v>39000</v>
      </c>
      <c r="H584" s="269">
        <f t="shared" si="26"/>
        <v>177716112</v>
      </c>
      <c r="J584" s="267" t="s">
        <v>13</v>
      </c>
      <c r="K584" s="271" t="s">
        <v>949</v>
      </c>
    </row>
    <row r="585" spans="2:11">
      <c r="B585" s="267" t="s">
        <v>943</v>
      </c>
      <c r="C585" t="s">
        <v>2280</v>
      </c>
      <c r="D585" t="s">
        <v>3752</v>
      </c>
      <c r="E585" s="564">
        <v>2000</v>
      </c>
      <c r="F585" s="27">
        <f t="shared" si="27"/>
        <v>177718112</v>
      </c>
      <c r="G585" s="266">
        <f t="shared" ref="G585:G648" si="28">E585</f>
        <v>2000</v>
      </c>
      <c r="H585" s="269">
        <f t="shared" ref="H585:H648" si="29">H584+G585</f>
        <v>177718112</v>
      </c>
      <c r="J585" s="267" t="s">
        <v>13</v>
      </c>
      <c r="K585" s="271" t="s">
        <v>949</v>
      </c>
    </row>
    <row r="586" spans="2:11">
      <c r="B586" s="267" t="s">
        <v>943</v>
      </c>
      <c r="C586" t="s">
        <v>2280</v>
      </c>
      <c r="D586" t="s">
        <v>3775</v>
      </c>
      <c r="E586" s="564">
        <v>9000</v>
      </c>
      <c r="F586" s="27">
        <f t="shared" si="27"/>
        <v>177727112</v>
      </c>
      <c r="G586" s="266">
        <f t="shared" si="28"/>
        <v>9000</v>
      </c>
      <c r="H586" s="269">
        <f t="shared" si="29"/>
        <v>177727112</v>
      </c>
      <c r="J586" s="267" t="s">
        <v>13</v>
      </c>
      <c r="K586" s="271" t="s">
        <v>949</v>
      </c>
    </row>
    <row r="587" spans="2:11">
      <c r="B587" s="267" t="s">
        <v>943</v>
      </c>
      <c r="C587" t="s">
        <v>2280</v>
      </c>
      <c r="D587" t="s">
        <v>3738</v>
      </c>
      <c r="E587" s="564">
        <v>126000</v>
      </c>
      <c r="F587" s="27">
        <f t="shared" si="27"/>
        <v>177853112</v>
      </c>
      <c r="G587" s="266">
        <f t="shared" si="28"/>
        <v>126000</v>
      </c>
      <c r="H587" s="269">
        <f t="shared" si="29"/>
        <v>177853112</v>
      </c>
      <c r="J587" s="267" t="s">
        <v>13</v>
      </c>
      <c r="K587" s="271" t="s">
        <v>949</v>
      </c>
    </row>
    <row r="588" spans="2:11">
      <c r="B588" s="267" t="s">
        <v>943</v>
      </c>
      <c r="C588" t="s">
        <v>2280</v>
      </c>
      <c r="D588" t="s">
        <v>3739</v>
      </c>
      <c r="E588" s="564">
        <v>6000</v>
      </c>
      <c r="F588" s="27">
        <f t="shared" si="27"/>
        <v>177859112</v>
      </c>
      <c r="G588" s="266">
        <f t="shared" si="28"/>
        <v>6000</v>
      </c>
      <c r="H588" s="269">
        <f t="shared" si="29"/>
        <v>177859112</v>
      </c>
      <c r="J588" s="267" t="s">
        <v>13</v>
      </c>
      <c r="K588" s="271" t="s">
        <v>949</v>
      </c>
    </row>
    <row r="589" spans="2:11">
      <c r="B589" s="267" t="s">
        <v>943</v>
      </c>
      <c r="C589" t="s">
        <v>2280</v>
      </c>
      <c r="D589" t="s">
        <v>3681</v>
      </c>
      <c r="E589" s="564">
        <v>45000</v>
      </c>
      <c r="F589" s="27">
        <f t="shared" si="27"/>
        <v>177904112</v>
      </c>
      <c r="G589" s="266">
        <f t="shared" si="28"/>
        <v>45000</v>
      </c>
      <c r="H589" s="269">
        <f t="shared" si="29"/>
        <v>177904112</v>
      </c>
      <c r="J589" s="267" t="s">
        <v>13</v>
      </c>
      <c r="K589" s="271" t="s">
        <v>949</v>
      </c>
    </row>
    <row r="590" spans="2:11">
      <c r="B590" s="267" t="s">
        <v>943</v>
      </c>
      <c r="C590" t="s">
        <v>2280</v>
      </c>
      <c r="D590" t="s">
        <v>3683</v>
      </c>
      <c r="E590" s="564">
        <v>703000</v>
      </c>
      <c r="F590" s="27">
        <f t="shared" ref="F590:F653" si="30">F589+E590</f>
        <v>178607112</v>
      </c>
      <c r="G590" s="266">
        <f t="shared" si="28"/>
        <v>703000</v>
      </c>
      <c r="H590" s="269">
        <f t="shared" si="29"/>
        <v>178607112</v>
      </c>
      <c r="J590" s="267" t="s">
        <v>13</v>
      </c>
      <c r="K590" s="271" t="s">
        <v>949</v>
      </c>
    </row>
    <row r="591" spans="2:11">
      <c r="B591" s="267" t="s">
        <v>943</v>
      </c>
      <c r="C591" t="s">
        <v>2280</v>
      </c>
      <c r="D591" t="s">
        <v>3715</v>
      </c>
      <c r="E591" s="564">
        <v>270000</v>
      </c>
      <c r="F591" s="27">
        <f t="shared" si="30"/>
        <v>178877112</v>
      </c>
      <c r="G591" s="266">
        <f t="shared" si="28"/>
        <v>270000</v>
      </c>
      <c r="H591" s="269">
        <f t="shared" si="29"/>
        <v>178877112</v>
      </c>
      <c r="J591" s="267" t="s">
        <v>13</v>
      </c>
      <c r="K591" s="271" t="s">
        <v>949</v>
      </c>
    </row>
    <row r="592" spans="2:11">
      <c r="B592" s="267" t="s">
        <v>943</v>
      </c>
      <c r="C592" t="s">
        <v>2280</v>
      </c>
      <c r="D592" t="s">
        <v>3716</v>
      </c>
      <c r="E592" s="564">
        <v>530918</v>
      </c>
      <c r="F592" s="27">
        <f t="shared" si="30"/>
        <v>179408030</v>
      </c>
      <c r="G592" s="266">
        <f t="shared" si="28"/>
        <v>530918</v>
      </c>
      <c r="H592" s="269">
        <f t="shared" si="29"/>
        <v>179408030</v>
      </c>
      <c r="J592" s="267" t="s">
        <v>13</v>
      </c>
      <c r="K592" s="271" t="s">
        <v>949</v>
      </c>
    </row>
    <row r="593" spans="2:11">
      <c r="B593" s="267" t="s">
        <v>943</v>
      </c>
      <c r="C593" t="s">
        <v>2280</v>
      </c>
      <c r="D593" t="s">
        <v>3687</v>
      </c>
      <c r="E593" s="564">
        <v>468000</v>
      </c>
      <c r="F593" s="27">
        <f t="shared" si="30"/>
        <v>179876030</v>
      </c>
      <c r="G593" s="266">
        <f t="shared" si="28"/>
        <v>468000</v>
      </c>
      <c r="H593" s="269">
        <f t="shared" si="29"/>
        <v>179876030</v>
      </c>
      <c r="J593" s="267" t="s">
        <v>13</v>
      </c>
      <c r="K593" s="271" t="s">
        <v>949</v>
      </c>
    </row>
    <row r="594" spans="2:11">
      <c r="B594" s="267" t="s">
        <v>943</v>
      </c>
      <c r="C594" t="s">
        <v>2280</v>
      </c>
      <c r="D594" t="s">
        <v>3740</v>
      </c>
      <c r="E594" s="564">
        <v>211000</v>
      </c>
      <c r="F594" s="27">
        <f t="shared" si="30"/>
        <v>180087030</v>
      </c>
      <c r="G594" s="266">
        <f t="shared" si="28"/>
        <v>211000</v>
      </c>
      <c r="H594" s="269">
        <f t="shared" si="29"/>
        <v>180087030</v>
      </c>
      <c r="J594" s="267" t="s">
        <v>13</v>
      </c>
      <c r="K594" s="271" t="s">
        <v>949</v>
      </c>
    </row>
    <row r="595" spans="2:11">
      <c r="B595" s="267" t="s">
        <v>943</v>
      </c>
      <c r="C595" t="s">
        <v>2280</v>
      </c>
      <c r="D595" t="s">
        <v>3760</v>
      </c>
      <c r="E595" s="564">
        <v>22000</v>
      </c>
      <c r="F595" s="27">
        <f t="shared" si="30"/>
        <v>180109030</v>
      </c>
      <c r="G595" s="266">
        <f t="shared" si="28"/>
        <v>22000</v>
      </c>
      <c r="H595" s="269">
        <f t="shared" si="29"/>
        <v>180109030</v>
      </c>
      <c r="J595" s="267" t="s">
        <v>13</v>
      </c>
      <c r="K595" s="271" t="s">
        <v>949</v>
      </c>
    </row>
    <row r="596" spans="2:11">
      <c r="B596" s="267" t="s">
        <v>943</v>
      </c>
      <c r="C596" t="s">
        <v>2280</v>
      </c>
      <c r="D596" t="s">
        <v>3718</v>
      </c>
      <c r="E596" s="564">
        <v>234000</v>
      </c>
      <c r="F596" s="27">
        <f t="shared" si="30"/>
        <v>180343030</v>
      </c>
      <c r="G596" s="266">
        <f t="shared" si="28"/>
        <v>234000</v>
      </c>
      <c r="H596" s="269">
        <f t="shared" si="29"/>
        <v>180343030</v>
      </c>
      <c r="J596" s="267" t="s">
        <v>13</v>
      </c>
      <c r="K596" s="271" t="s">
        <v>949</v>
      </c>
    </row>
    <row r="597" spans="2:11">
      <c r="B597" s="267" t="s">
        <v>943</v>
      </c>
      <c r="C597" t="s">
        <v>2280</v>
      </c>
      <c r="D597" t="s">
        <v>3689</v>
      </c>
      <c r="E597" s="564">
        <v>2000</v>
      </c>
      <c r="F597" s="27">
        <f t="shared" si="30"/>
        <v>180345030</v>
      </c>
      <c r="G597" s="266">
        <f t="shared" si="28"/>
        <v>2000</v>
      </c>
      <c r="H597" s="269">
        <f t="shared" si="29"/>
        <v>180345030</v>
      </c>
      <c r="J597" s="267" t="s">
        <v>13</v>
      </c>
      <c r="K597" s="271" t="s">
        <v>949</v>
      </c>
    </row>
    <row r="598" spans="2:11">
      <c r="B598" s="267" t="s">
        <v>943</v>
      </c>
      <c r="C598" t="s">
        <v>2280</v>
      </c>
      <c r="D598" t="s">
        <v>3742</v>
      </c>
      <c r="E598" s="564">
        <v>399000</v>
      </c>
      <c r="F598" s="27">
        <f t="shared" si="30"/>
        <v>180744030</v>
      </c>
      <c r="G598" s="266">
        <f t="shared" si="28"/>
        <v>399000</v>
      </c>
      <c r="H598" s="269">
        <f t="shared" si="29"/>
        <v>180744030</v>
      </c>
      <c r="J598" s="267" t="s">
        <v>13</v>
      </c>
      <c r="K598" s="271" t="s">
        <v>949</v>
      </c>
    </row>
    <row r="599" spans="2:11">
      <c r="B599" s="267" t="s">
        <v>943</v>
      </c>
      <c r="C599" t="s">
        <v>2280</v>
      </c>
      <c r="D599" t="s">
        <v>3731</v>
      </c>
      <c r="E599" s="564">
        <v>193000</v>
      </c>
      <c r="F599" s="27">
        <f t="shared" si="30"/>
        <v>180937030</v>
      </c>
      <c r="G599" s="266">
        <f t="shared" si="28"/>
        <v>193000</v>
      </c>
      <c r="H599" s="269">
        <f t="shared" si="29"/>
        <v>180937030</v>
      </c>
      <c r="J599" s="267" t="s">
        <v>13</v>
      </c>
      <c r="K599" s="271" t="s">
        <v>949</v>
      </c>
    </row>
    <row r="600" spans="2:11">
      <c r="B600" s="267" t="s">
        <v>943</v>
      </c>
      <c r="C600" t="s">
        <v>2280</v>
      </c>
      <c r="D600" t="s">
        <v>3692</v>
      </c>
      <c r="E600" s="564">
        <v>101000</v>
      </c>
      <c r="F600" s="27">
        <f t="shared" si="30"/>
        <v>181038030</v>
      </c>
      <c r="G600" s="266">
        <f t="shared" si="28"/>
        <v>101000</v>
      </c>
      <c r="H600" s="269">
        <f t="shared" si="29"/>
        <v>181038030</v>
      </c>
      <c r="J600" s="267" t="s">
        <v>13</v>
      </c>
      <c r="K600" s="271" t="s">
        <v>949</v>
      </c>
    </row>
    <row r="601" spans="2:11">
      <c r="B601" s="267" t="s">
        <v>943</v>
      </c>
      <c r="C601" t="s">
        <v>2280</v>
      </c>
      <c r="D601" t="s">
        <v>3693</v>
      </c>
      <c r="E601" s="564">
        <v>450000</v>
      </c>
      <c r="F601" s="27">
        <f t="shared" si="30"/>
        <v>181488030</v>
      </c>
      <c r="G601" s="266">
        <f t="shared" si="28"/>
        <v>450000</v>
      </c>
      <c r="H601" s="269">
        <f t="shared" si="29"/>
        <v>181488030</v>
      </c>
      <c r="J601" s="267" t="s">
        <v>13</v>
      </c>
      <c r="K601" s="271" t="s">
        <v>949</v>
      </c>
    </row>
    <row r="602" spans="2:11">
      <c r="B602" s="267" t="s">
        <v>943</v>
      </c>
      <c r="C602" t="s">
        <v>2280</v>
      </c>
      <c r="D602" t="s">
        <v>3743</v>
      </c>
      <c r="E602" s="564">
        <v>440000</v>
      </c>
      <c r="F602" s="27">
        <f t="shared" si="30"/>
        <v>181928030</v>
      </c>
      <c r="G602" s="266">
        <f t="shared" si="28"/>
        <v>440000</v>
      </c>
      <c r="H602" s="269">
        <f t="shared" si="29"/>
        <v>181928030</v>
      </c>
      <c r="J602" s="267" t="s">
        <v>13</v>
      </c>
      <c r="K602" s="271" t="s">
        <v>949</v>
      </c>
    </row>
    <row r="603" spans="2:11">
      <c r="B603" s="267" t="s">
        <v>943</v>
      </c>
      <c r="C603" t="s">
        <v>2280</v>
      </c>
      <c r="D603" t="s">
        <v>3695</v>
      </c>
      <c r="E603" s="564">
        <v>219000</v>
      </c>
      <c r="F603" s="27">
        <f t="shared" si="30"/>
        <v>182147030</v>
      </c>
      <c r="G603" s="266">
        <f t="shared" si="28"/>
        <v>219000</v>
      </c>
      <c r="H603" s="269">
        <f t="shared" si="29"/>
        <v>182147030</v>
      </c>
      <c r="J603" s="267" t="s">
        <v>13</v>
      </c>
      <c r="K603" s="271" t="s">
        <v>949</v>
      </c>
    </row>
    <row r="604" spans="2:11">
      <c r="B604" s="267" t="s">
        <v>943</v>
      </c>
      <c r="C604" t="s">
        <v>2280</v>
      </c>
      <c r="D604" t="s">
        <v>3698</v>
      </c>
      <c r="E604" s="564">
        <v>39000</v>
      </c>
      <c r="F604" s="27">
        <f t="shared" si="30"/>
        <v>182186030</v>
      </c>
      <c r="G604" s="266">
        <f t="shared" si="28"/>
        <v>39000</v>
      </c>
      <c r="H604" s="269">
        <f t="shared" si="29"/>
        <v>182186030</v>
      </c>
      <c r="J604" s="267" t="s">
        <v>13</v>
      </c>
      <c r="K604" s="271" t="s">
        <v>949</v>
      </c>
    </row>
    <row r="605" spans="2:11">
      <c r="B605" s="267" t="s">
        <v>943</v>
      </c>
      <c r="C605" t="s">
        <v>2280</v>
      </c>
      <c r="D605" t="s">
        <v>3712</v>
      </c>
      <c r="E605" s="564">
        <v>156000</v>
      </c>
      <c r="F605" s="27">
        <f t="shared" si="30"/>
        <v>182342030</v>
      </c>
      <c r="G605" s="266">
        <f t="shared" si="28"/>
        <v>156000</v>
      </c>
      <c r="H605" s="269">
        <f t="shared" si="29"/>
        <v>182342030</v>
      </c>
      <c r="J605" s="267" t="s">
        <v>13</v>
      </c>
      <c r="K605" s="271" t="s">
        <v>949</v>
      </c>
    </row>
    <row r="606" spans="2:11">
      <c r="B606" s="267" t="s">
        <v>943</v>
      </c>
      <c r="C606" t="s">
        <v>2280</v>
      </c>
      <c r="D606" t="s">
        <v>3699</v>
      </c>
      <c r="E606" s="564">
        <v>125000</v>
      </c>
      <c r="F606" s="27">
        <f t="shared" si="30"/>
        <v>182467030</v>
      </c>
      <c r="G606" s="266">
        <f t="shared" si="28"/>
        <v>125000</v>
      </c>
      <c r="H606" s="269">
        <f t="shared" si="29"/>
        <v>182467030</v>
      </c>
      <c r="J606" s="267" t="s">
        <v>13</v>
      </c>
      <c r="K606" s="271" t="s">
        <v>949</v>
      </c>
    </row>
    <row r="607" spans="2:11">
      <c r="B607" s="267" t="s">
        <v>943</v>
      </c>
      <c r="C607" t="s">
        <v>2280</v>
      </c>
      <c r="D607" t="s">
        <v>3744</v>
      </c>
      <c r="E607" s="564">
        <v>18000</v>
      </c>
      <c r="F607" s="27">
        <f t="shared" si="30"/>
        <v>182485030</v>
      </c>
      <c r="G607" s="266">
        <f t="shared" si="28"/>
        <v>18000</v>
      </c>
      <c r="H607" s="269">
        <f t="shared" si="29"/>
        <v>182485030</v>
      </c>
      <c r="J607" s="267" t="s">
        <v>13</v>
      </c>
      <c r="K607" s="271" t="s">
        <v>949</v>
      </c>
    </row>
    <row r="608" spans="2:11">
      <c r="B608" s="267" t="s">
        <v>943</v>
      </c>
      <c r="C608" t="s">
        <v>2280</v>
      </c>
      <c r="D608" t="s">
        <v>3745</v>
      </c>
      <c r="E608" s="564">
        <v>110000</v>
      </c>
      <c r="F608" s="27">
        <f t="shared" si="30"/>
        <v>182595030</v>
      </c>
      <c r="G608" s="266">
        <f t="shared" si="28"/>
        <v>110000</v>
      </c>
      <c r="H608" s="269">
        <f t="shared" si="29"/>
        <v>182595030</v>
      </c>
      <c r="J608" s="267" t="s">
        <v>13</v>
      </c>
      <c r="K608" s="271" t="s">
        <v>949</v>
      </c>
    </row>
    <row r="609" spans="2:11">
      <c r="B609" s="267" t="s">
        <v>943</v>
      </c>
      <c r="C609" t="s">
        <v>2280</v>
      </c>
      <c r="D609" t="s">
        <v>3700</v>
      </c>
      <c r="E609" s="564">
        <v>283918</v>
      </c>
      <c r="F609" s="27">
        <f t="shared" si="30"/>
        <v>182878948</v>
      </c>
      <c r="G609" s="266">
        <f t="shared" si="28"/>
        <v>283918</v>
      </c>
      <c r="H609" s="269">
        <f t="shared" si="29"/>
        <v>182878948</v>
      </c>
      <c r="J609" s="267" t="s">
        <v>13</v>
      </c>
      <c r="K609" s="271" t="s">
        <v>949</v>
      </c>
    </row>
    <row r="610" spans="2:11">
      <c r="B610" s="267" t="s">
        <v>943</v>
      </c>
      <c r="C610" t="s">
        <v>2280</v>
      </c>
      <c r="D610" t="s">
        <v>3776</v>
      </c>
      <c r="E610" s="564">
        <v>141000</v>
      </c>
      <c r="F610" s="27">
        <f t="shared" si="30"/>
        <v>183019948</v>
      </c>
      <c r="G610" s="266">
        <f t="shared" si="28"/>
        <v>141000</v>
      </c>
      <c r="H610" s="269">
        <f t="shared" si="29"/>
        <v>183019948</v>
      </c>
      <c r="J610" s="267" t="s">
        <v>13</v>
      </c>
      <c r="K610" s="271" t="s">
        <v>949</v>
      </c>
    </row>
    <row r="611" spans="2:11">
      <c r="B611" s="267" t="s">
        <v>943</v>
      </c>
      <c r="C611" t="s">
        <v>2280</v>
      </c>
      <c r="D611" t="s">
        <v>3754</v>
      </c>
      <c r="E611" s="564">
        <v>156000</v>
      </c>
      <c r="F611" s="27">
        <f t="shared" si="30"/>
        <v>183175948</v>
      </c>
      <c r="G611" s="266">
        <f t="shared" si="28"/>
        <v>156000</v>
      </c>
      <c r="H611" s="269">
        <f t="shared" si="29"/>
        <v>183175948</v>
      </c>
      <c r="J611" s="267" t="s">
        <v>13</v>
      </c>
      <c r="K611" s="271" t="s">
        <v>949</v>
      </c>
    </row>
    <row r="612" spans="2:11">
      <c r="B612" s="267" t="s">
        <v>943</v>
      </c>
      <c r="C612" t="s">
        <v>2280</v>
      </c>
      <c r="D612" t="s">
        <v>3747</v>
      </c>
      <c r="E612" s="564">
        <v>422000</v>
      </c>
      <c r="F612" s="27">
        <f t="shared" si="30"/>
        <v>183597948</v>
      </c>
      <c r="G612" s="266">
        <f t="shared" si="28"/>
        <v>422000</v>
      </c>
      <c r="H612" s="269">
        <f t="shared" si="29"/>
        <v>183597948</v>
      </c>
      <c r="J612" s="267" t="s">
        <v>13</v>
      </c>
      <c r="K612" s="271" t="s">
        <v>949</v>
      </c>
    </row>
    <row r="613" spans="2:11">
      <c r="B613" s="267" t="s">
        <v>943</v>
      </c>
      <c r="C613" t="s">
        <v>2280</v>
      </c>
      <c r="D613" t="s">
        <v>3755</v>
      </c>
      <c r="E613" s="564">
        <v>53000</v>
      </c>
      <c r="F613" s="27">
        <f t="shared" si="30"/>
        <v>183650948</v>
      </c>
      <c r="G613" s="266">
        <f t="shared" si="28"/>
        <v>53000</v>
      </c>
      <c r="H613" s="269">
        <f t="shared" si="29"/>
        <v>183650948</v>
      </c>
      <c r="J613" s="267" t="s">
        <v>13</v>
      </c>
      <c r="K613" s="271" t="s">
        <v>949</v>
      </c>
    </row>
    <row r="614" spans="2:11">
      <c r="B614" s="267" t="s">
        <v>943</v>
      </c>
      <c r="C614" t="s">
        <v>2280</v>
      </c>
      <c r="D614" t="s">
        <v>3720</v>
      </c>
      <c r="E614" s="564">
        <v>39000</v>
      </c>
      <c r="F614" s="27">
        <f t="shared" si="30"/>
        <v>183689948</v>
      </c>
      <c r="G614" s="266">
        <f t="shared" si="28"/>
        <v>39000</v>
      </c>
      <c r="H614" s="269">
        <f t="shared" si="29"/>
        <v>183689948</v>
      </c>
      <c r="J614" s="267" t="s">
        <v>13</v>
      </c>
      <c r="K614" s="271" t="s">
        <v>949</v>
      </c>
    </row>
    <row r="615" spans="2:11">
      <c r="B615" s="267" t="s">
        <v>943</v>
      </c>
      <c r="C615" t="s">
        <v>2280</v>
      </c>
      <c r="D615" t="s">
        <v>3772</v>
      </c>
      <c r="E615" s="564">
        <v>625000</v>
      </c>
      <c r="F615" s="27">
        <f t="shared" si="30"/>
        <v>184314948</v>
      </c>
      <c r="G615" s="266">
        <f t="shared" si="28"/>
        <v>625000</v>
      </c>
      <c r="H615" s="269">
        <f t="shared" si="29"/>
        <v>184314948</v>
      </c>
      <c r="J615" s="267" t="s">
        <v>13</v>
      </c>
      <c r="K615" s="271" t="s">
        <v>949</v>
      </c>
    </row>
    <row r="616" spans="2:11">
      <c r="B616" s="267" t="s">
        <v>943</v>
      </c>
      <c r="C616" t="s">
        <v>2280</v>
      </c>
      <c r="D616" t="s">
        <v>3721</v>
      </c>
      <c r="E616" s="564">
        <v>162000</v>
      </c>
      <c r="F616" s="27">
        <f t="shared" si="30"/>
        <v>184476948</v>
      </c>
      <c r="G616" s="266">
        <f t="shared" si="28"/>
        <v>162000</v>
      </c>
      <c r="H616" s="269">
        <f t="shared" si="29"/>
        <v>184476948</v>
      </c>
      <c r="J616" s="267" t="s">
        <v>13</v>
      </c>
      <c r="K616" s="271" t="s">
        <v>949</v>
      </c>
    </row>
    <row r="617" spans="2:11">
      <c r="B617" s="267" t="s">
        <v>943</v>
      </c>
      <c r="C617" t="s">
        <v>2280</v>
      </c>
      <c r="D617" t="s">
        <v>3777</v>
      </c>
      <c r="E617" s="564">
        <v>473000</v>
      </c>
      <c r="F617" s="27">
        <f t="shared" si="30"/>
        <v>184949948</v>
      </c>
      <c r="G617" s="266">
        <f t="shared" si="28"/>
        <v>473000</v>
      </c>
      <c r="H617" s="269">
        <f t="shared" si="29"/>
        <v>184949948</v>
      </c>
      <c r="J617" s="267" t="s">
        <v>13</v>
      </c>
      <c r="K617" s="271" t="s">
        <v>949</v>
      </c>
    </row>
    <row r="618" spans="2:11">
      <c r="B618" s="267" t="s">
        <v>943</v>
      </c>
      <c r="C618" t="s">
        <v>2280</v>
      </c>
      <c r="D618" t="s">
        <v>3708</v>
      </c>
      <c r="E618" s="564">
        <v>1847000</v>
      </c>
      <c r="F618" s="27">
        <f t="shared" si="30"/>
        <v>186796948</v>
      </c>
      <c r="G618" s="266">
        <f t="shared" si="28"/>
        <v>1847000</v>
      </c>
      <c r="H618" s="269">
        <f t="shared" si="29"/>
        <v>186796948</v>
      </c>
      <c r="J618" s="267" t="s">
        <v>13</v>
      </c>
      <c r="K618" s="271" t="s">
        <v>949</v>
      </c>
    </row>
    <row r="619" spans="2:11">
      <c r="B619" s="267" t="s">
        <v>943</v>
      </c>
      <c r="C619" t="s">
        <v>2281</v>
      </c>
      <c r="D619" t="s">
        <v>3710</v>
      </c>
      <c r="E619" s="564">
        <v>238000</v>
      </c>
      <c r="F619" s="27">
        <f t="shared" si="30"/>
        <v>187034948</v>
      </c>
      <c r="G619" s="266">
        <f t="shared" si="28"/>
        <v>238000</v>
      </c>
      <c r="H619" s="269">
        <f t="shared" si="29"/>
        <v>187034948</v>
      </c>
      <c r="J619" s="267" t="s">
        <v>13</v>
      </c>
      <c r="K619" s="271" t="s">
        <v>949</v>
      </c>
    </row>
    <row r="620" spans="2:11">
      <c r="B620" s="267" t="s">
        <v>943</v>
      </c>
      <c r="C620" t="s">
        <v>2281</v>
      </c>
      <c r="D620" t="s">
        <v>3751</v>
      </c>
      <c r="E620" s="564">
        <v>211000</v>
      </c>
      <c r="F620" s="27">
        <f t="shared" si="30"/>
        <v>187245948</v>
      </c>
      <c r="G620" s="266">
        <f t="shared" si="28"/>
        <v>211000</v>
      </c>
      <c r="H620" s="269">
        <f t="shared" si="29"/>
        <v>187245948</v>
      </c>
      <c r="J620" s="267" t="s">
        <v>13</v>
      </c>
      <c r="K620" s="271" t="s">
        <v>949</v>
      </c>
    </row>
    <row r="621" spans="2:11">
      <c r="B621" s="267" t="s">
        <v>943</v>
      </c>
      <c r="C621" t="s">
        <v>2281</v>
      </c>
      <c r="D621" t="s">
        <v>3678</v>
      </c>
      <c r="E621" s="564">
        <v>191000</v>
      </c>
      <c r="F621" s="27">
        <f t="shared" si="30"/>
        <v>187436948</v>
      </c>
      <c r="G621" s="266">
        <f t="shared" si="28"/>
        <v>191000</v>
      </c>
      <c r="H621" s="269">
        <f t="shared" si="29"/>
        <v>187436948</v>
      </c>
      <c r="J621" s="267" t="s">
        <v>13</v>
      </c>
      <c r="K621" s="271" t="s">
        <v>949</v>
      </c>
    </row>
    <row r="622" spans="2:11">
      <c r="B622" s="267" t="s">
        <v>943</v>
      </c>
      <c r="C622" t="s">
        <v>2281</v>
      </c>
      <c r="D622" t="s">
        <v>3679</v>
      </c>
      <c r="E622" s="564">
        <v>9000</v>
      </c>
      <c r="F622" s="27">
        <f t="shared" si="30"/>
        <v>187445948</v>
      </c>
      <c r="G622" s="266">
        <f t="shared" si="28"/>
        <v>9000</v>
      </c>
      <c r="H622" s="269">
        <f t="shared" si="29"/>
        <v>187445948</v>
      </c>
      <c r="J622" s="267" t="s">
        <v>13</v>
      </c>
      <c r="K622" s="271" t="s">
        <v>949</v>
      </c>
    </row>
    <row r="623" spans="2:11">
      <c r="B623" s="267" t="s">
        <v>943</v>
      </c>
      <c r="C623" t="s">
        <v>2281</v>
      </c>
      <c r="D623" t="s">
        <v>3681</v>
      </c>
      <c r="E623" s="564">
        <v>12000</v>
      </c>
      <c r="F623" s="27">
        <f t="shared" si="30"/>
        <v>187457948</v>
      </c>
      <c r="G623" s="266">
        <f t="shared" si="28"/>
        <v>12000</v>
      </c>
      <c r="H623" s="269">
        <f t="shared" si="29"/>
        <v>187457948</v>
      </c>
      <c r="J623" s="267" t="s">
        <v>13</v>
      </c>
      <c r="K623" s="271" t="s">
        <v>949</v>
      </c>
    </row>
    <row r="624" spans="2:11">
      <c r="B624" s="267" t="s">
        <v>943</v>
      </c>
      <c r="C624" t="s">
        <v>2281</v>
      </c>
      <c r="D624" t="s">
        <v>3740</v>
      </c>
      <c r="E624" s="564">
        <v>60000</v>
      </c>
      <c r="F624" s="27">
        <f t="shared" si="30"/>
        <v>187517948</v>
      </c>
      <c r="G624" s="266">
        <f t="shared" si="28"/>
        <v>60000</v>
      </c>
      <c r="H624" s="269">
        <f t="shared" si="29"/>
        <v>187517948</v>
      </c>
      <c r="J624" s="267" t="s">
        <v>13</v>
      </c>
      <c r="K624" s="271" t="s">
        <v>949</v>
      </c>
    </row>
    <row r="625" spans="2:11">
      <c r="B625" s="267" t="s">
        <v>943</v>
      </c>
      <c r="C625" t="s">
        <v>2281</v>
      </c>
      <c r="D625" t="s">
        <v>3718</v>
      </c>
      <c r="E625" s="564">
        <v>31000</v>
      </c>
      <c r="F625" s="27">
        <f t="shared" si="30"/>
        <v>187548948</v>
      </c>
      <c r="G625" s="266">
        <f t="shared" si="28"/>
        <v>31000</v>
      </c>
      <c r="H625" s="269">
        <f t="shared" si="29"/>
        <v>187548948</v>
      </c>
      <c r="J625" s="267" t="s">
        <v>13</v>
      </c>
      <c r="K625" s="271" t="s">
        <v>949</v>
      </c>
    </row>
    <row r="626" spans="2:11">
      <c r="B626" s="267" t="s">
        <v>943</v>
      </c>
      <c r="C626" t="s">
        <v>2281</v>
      </c>
      <c r="D626" t="s">
        <v>3758</v>
      </c>
      <c r="E626" s="564">
        <v>10000</v>
      </c>
      <c r="F626" s="27">
        <f t="shared" si="30"/>
        <v>187558948</v>
      </c>
      <c r="G626" s="266">
        <f t="shared" si="28"/>
        <v>10000</v>
      </c>
      <c r="H626" s="269">
        <f t="shared" si="29"/>
        <v>187558948</v>
      </c>
      <c r="J626" s="267" t="s">
        <v>13</v>
      </c>
      <c r="K626" s="271" t="s">
        <v>949</v>
      </c>
    </row>
    <row r="627" spans="2:11">
      <c r="B627" s="267" t="s">
        <v>943</v>
      </c>
      <c r="C627" t="s">
        <v>2281</v>
      </c>
      <c r="D627" t="s">
        <v>3742</v>
      </c>
      <c r="E627" s="564">
        <v>133000</v>
      </c>
      <c r="F627" s="27">
        <f t="shared" si="30"/>
        <v>187691948</v>
      </c>
      <c r="G627" s="266">
        <f t="shared" si="28"/>
        <v>133000</v>
      </c>
      <c r="H627" s="269">
        <f t="shared" si="29"/>
        <v>187691948</v>
      </c>
      <c r="J627" s="267" t="s">
        <v>13</v>
      </c>
      <c r="K627" s="271" t="s">
        <v>949</v>
      </c>
    </row>
    <row r="628" spans="2:11">
      <c r="B628" s="267" t="s">
        <v>943</v>
      </c>
      <c r="C628" t="s">
        <v>2281</v>
      </c>
      <c r="D628" t="s">
        <v>3693</v>
      </c>
      <c r="E628" s="564">
        <v>127000</v>
      </c>
      <c r="F628" s="27">
        <f t="shared" si="30"/>
        <v>187818948</v>
      </c>
      <c r="G628" s="266">
        <f t="shared" si="28"/>
        <v>127000</v>
      </c>
      <c r="H628" s="269">
        <f t="shared" si="29"/>
        <v>187818948</v>
      </c>
      <c r="J628" s="267" t="s">
        <v>13</v>
      </c>
      <c r="K628" s="271" t="s">
        <v>949</v>
      </c>
    </row>
    <row r="629" spans="2:11">
      <c r="B629" s="267" t="s">
        <v>943</v>
      </c>
      <c r="C629" t="s">
        <v>2281</v>
      </c>
      <c r="D629" t="s">
        <v>3743</v>
      </c>
      <c r="E629" s="564">
        <v>55000</v>
      </c>
      <c r="F629" s="27">
        <f t="shared" si="30"/>
        <v>187873948</v>
      </c>
      <c r="G629" s="266">
        <f t="shared" si="28"/>
        <v>55000</v>
      </c>
      <c r="H629" s="269">
        <f t="shared" si="29"/>
        <v>187873948</v>
      </c>
      <c r="J629" s="267" t="s">
        <v>13</v>
      </c>
      <c r="K629" s="271" t="s">
        <v>949</v>
      </c>
    </row>
    <row r="630" spans="2:11">
      <c r="B630" s="267" t="s">
        <v>943</v>
      </c>
      <c r="C630" t="s">
        <v>2281</v>
      </c>
      <c r="D630" t="s">
        <v>3696</v>
      </c>
      <c r="E630" s="564">
        <v>1000</v>
      </c>
      <c r="F630" s="27">
        <f t="shared" si="30"/>
        <v>187874948</v>
      </c>
      <c r="G630" s="266">
        <f t="shared" si="28"/>
        <v>1000</v>
      </c>
      <c r="H630" s="269">
        <f t="shared" si="29"/>
        <v>187874948</v>
      </c>
      <c r="J630" s="267" t="s">
        <v>13</v>
      </c>
      <c r="K630" s="271" t="s">
        <v>949</v>
      </c>
    </row>
    <row r="631" spans="2:11">
      <c r="B631" s="267" t="s">
        <v>943</v>
      </c>
      <c r="C631" t="s">
        <v>2281</v>
      </c>
      <c r="D631" t="s">
        <v>3745</v>
      </c>
      <c r="E631" s="564">
        <v>26000</v>
      </c>
      <c r="F631" s="27">
        <f t="shared" si="30"/>
        <v>187900948</v>
      </c>
      <c r="G631" s="266">
        <f t="shared" si="28"/>
        <v>26000</v>
      </c>
      <c r="H631" s="269">
        <f t="shared" si="29"/>
        <v>187900948</v>
      </c>
      <c r="J631" s="267" t="s">
        <v>13</v>
      </c>
      <c r="K631" s="271" t="s">
        <v>949</v>
      </c>
    </row>
    <row r="632" spans="2:11">
      <c r="B632" s="267" t="s">
        <v>943</v>
      </c>
      <c r="C632" t="s">
        <v>2281</v>
      </c>
      <c r="D632" t="s">
        <v>3746</v>
      </c>
      <c r="E632" s="564">
        <v>40000</v>
      </c>
      <c r="F632" s="27">
        <f t="shared" si="30"/>
        <v>187940948</v>
      </c>
      <c r="G632" s="266">
        <f t="shared" si="28"/>
        <v>40000</v>
      </c>
      <c r="H632" s="269">
        <f t="shared" si="29"/>
        <v>187940948</v>
      </c>
      <c r="J632" s="267" t="s">
        <v>13</v>
      </c>
      <c r="K632" s="271" t="s">
        <v>949</v>
      </c>
    </row>
    <row r="633" spans="2:11">
      <c r="B633" s="267" t="s">
        <v>943</v>
      </c>
      <c r="C633" t="s">
        <v>2281</v>
      </c>
      <c r="D633" t="s">
        <v>3755</v>
      </c>
      <c r="E633" s="564">
        <v>15000</v>
      </c>
      <c r="F633" s="27">
        <f t="shared" si="30"/>
        <v>187955948</v>
      </c>
      <c r="G633" s="266">
        <f t="shared" si="28"/>
        <v>15000</v>
      </c>
      <c r="H633" s="269">
        <f t="shared" si="29"/>
        <v>187955948</v>
      </c>
      <c r="J633" s="267" t="s">
        <v>13</v>
      </c>
      <c r="K633" s="271" t="s">
        <v>949</v>
      </c>
    </row>
    <row r="634" spans="2:11">
      <c r="B634" s="267" t="s">
        <v>943</v>
      </c>
      <c r="C634" t="s">
        <v>2281</v>
      </c>
      <c r="D634" t="s">
        <v>3708</v>
      </c>
      <c r="E634" s="564">
        <v>494000</v>
      </c>
      <c r="F634" s="27">
        <f t="shared" si="30"/>
        <v>188449948</v>
      </c>
      <c r="G634" s="266">
        <f t="shared" si="28"/>
        <v>494000</v>
      </c>
      <c r="H634" s="269">
        <f t="shared" si="29"/>
        <v>188449948</v>
      </c>
      <c r="J634" s="267" t="s">
        <v>13</v>
      </c>
      <c r="K634" s="271" t="s">
        <v>949</v>
      </c>
    </row>
    <row r="635" spans="2:11">
      <c r="B635" s="267" t="s">
        <v>943</v>
      </c>
      <c r="C635" t="s">
        <v>3778</v>
      </c>
      <c r="D635" t="s">
        <v>3779</v>
      </c>
      <c r="E635" s="564">
        <v>20000</v>
      </c>
      <c r="F635" s="27">
        <f t="shared" si="30"/>
        <v>188469948</v>
      </c>
      <c r="G635" s="266">
        <f t="shared" si="28"/>
        <v>20000</v>
      </c>
      <c r="H635" s="269">
        <f t="shared" si="29"/>
        <v>188469948</v>
      </c>
      <c r="J635" s="267" t="s">
        <v>13</v>
      </c>
      <c r="K635" s="271" t="s">
        <v>949</v>
      </c>
    </row>
    <row r="636" spans="2:11">
      <c r="B636" s="267" t="s">
        <v>943</v>
      </c>
      <c r="C636" t="s">
        <v>3780</v>
      </c>
      <c r="D636" t="s">
        <v>3677</v>
      </c>
      <c r="E636" s="564">
        <v>623000</v>
      </c>
      <c r="F636" s="27">
        <f t="shared" si="30"/>
        <v>189092948</v>
      </c>
      <c r="G636" s="266">
        <f t="shared" si="28"/>
        <v>623000</v>
      </c>
      <c r="H636" s="269">
        <f t="shared" si="29"/>
        <v>189092948</v>
      </c>
      <c r="J636" s="267" t="s">
        <v>13</v>
      </c>
      <c r="K636" s="271" t="s">
        <v>949</v>
      </c>
    </row>
    <row r="637" spans="2:11">
      <c r="B637" s="267" t="s">
        <v>943</v>
      </c>
      <c r="C637" t="s">
        <v>3780</v>
      </c>
      <c r="D637" t="s">
        <v>3781</v>
      </c>
      <c r="E637" s="564">
        <v>47000</v>
      </c>
      <c r="F637" s="27">
        <f t="shared" si="30"/>
        <v>189139948</v>
      </c>
      <c r="G637" s="266">
        <f t="shared" si="28"/>
        <v>47000</v>
      </c>
      <c r="H637" s="269">
        <f t="shared" si="29"/>
        <v>189139948</v>
      </c>
      <c r="J637" s="267" t="s">
        <v>13</v>
      </c>
      <c r="K637" s="271" t="s">
        <v>949</v>
      </c>
    </row>
    <row r="638" spans="2:11">
      <c r="B638" s="267" t="s">
        <v>943</v>
      </c>
      <c r="C638" t="s">
        <v>3780</v>
      </c>
      <c r="D638" t="s">
        <v>3738</v>
      </c>
      <c r="E638" s="564">
        <v>40000</v>
      </c>
      <c r="F638" s="27">
        <f t="shared" si="30"/>
        <v>189179948</v>
      </c>
      <c r="G638" s="266">
        <f t="shared" si="28"/>
        <v>40000</v>
      </c>
      <c r="H638" s="269">
        <f t="shared" si="29"/>
        <v>189179948</v>
      </c>
      <c r="J638" s="267" t="s">
        <v>13</v>
      </c>
      <c r="K638" s="271" t="s">
        <v>949</v>
      </c>
    </row>
    <row r="639" spans="2:11">
      <c r="B639" s="267" t="s">
        <v>943</v>
      </c>
      <c r="C639" t="s">
        <v>3780</v>
      </c>
      <c r="D639" t="s">
        <v>3687</v>
      </c>
      <c r="E639" s="564">
        <v>147921</v>
      </c>
      <c r="F639" s="27">
        <f t="shared" si="30"/>
        <v>189327869</v>
      </c>
      <c r="G639" s="266">
        <f t="shared" si="28"/>
        <v>147921</v>
      </c>
      <c r="H639" s="269">
        <f t="shared" si="29"/>
        <v>189327869</v>
      </c>
      <c r="J639" s="267" t="s">
        <v>13</v>
      </c>
      <c r="K639" s="271" t="s">
        <v>949</v>
      </c>
    </row>
    <row r="640" spans="2:11">
      <c r="B640" s="267" t="s">
        <v>943</v>
      </c>
      <c r="C640" t="s">
        <v>3780</v>
      </c>
      <c r="D640" t="s">
        <v>3741</v>
      </c>
      <c r="E640" s="564">
        <v>127000</v>
      </c>
      <c r="F640" s="27">
        <f t="shared" si="30"/>
        <v>189454869</v>
      </c>
      <c r="G640" s="266">
        <f t="shared" si="28"/>
        <v>127000</v>
      </c>
      <c r="H640" s="269">
        <f t="shared" si="29"/>
        <v>189454869</v>
      </c>
      <c r="J640" s="267" t="s">
        <v>13</v>
      </c>
      <c r="K640" s="271" t="s">
        <v>949</v>
      </c>
    </row>
    <row r="641" spans="2:11">
      <c r="B641" s="267" t="s">
        <v>943</v>
      </c>
      <c r="C641" t="s">
        <v>3780</v>
      </c>
      <c r="D641" t="s">
        <v>3742</v>
      </c>
      <c r="E641" s="564">
        <v>665000</v>
      </c>
      <c r="F641" s="27">
        <f t="shared" si="30"/>
        <v>190119869</v>
      </c>
      <c r="G641" s="266">
        <f t="shared" si="28"/>
        <v>665000</v>
      </c>
      <c r="H641" s="269">
        <f t="shared" si="29"/>
        <v>190119869</v>
      </c>
      <c r="J641" s="267" t="s">
        <v>13</v>
      </c>
      <c r="K641" s="271" t="s">
        <v>949</v>
      </c>
    </row>
    <row r="642" spans="2:11">
      <c r="B642" s="267" t="s">
        <v>943</v>
      </c>
      <c r="C642" t="s">
        <v>3780</v>
      </c>
      <c r="D642" t="s">
        <v>3694</v>
      </c>
      <c r="E642" s="564">
        <v>18000</v>
      </c>
      <c r="F642" s="27">
        <f t="shared" si="30"/>
        <v>190137869</v>
      </c>
      <c r="G642" s="266">
        <f t="shared" si="28"/>
        <v>18000</v>
      </c>
      <c r="H642" s="269">
        <f t="shared" si="29"/>
        <v>190137869</v>
      </c>
      <c r="J642" s="267" t="s">
        <v>13</v>
      </c>
      <c r="K642" s="271" t="s">
        <v>949</v>
      </c>
    </row>
    <row r="643" spans="2:11">
      <c r="B643" s="267" t="s">
        <v>943</v>
      </c>
      <c r="C643" t="s">
        <v>3780</v>
      </c>
      <c r="D643" t="s">
        <v>3698</v>
      </c>
      <c r="E643" s="564">
        <v>39000</v>
      </c>
      <c r="F643" s="27">
        <f t="shared" si="30"/>
        <v>190176869</v>
      </c>
      <c r="G643" s="266">
        <f t="shared" si="28"/>
        <v>39000</v>
      </c>
      <c r="H643" s="269">
        <f t="shared" si="29"/>
        <v>190176869</v>
      </c>
      <c r="J643" s="267" t="s">
        <v>13</v>
      </c>
      <c r="K643" s="271" t="s">
        <v>949</v>
      </c>
    </row>
    <row r="644" spans="2:11">
      <c r="B644" s="267" t="s">
        <v>943</v>
      </c>
      <c r="C644" t="s">
        <v>3780</v>
      </c>
      <c r="D644" t="s">
        <v>3782</v>
      </c>
      <c r="E644" s="564">
        <v>1000</v>
      </c>
      <c r="F644" s="27">
        <f t="shared" si="30"/>
        <v>190177869</v>
      </c>
      <c r="G644" s="266">
        <f t="shared" si="28"/>
        <v>1000</v>
      </c>
      <c r="H644" s="269">
        <f t="shared" si="29"/>
        <v>190177869</v>
      </c>
      <c r="J644" s="267" t="s">
        <v>13</v>
      </c>
      <c r="K644" s="271" t="s">
        <v>949</v>
      </c>
    </row>
    <row r="645" spans="2:11">
      <c r="B645" s="267" t="s">
        <v>943</v>
      </c>
      <c r="C645" t="s">
        <v>3780</v>
      </c>
      <c r="D645" t="s">
        <v>3747</v>
      </c>
      <c r="E645" s="564">
        <v>134000</v>
      </c>
      <c r="F645" s="27">
        <f t="shared" si="30"/>
        <v>190311869</v>
      </c>
      <c r="G645" s="266">
        <f t="shared" si="28"/>
        <v>134000</v>
      </c>
      <c r="H645" s="269">
        <f t="shared" si="29"/>
        <v>190311869</v>
      </c>
      <c r="J645" s="267" t="s">
        <v>13</v>
      </c>
      <c r="K645" s="271" t="s">
        <v>949</v>
      </c>
    </row>
    <row r="646" spans="2:11">
      <c r="B646" s="267" t="s">
        <v>943</v>
      </c>
      <c r="C646" t="s">
        <v>3780</v>
      </c>
      <c r="D646" t="s">
        <v>3772</v>
      </c>
      <c r="E646" s="564">
        <v>625000</v>
      </c>
      <c r="F646" s="27">
        <f t="shared" si="30"/>
        <v>190936869</v>
      </c>
      <c r="G646" s="266">
        <f t="shared" si="28"/>
        <v>625000</v>
      </c>
      <c r="H646" s="269">
        <f t="shared" si="29"/>
        <v>190936869</v>
      </c>
      <c r="J646" s="267" t="s">
        <v>13</v>
      </c>
      <c r="K646" s="271" t="s">
        <v>949</v>
      </c>
    </row>
    <row r="647" spans="2:11">
      <c r="B647" s="267" t="s">
        <v>943</v>
      </c>
      <c r="C647" t="s">
        <v>974</v>
      </c>
      <c r="D647" t="s">
        <v>3735</v>
      </c>
      <c r="E647" s="564">
        <v>10000</v>
      </c>
      <c r="F647" s="27">
        <f t="shared" si="30"/>
        <v>190946869</v>
      </c>
      <c r="G647" s="266">
        <f t="shared" si="28"/>
        <v>10000</v>
      </c>
      <c r="H647" s="269">
        <f t="shared" si="29"/>
        <v>190946869</v>
      </c>
      <c r="J647" s="267" t="s">
        <v>13</v>
      </c>
      <c r="K647" s="271" t="s">
        <v>949</v>
      </c>
    </row>
    <row r="648" spans="2:11">
      <c r="B648" s="267" t="s">
        <v>943</v>
      </c>
      <c r="C648" t="s">
        <v>974</v>
      </c>
      <c r="D648" t="s">
        <v>3674</v>
      </c>
      <c r="E648" s="564">
        <v>2598000</v>
      </c>
      <c r="F648" s="27">
        <f t="shared" si="30"/>
        <v>193544869</v>
      </c>
      <c r="G648" s="266">
        <f t="shared" si="28"/>
        <v>2598000</v>
      </c>
      <c r="H648" s="269">
        <f t="shared" si="29"/>
        <v>193544869</v>
      </c>
      <c r="J648" s="267" t="s">
        <v>13</v>
      </c>
      <c r="K648" s="271" t="s">
        <v>949</v>
      </c>
    </row>
    <row r="649" spans="2:11">
      <c r="B649" s="267" t="s">
        <v>943</v>
      </c>
      <c r="C649" t="s">
        <v>974</v>
      </c>
      <c r="D649" t="s">
        <v>3714</v>
      </c>
      <c r="E649" s="564">
        <v>25000</v>
      </c>
      <c r="F649" s="27">
        <f t="shared" si="30"/>
        <v>193569869</v>
      </c>
      <c r="G649" s="266">
        <f t="shared" ref="G649:G712" si="31">E649</f>
        <v>25000</v>
      </c>
      <c r="H649" s="269">
        <f t="shared" ref="H649:H712" si="32">H648+G649</f>
        <v>193569869</v>
      </c>
      <c r="J649" s="267" t="s">
        <v>13</v>
      </c>
      <c r="K649" s="271" t="s">
        <v>949</v>
      </c>
    </row>
    <row r="650" spans="2:11">
      <c r="B650" s="267" t="s">
        <v>943</v>
      </c>
      <c r="C650" t="s">
        <v>974</v>
      </c>
      <c r="D650" t="s">
        <v>3676</v>
      </c>
      <c r="E650" s="564">
        <v>1916000</v>
      </c>
      <c r="F650" s="27">
        <f t="shared" si="30"/>
        <v>195485869</v>
      </c>
      <c r="G650" s="266">
        <f t="shared" si="31"/>
        <v>1916000</v>
      </c>
      <c r="H650" s="269">
        <f t="shared" si="32"/>
        <v>195485869</v>
      </c>
      <c r="J650" s="267" t="s">
        <v>13</v>
      </c>
      <c r="K650" s="271" t="s">
        <v>949</v>
      </c>
    </row>
    <row r="651" spans="2:11">
      <c r="B651" s="267" t="s">
        <v>943</v>
      </c>
      <c r="C651" t="s">
        <v>974</v>
      </c>
      <c r="D651" t="s">
        <v>3677</v>
      </c>
      <c r="E651" s="564">
        <v>1389400</v>
      </c>
      <c r="F651" s="27">
        <f t="shared" si="30"/>
        <v>196875269</v>
      </c>
      <c r="G651" s="266">
        <f t="shared" si="31"/>
        <v>1389400</v>
      </c>
      <c r="H651" s="269">
        <f t="shared" si="32"/>
        <v>196875269</v>
      </c>
      <c r="J651" s="267" t="s">
        <v>13</v>
      </c>
      <c r="K651" s="271" t="s">
        <v>949</v>
      </c>
    </row>
    <row r="652" spans="2:11">
      <c r="B652" s="267" t="s">
        <v>943</v>
      </c>
      <c r="C652" t="s">
        <v>974</v>
      </c>
      <c r="D652" t="s">
        <v>3771</v>
      </c>
      <c r="E652" s="564">
        <v>3493000</v>
      </c>
      <c r="F652" s="27">
        <f t="shared" si="30"/>
        <v>200368269</v>
      </c>
      <c r="G652" s="266">
        <f t="shared" si="31"/>
        <v>3493000</v>
      </c>
      <c r="H652" s="269">
        <f t="shared" si="32"/>
        <v>200368269</v>
      </c>
      <c r="J652" s="267" t="s">
        <v>13</v>
      </c>
      <c r="K652" s="271" t="s">
        <v>949</v>
      </c>
    </row>
    <row r="653" spans="2:11">
      <c r="B653" s="267" t="s">
        <v>943</v>
      </c>
      <c r="C653" t="s">
        <v>974</v>
      </c>
      <c r="D653" t="s">
        <v>3710</v>
      </c>
      <c r="E653" s="564">
        <v>1198000</v>
      </c>
      <c r="F653" s="27">
        <f t="shared" si="30"/>
        <v>201566269</v>
      </c>
      <c r="G653" s="266">
        <f t="shared" si="31"/>
        <v>1198000</v>
      </c>
      <c r="H653" s="269">
        <f t="shared" si="32"/>
        <v>201566269</v>
      </c>
      <c r="J653" s="267" t="s">
        <v>13</v>
      </c>
      <c r="K653" s="271" t="s">
        <v>949</v>
      </c>
    </row>
    <row r="654" spans="2:11">
      <c r="B654" s="267" t="s">
        <v>943</v>
      </c>
      <c r="C654" t="s">
        <v>974</v>
      </c>
      <c r="D654" t="s">
        <v>3751</v>
      </c>
      <c r="E654" s="564">
        <v>1008000</v>
      </c>
      <c r="F654" s="27">
        <f t="shared" ref="F654:F717" si="33">F653+E654</f>
        <v>202574269</v>
      </c>
      <c r="G654" s="266">
        <f t="shared" si="31"/>
        <v>1008000</v>
      </c>
      <c r="H654" s="269">
        <f t="shared" si="32"/>
        <v>202574269</v>
      </c>
      <c r="J654" s="267" t="s">
        <v>13</v>
      </c>
      <c r="K654" s="271" t="s">
        <v>949</v>
      </c>
    </row>
    <row r="655" spans="2:11">
      <c r="B655" s="267" t="s">
        <v>943</v>
      </c>
      <c r="C655" t="s">
        <v>974</v>
      </c>
      <c r="D655" t="s">
        <v>3678</v>
      </c>
      <c r="E655" s="564">
        <v>950604</v>
      </c>
      <c r="F655" s="27">
        <f t="shared" si="33"/>
        <v>203524873</v>
      </c>
      <c r="G655" s="266">
        <f t="shared" si="31"/>
        <v>950604</v>
      </c>
      <c r="H655" s="269">
        <f t="shared" si="32"/>
        <v>203524873</v>
      </c>
      <c r="J655" s="267" t="s">
        <v>13</v>
      </c>
      <c r="K655" s="271" t="s">
        <v>949</v>
      </c>
    </row>
    <row r="656" spans="2:11">
      <c r="B656" s="267" t="s">
        <v>943</v>
      </c>
      <c r="C656" t="s">
        <v>974</v>
      </c>
      <c r="D656" t="s">
        <v>3679</v>
      </c>
      <c r="E656" s="564">
        <v>31000</v>
      </c>
      <c r="F656" s="27">
        <f t="shared" si="33"/>
        <v>203555873</v>
      </c>
      <c r="G656" s="266">
        <f t="shared" si="31"/>
        <v>31000</v>
      </c>
      <c r="H656" s="269">
        <f t="shared" si="32"/>
        <v>203555873</v>
      </c>
      <c r="J656" s="267" t="s">
        <v>13</v>
      </c>
      <c r="K656" s="271" t="s">
        <v>949</v>
      </c>
    </row>
    <row r="657" spans="2:11">
      <c r="B657" s="267" t="s">
        <v>943</v>
      </c>
      <c r="C657" t="s">
        <v>974</v>
      </c>
      <c r="D657" t="s">
        <v>3738</v>
      </c>
      <c r="E657" s="564">
        <v>180000</v>
      </c>
      <c r="F657" s="27">
        <f t="shared" si="33"/>
        <v>203735873</v>
      </c>
      <c r="G657" s="266">
        <f t="shared" si="31"/>
        <v>180000</v>
      </c>
      <c r="H657" s="269">
        <f t="shared" si="32"/>
        <v>203735873</v>
      </c>
      <c r="J657" s="267" t="s">
        <v>13</v>
      </c>
      <c r="K657" s="271" t="s">
        <v>949</v>
      </c>
    </row>
    <row r="658" spans="2:11">
      <c r="B658" s="267" t="s">
        <v>943</v>
      </c>
      <c r="C658" t="s">
        <v>974</v>
      </c>
      <c r="D658" t="s">
        <v>3739</v>
      </c>
      <c r="E658" s="564">
        <v>14000</v>
      </c>
      <c r="F658" s="27">
        <f t="shared" si="33"/>
        <v>203749873</v>
      </c>
      <c r="G658" s="266">
        <f t="shared" si="31"/>
        <v>14000</v>
      </c>
      <c r="H658" s="269">
        <f t="shared" si="32"/>
        <v>203749873</v>
      </c>
      <c r="J658" s="267" t="s">
        <v>13</v>
      </c>
      <c r="K658" s="271" t="s">
        <v>949</v>
      </c>
    </row>
    <row r="659" spans="2:11">
      <c r="B659" s="267" t="s">
        <v>943</v>
      </c>
      <c r="C659" t="s">
        <v>974</v>
      </c>
      <c r="D659" t="s">
        <v>3681</v>
      </c>
      <c r="E659" s="564">
        <v>65000</v>
      </c>
      <c r="F659" s="27">
        <f t="shared" si="33"/>
        <v>203814873</v>
      </c>
      <c r="G659" s="266">
        <f t="shared" si="31"/>
        <v>65000</v>
      </c>
      <c r="H659" s="269">
        <f t="shared" si="32"/>
        <v>203814873</v>
      </c>
      <c r="J659" s="267" t="s">
        <v>13</v>
      </c>
      <c r="K659" s="271" t="s">
        <v>949</v>
      </c>
    </row>
    <row r="660" spans="2:11">
      <c r="B660" s="267" t="s">
        <v>943</v>
      </c>
      <c r="C660" t="s">
        <v>974</v>
      </c>
      <c r="D660" t="s">
        <v>3683</v>
      </c>
      <c r="E660" s="564">
        <v>998000</v>
      </c>
      <c r="F660" s="27">
        <f t="shared" si="33"/>
        <v>204812873</v>
      </c>
      <c r="G660" s="266">
        <f t="shared" si="31"/>
        <v>998000</v>
      </c>
      <c r="H660" s="269">
        <f t="shared" si="32"/>
        <v>204812873</v>
      </c>
      <c r="J660" s="267" t="s">
        <v>13</v>
      </c>
      <c r="K660" s="271" t="s">
        <v>949</v>
      </c>
    </row>
    <row r="661" spans="2:11">
      <c r="B661" s="267" t="s">
        <v>943</v>
      </c>
      <c r="C661" t="s">
        <v>974</v>
      </c>
      <c r="D661" t="s">
        <v>3715</v>
      </c>
      <c r="E661" s="564">
        <v>287000</v>
      </c>
      <c r="F661" s="27">
        <f t="shared" si="33"/>
        <v>205099873</v>
      </c>
      <c r="G661" s="266">
        <f t="shared" si="31"/>
        <v>287000</v>
      </c>
      <c r="H661" s="269">
        <f t="shared" si="32"/>
        <v>205099873</v>
      </c>
      <c r="J661" s="267" t="s">
        <v>13</v>
      </c>
      <c r="K661" s="271" t="s">
        <v>949</v>
      </c>
    </row>
    <row r="662" spans="2:11">
      <c r="B662" s="267" t="s">
        <v>943</v>
      </c>
      <c r="C662" t="s">
        <v>974</v>
      </c>
      <c r="D662" t="s">
        <v>3716</v>
      </c>
      <c r="E662" s="564">
        <v>580850</v>
      </c>
      <c r="F662" s="27">
        <f t="shared" si="33"/>
        <v>205680723</v>
      </c>
      <c r="G662" s="266">
        <f t="shared" si="31"/>
        <v>580850</v>
      </c>
      <c r="H662" s="269">
        <f t="shared" si="32"/>
        <v>205680723</v>
      </c>
      <c r="J662" s="267" t="s">
        <v>13</v>
      </c>
      <c r="K662" s="271" t="s">
        <v>949</v>
      </c>
    </row>
    <row r="663" spans="2:11">
      <c r="B663" s="267" t="s">
        <v>943</v>
      </c>
      <c r="C663" t="s">
        <v>974</v>
      </c>
      <c r="D663" t="s">
        <v>3687</v>
      </c>
      <c r="E663" s="564">
        <v>468000</v>
      </c>
      <c r="F663" s="27">
        <f t="shared" si="33"/>
        <v>206148723</v>
      </c>
      <c r="G663" s="266">
        <f t="shared" si="31"/>
        <v>468000</v>
      </c>
      <c r="H663" s="269">
        <f t="shared" si="32"/>
        <v>206148723</v>
      </c>
      <c r="J663" s="267" t="s">
        <v>13</v>
      </c>
      <c r="K663" s="271" t="s">
        <v>949</v>
      </c>
    </row>
    <row r="664" spans="2:11">
      <c r="B664" s="267" t="s">
        <v>943</v>
      </c>
      <c r="C664" t="s">
        <v>974</v>
      </c>
      <c r="D664" t="s">
        <v>3740</v>
      </c>
      <c r="E664" s="564">
        <v>299000</v>
      </c>
      <c r="F664" s="27">
        <f t="shared" si="33"/>
        <v>206447723</v>
      </c>
      <c r="G664" s="266">
        <f t="shared" si="31"/>
        <v>299000</v>
      </c>
      <c r="H664" s="269">
        <f t="shared" si="32"/>
        <v>206447723</v>
      </c>
      <c r="J664" s="267" t="s">
        <v>13</v>
      </c>
      <c r="K664" s="271" t="s">
        <v>949</v>
      </c>
    </row>
    <row r="665" spans="2:11">
      <c r="B665" s="267" t="s">
        <v>943</v>
      </c>
      <c r="C665" t="s">
        <v>974</v>
      </c>
      <c r="D665" t="s">
        <v>3718</v>
      </c>
      <c r="E665" s="564">
        <v>281000</v>
      </c>
      <c r="F665" s="27">
        <f t="shared" si="33"/>
        <v>206728723</v>
      </c>
      <c r="G665" s="266">
        <f t="shared" si="31"/>
        <v>281000</v>
      </c>
      <c r="H665" s="269">
        <f t="shared" si="32"/>
        <v>206728723</v>
      </c>
      <c r="J665" s="267" t="s">
        <v>13</v>
      </c>
      <c r="K665" s="271" t="s">
        <v>949</v>
      </c>
    </row>
    <row r="666" spans="2:11">
      <c r="B666" s="267" t="s">
        <v>943</v>
      </c>
      <c r="C666" t="s">
        <v>974</v>
      </c>
      <c r="D666" t="s">
        <v>3730</v>
      </c>
      <c r="E666" s="564">
        <v>3000</v>
      </c>
      <c r="F666" s="27">
        <f t="shared" si="33"/>
        <v>206731723</v>
      </c>
      <c r="G666" s="266">
        <f t="shared" si="31"/>
        <v>3000</v>
      </c>
      <c r="H666" s="269">
        <f t="shared" si="32"/>
        <v>206731723</v>
      </c>
      <c r="J666" s="267" t="s">
        <v>13</v>
      </c>
      <c r="K666" s="271" t="s">
        <v>949</v>
      </c>
    </row>
    <row r="667" spans="2:11">
      <c r="B667" s="267" t="s">
        <v>943</v>
      </c>
      <c r="C667" t="s">
        <v>974</v>
      </c>
      <c r="D667" t="s">
        <v>3758</v>
      </c>
      <c r="E667" s="564">
        <v>45000</v>
      </c>
      <c r="F667" s="27">
        <f t="shared" si="33"/>
        <v>206776723</v>
      </c>
      <c r="G667" s="266">
        <f t="shared" si="31"/>
        <v>45000</v>
      </c>
      <c r="H667" s="269">
        <f t="shared" si="32"/>
        <v>206776723</v>
      </c>
      <c r="J667" s="267" t="s">
        <v>13</v>
      </c>
      <c r="K667" s="271" t="s">
        <v>949</v>
      </c>
    </row>
    <row r="668" spans="2:11">
      <c r="B668" s="267" t="s">
        <v>943</v>
      </c>
      <c r="C668" t="s">
        <v>974</v>
      </c>
      <c r="D668" t="s">
        <v>3689</v>
      </c>
      <c r="E668" s="564">
        <v>2000</v>
      </c>
      <c r="F668" s="27">
        <f t="shared" si="33"/>
        <v>206778723</v>
      </c>
      <c r="G668" s="266">
        <f t="shared" si="31"/>
        <v>2000</v>
      </c>
      <c r="H668" s="269">
        <f t="shared" si="32"/>
        <v>206778723</v>
      </c>
      <c r="J668" s="267" t="s">
        <v>13</v>
      </c>
      <c r="K668" s="271" t="s">
        <v>949</v>
      </c>
    </row>
    <row r="669" spans="2:11">
      <c r="B669" s="267" t="s">
        <v>943</v>
      </c>
      <c r="C669" t="s">
        <v>974</v>
      </c>
      <c r="D669" t="s">
        <v>3742</v>
      </c>
      <c r="E669" s="564">
        <v>665000</v>
      </c>
      <c r="F669" s="27">
        <f t="shared" si="33"/>
        <v>207443723</v>
      </c>
      <c r="G669" s="266">
        <f t="shared" si="31"/>
        <v>665000</v>
      </c>
      <c r="H669" s="269">
        <f t="shared" si="32"/>
        <v>207443723</v>
      </c>
      <c r="J669" s="267" t="s">
        <v>13</v>
      </c>
      <c r="K669" s="271" t="s">
        <v>949</v>
      </c>
    </row>
    <row r="670" spans="2:11">
      <c r="B670" s="267" t="s">
        <v>943</v>
      </c>
      <c r="C670" t="s">
        <v>974</v>
      </c>
      <c r="D670" t="s">
        <v>3693</v>
      </c>
      <c r="E670" s="564">
        <v>423266</v>
      </c>
      <c r="F670" s="27">
        <f t="shared" si="33"/>
        <v>207866989</v>
      </c>
      <c r="G670" s="266">
        <f t="shared" si="31"/>
        <v>423266</v>
      </c>
      <c r="H670" s="269">
        <f t="shared" si="32"/>
        <v>207866989</v>
      </c>
      <c r="J670" s="267" t="s">
        <v>13</v>
      </c>
      <c r="K670" s="271" t="s">
        <v>949</v>
      </c>
    </row>
    <row r="671" spans="2:11">
      <c r="B671" s="267" t="s">
        <v>943</v>
      </c>
      <c r="C671" t="s">
        <v>974</v>
      </c>
      <c r="D671" t="s">
        <v>3743</v>
      </c>
      <c r="E671" s="564">
        <v>1315000</v>
      </c>
      <c r="F671" s="27">
        <f t="shared" si="33"/>
        <v>209181989</v>
      </c>
      <c r="G671" s="266">
        <f t="shared" si="31"/>
        <v>1315000</v>
      </c>
      <c r="H671" s="269">
        <f t="shared" si="32"/>
        <v>209181989</v>
      </c>
      <c r="J671" s="267" t="s">
        <v>13</v>
      </c>
      <c r="K671" s="271" t="s">
        <v>949</v>
      </c>
    </row>
    <row r="672" spans="2:11">
      <c r="B672" s="267" t="s">
        <v>943</v>
      </c>
      <c r="C672" t="s">
        <v>974</v>
      </c>
      <c r="D672" t="s">
        <v>3698</v>
      </c>
      <c r="E672" s="564">
        <v>39000</v>
      </c>
      <c r="F672" s="27">
        <f t="shared" si="33"/>
        <v>209220989</v>
      </c>
      <c r="G672" s="266">
        <f t="shared" si="31"/>
        <v>39000</v>
      </c>
      <c r="H672" s="269">
        <f t="shared" si="32"/>
        <v>209220989</v>
      </c>
      <c r="J672" s="267" t="s">
        <v>13</v>
      </c>
      <c r="K672" s="271" t="s">
        <v>949</v>
      </c>
    </row>
    <row r="673" spans="2:11">
      <c r="B673" s="267" t="s">
        <v>943</v>
      </c>
      <c r="C673" t="s">
        <v>974</v>
      </c>
      <c r="D673" t="s">
        <v>3744</v>
      </c>
      <c r="E673" s="564">
        <v>25000</v>
      </c>
      <c r="F673" s="27">
        <f t="shared" si="33"/>
        <v>209245989</v>
      </c>
      <c r="G673" s="266">
        <f t="shared" si="31"/>
        <v>25000</v>
      </c>
      <c r="H673" s="269">
        <f t="shared" si="32"/>
        <v>209245989</v>
      </c>
      <c r="J673" s="267" t="s">
        <v>13</v>
      </c>
      <c r="K673" s="271" t="s">
        <v>949</v>
      </c>
    </row>
    <row r="674" spans="2:11">
      <c r="B674" s="267" t="s">
        <v>943</v>
      </c>
      <c r="C674" t="s">
        <v>974</v>
      </c>
      <c r="D674" t="s">
        <v>3745</v>
      </c>
      <c r="E674" s="564">
        <v>249000</v>
      </c>
      <c r="F674" s="27">
        <f t="shared" si="33"/>
        <v>209494989</v>
      </c>
      <c r="G674" s="266">
        <f t="shared" si="31"/>
        <v>249000</v>
      </c>
      <c r="H674" s="269">
        <f t="shared" si="32"/>
        <v>209494989</v>
      </c>
      <c r="J674" s="267" t="s">
        <v>13</v>
      </c>
      <c r="K674" s="271" t="s">
        <v>949</v>
      </c>
    </row>
    <row r="675" spans="2:11">
      <c r="B675" s="267" t="s">
        <v>943</v>
      </c>
      <c r="C675" t="s">
        <v>974</v>
      </c>
      <c r="D675" t="s">
        <v>3700</v>
      </c>
      <c r="E675" s="564">
        <v>424214</v>
      </c>
      <c r="F675" s="27">
        <f t="shared" si="33"/>
        <v>209919203</v>
      </c>
      <c r="G675" s="266">
        <f t="shared" si="31"/>
        <v>424214</v>
      </c>
      <c r="H675" s="269">
        <f t="shared" si="32"/>
        <v>209919203</v>
      </c>
      <c r="J675" s="267" t="s">
        <v>13</v>
      </c>
      <c r="K675" s="271" t="s">
        <v>949</v>
      </c>
    </row>
    <row r="676" spans="2:11">
      <c r="B676" s="267" t="s">
        <v>943</v>
      </c>
      <c r="C676" t="s">
        <v>974</v>
      </c>
      <c r="D676" t="s">
        <v>3746</v>
      </c>
      <c r="E676" s="564">
        <v>176000</v>
      </c>
      <c r="F676" s="27">
        <f t="shared" si="33"/>
        <v>210095203</v>
      </c>
      <c r="G676" s="266">
        <f t="shared" si="31"/>
        <v>176000</v>
      </c>
      <c r="H676" s="269">
        <f t="shared" si="32"/>
        <v>210095203</v>
      </c>
      <c r="J676" s="267" t="s">
        <v>13</v>
      </c>
      <c r="K676" s="271" t="s">
        <v>949</v>
      </c>
    </row>
    <row r="677" spans="2:11">
      <c r="B677" s="267" t="s">
        <v>943</v>
      </c>
      <c r="C677" t="s">
        <v>974</v>
      </c>
      <c r="D677" t="s">
        <v>3747</v>
      </c>
      <c r="E677" s="564">
        <v>599000</v>
      </c>
      <c r="F677" s="27">
        <f t="shared" si="33"/>
        <v>210694203</v>
      </c>
      <c r="G677" s="266">
        <f t="shared" si="31"/>
        <v>599000</v>
      </c>
      <c r="H677" s="269">
        <f t="shared" si="32"/>
        <v>210694203</v>
      </c>
      <c r="J677" s="267" t="s">
        <v>13</v>
      </c>
      <c r="K677" s="271" t="s">
        <v>949</v>
      </c>
    </row>
    <row r="678" spans="2:11">
      <c r="B678" s="267" t="s">
        <v>943</v>
      </c>
      <c r="C678" t="s">
        <v>974</v>
      </c>
      <c r="D678" t="s">
        <v>3755</v>
      </c>
      <c r="E678" s="564">
        <v>75000</v>
      </c>
      <c r="F678" s="27">
        <f t="shared" si="33"/>
        <v>210769203</v>
      </c>
      <c r="G678" s="266">
        <f t="shared" si="31"/>
        <v>75000</v>
      </c>
      <c r="H678" s="269">
        <f t="shared" si="32"/>
        <v>210769203</v>
      </c>
      <c r="J678" s="267" t="s">
        <v>13</v>
      </c>
      <c r="K678" s="271" t="s">
        <v>949</v>
      </c>
    </row>
    <row r="679" spans="2:11">
      <c r="B679" s="267" t="s">
        <v>943</v>
      </c>
      <c r="C679" t="s">
        <v>974</v>
      </c>
      <c r="D679" t="s">
        <v>3748</v>
      </c>
      <c r="E679" s="564">
        <v>3594000</v>
      </c>
      <c r="F679" s="27">
        <f t="shared" si="33"/>
        <v>214363203</v>
      </c>
      <c r="G679" s="266">
        <f t="shared" si="31"/>
        <v>3594000</v>
      </c>
      <c r="H679" s="269">
        <f t="shared" si="32"/>
        <v>214363203</v>
      </c>
      <c r="J679" s="267" t="s">
        <v>13</v>
      </c>
      <c r="K679" s="271" t="s">
        <v>949</v>
      </c>
    </row>
    <row r="680" spans="2:11">
      <c r="B680" s="267" t="s">
        <v>943</v>
      </c>
      <c r="C680" t="s">
        <v>974</v>
      </c>
      <c r="D680" t="s">
        <v>3704</v>
      </c>
      <c r="E680" s="564">
        <v>78000</v>
      </c>
      <c r="F680" s="27">
        <f t="shared" si="33"/>
        <v>214441203</v>
      </c>
      <c r="G680" s="266">
        <f t="shared" si="31"/>
        <v>78000</v>
      </c>
      <c r="H680" s="269">
        <f t="shared" si="32"/>
        <v>214441203</v>
      </c>
      <c r="J680" s="267" t="s">
        <v>13</v>
      </c>
      <c r="K680" s="271" t="s">
        <v>949</v>
      </c>
    </row>
    <row r="681" spans="2:11">
      <c r="B681" s="267" t="s">
        <v>943</v>
      </c>
      <c r="C681" t="s">
        <v>974</v>
      </c>
      <c r="D681" t="s">
        <v>3705</v>
      </c>
      <c r="E681" s="564">
        <v>39000</v>
      </c>
      <c r="F681" s="27">
        <f t="shared" si="33"/>
        <v>214480203</v>
      </c>
      <c r="G681" s="266">
        <f t="shared" si="31"/>
        <v>39000</v>
      </c>
      <c r="H681" s="269">
        <f t="shared" si="32"/>
        <v>214480203</v>
      </c>
      <c r="J681" s="267" t="s">
        <v>13</v>
      </c>
      <c r="K681" s="271" t="s">
        <v>949</v>
      </c>
    </row>
    <row r="682" spans="2:11">
      <c r="B682" s="267" t="s">
        <v>943</v>
      </c>
      <c r="C682" t="s">
        <v>974</v>
      </c>
      <c r="D682" t="s">
        <v>3783</v>
      </c>
      <c r="E682" s="564">
        <v>55000</v>
      </c>
      <c r="F682" s="27">
        <f t="shared" si="33"/>
        <v>214535203</v>
      </c>
      <c r="G682" s="266">
        <f t="shared" si="31"/>
        <v>55000</v>
      </c>
      <c r="H682" s="269">
        <f t="shared" si="32"/>
        <v>214535203</v>
      </c>
      <c r="J682" s="267" t="s">
        <v>13</v>
      </c>
      <c r="K682" s="271" t="s">
        <v>949</v>
      </c>
    </row>
    <row r="683" spans="2:11">
      <c r="B683" s="267" t="s">
        <v>943</v>
      </c>
      <c r="C683" t="s">
        <v>974</v>
      </c>
      <c r="D683" t="s">
        <v>3772</v>
      </c>
      <c r="E683" s="564">
        <v>625000</v>
      </c>
      <c r="F683" s="27">
        <f t="shared" si="33"/>
        <v>215160203</v>
      </c>
      <c r="G683" s="266">
        <f t="shared" si="31"/>
        <v>625000</v>
      </c>
      <c r="H683" s="269">
        <f t="shared" si="32"/>
        <v>215160203</v>
      </c>
      <c r="J683" s="267" t="s">
        <v>13</v>
      </c>
      <c r="K683" s="271" t="s">
        <v>949</v>
      </c>
    </row>
    <row r="684" spans="2:11">
      <c r="B684" s="267" t="s">
        <v>943</v>
      </c>
      <c r="C684" t="s">
        <v>974</v>
      </c>
      <c r="D684" t="s">
        <v>3726</v>
      </c>
      <c r="E684" s="564">
        <v>27000</v>
      </c>
      <c r="F684" s="27">
        <f t="shared" si="33"/>
        <v>215187203</v>
      </c>
      <c r="G684" s="266">
        <f t="shared" si="31"/>
        <v>27000</v>
      </c>
      <c r="H684" s="269">
        <f t="shared" si="32"/>
        <v>215187203</v>
      </c>
      <c r="J684" s="267" t="s">
        <v>13</v>
      </c>
      <c r="K684" s="271" t="s">
        <v>949</v>
      </c>
    </row>
    <row r="685" spans="2:11">
      <c r="B685" s="267" t="s">
        <v>943</v>
      </c>
      <c r="C685" t="s">
        <v>974</v>
      </c>
      <c r="D685" t="s">
        <v>3722</v>
      </c>
      <c r="E685" s="564">
        <v>1812280</v>
      </c>
      <c r="F685" s="27">
        <f t="shared" si="33"/>
        <v>216999483</v>
      </c>
      <c r="G685" s="266">
        <f t="shared" si="31"/>
        <v>1812280</v>
      </c>
      <c r="H685" s="269">
        <f t="shared" si="32"/>
        <v>216999483</v>
      </c>
      <c r="J685" s="267" t="s">
        <v>13</v>
      </c>
      <c r="K685" s="271" t="s">
        <v>949</v>
      </c>
    </row>
    <row r="686" spans="2:11">
      <c r="B686" s="267" t="s">
        <v>943</v>
      </c>
      <c r="C686" t="s">
        <v>2843</v>
      </c>
      <c r="D686" t="s">
        <v>3677</v>
      </c>
      <c r="E686" s="564">
        <v>2863000</v>
      </c>
      <c r="F686" s="27">
        <f t="shared" si="33"/>
        <v>219862483</v>
      </c>
      <c r="G686" s="266">
        <f t="shared" si="31"/>
        <v>2863000</v>
      </c>
      <c r="H686" s="269">
        <f t="shared" si="32"/>
        <v>219862483</v>
      </c>
      <c r="J686" s="267" t="s">
        <v>13</v>
      </c>
      <c r="K686" s="271" t="s">
        <v>949</v>
      </c>
    </row>
    <row r="687" spans="2:11">
      <c r="B687" s="267" t="s">
        <v>943</v>
      </c>
      <c r="C687" t="s">
        <v>2843</v>
      </c>
      <c r="D687" t="s">
        <v>3751</v>
      </c>
      <c r="E687" s="564">
        <v>1452000</v>
      </c>
      <c r="F687" s="27">
        <f t="shared" si="33"/>
        <v>221314483</v>
      </c>
      <c r="G687" s="266">
        <f t="shared" si="31"/>
        <v>1452000</v>
      </c>
      <c r="H687" s="269">
        <f t="shared" si="32"/>
        <v>221314483</v>
      </c>
      <c r="J687" s="267" t="s">
        <v>13</v>
      </c>
      <c r="K687" s="271" t="s">
        <v>949</v>
      </c>
    </row>
    <row r="688" spans="2:11">
      <c r="B688" s="267" t="s">
        <v>943</v>
      </c>
      <c r="C688" t="s">
        <v>2843</v>
      </c>
      <c r="D688" t="s">
        <v>3678</v>
      </c>
      <c r="E688" s="564">
        <v>1767000</v>
      </c>
      <c r="F688" s="27">
        <f t="shared" si="33"/>
        <v>223081483</v>
      </c>
      <c r="G688" s="266">
        <f t="shared" si="31"/>
        <v>1767000</v>
      </c>
      <c r="H688" s="269">
        <f t="shared" si="32"/>
        <v>223081483</v>
      </c>
      <c r="J688" s="267" t="s">
        <v>13</v>
      </c>
      <c r="K688" s="271" t="s">
        <v>949</v>
      </c>
    </row>
    <row r="689" spans="2:11">
      <c r="B689" s="267" t="s">
        <v>943</v>
      </c>
      <c r="C689" t="s">
        <v>2843</v>
      </c>
      <c r="D689" t="s">
        <v>3679</v>
      </c>
      <c r="E689" s="564">
        <v>29000</v>
      </c>
      <c r="F689" s="27">
        <f t="shared" si="33"/>
        <v>223110483</v>
      </c>
      <c r="G689" s="266">
        <f t="shared" si="31"/>
        <v>29000</v>
      </c>
      <c r="H689" s="269">
        <f t="shared" si="32"/>
        <v>223110483</v>
      </c>
      <c r="J689" s="267" t="s">
        <v>13</v>
      </c>
      <c r="K689" s="271" t="s">
        <v>949</v>
      </c>
    </row>
    <row r="690" spans="2:11">
      <c r="B690" s="267" t="s">
        <v>943</v>
      </c>
      <c r="C690" t="s">
        <v>2843</v>
      </c>
      <c r="D690" t="s">
        <v>3683</v>
      </c>
      <c r="E690" s="564">
        <v>2045000</v>
      </c>
      <c r="F690" s="27">
        <f t="shared" si="33"/>
        <v>225155483</v>
      </c>
      <c r="G690" s="266">
        <f t="shared" si="31"/>
        <v>2045000</v>
      </c>
      <c r="H690" s="269">
        <f t="shared" si="32"/>
        <v>225155483</v>
      </c>
      <c r="J690" s="267" t="s">
        <v>13</v>
      </c>
      <c r="K690" s="271" t="s">
        <v>949</v>
      </c>
    </row>
    <row r="691" spans="2:11">
      <c r="B691" s="267" t="s">
        <v>943</v>
      </c>
      <c r="C691" t="s">
        <v>2843</v>
      </c>
      <c r="D691" t="s">
        <v>3685</v>
      </c>
      <c r="E691" s="564">
        <v>102000</v>
      </c>
      <c r="F691" s="27">
        <f t="shared" si="33"/>
        <v>225257483</v>
      </c>
      <c r="G691" s="266">
        <f t="shared" si="31"/>
        <v>102000</v>
      </c>
      <c r="H691" s="269">
        <f t="shared" si="32"/>
        <v>225257483</v>
      </c>
      <c r="J691" s="267" t="s">
        <v>13</v>
      </c>
      <c r="K691" s="271" t="s">
        <v>949</v>
      </c>
    </row>
    <row r="692" spans="2:11">
      <c r="B692" s="267" t="s">
        <v>943</v>
      </c>
      <c r="C692" t="s">
        <v>2843</v>
      </c>
      <c r="D692" t="s">
        <v>3689</v>
      </c>
      <c r="E692" s="564">
        <v>2000</v>
      </c>
      <c r="F692" s="27">
        <f t="shared" si="33"/>
        <v>225259483</v>
      </c>
      <c r="G692" s="266">
        <f t="shared" si="31"/>
        <v>2000</v>
      </c>
      <c r="H692" s="269">
        <f t="shared" si="32"/>
        <v>225259483</v>
      </c>
      <c r="J692" s="267" t="s">
        <v>13</v>
      </c>
      <c r="K692" s="271" t="s">
        <v>949</v>
      </c>
    </row>
    <row r="693" spans="2:11">
      <c r="B693" s="267" t="s">
        <v>943</v>
      </c>
      <c r="C693" t="s">
        <v>2843</v>
      </c>
      <c r="D693" t="s">
        <v>3693</v>
      </c>
      <c r="E693" s="564">
        <v>1309000</v>
      </c>
      <c r="F693" s="27">
        <f t="shared" si="33"/>
        <v>226568483</v>
      </c>
      <c r="G693" s="266">
        <f t="shared" si="31"/>
        <v>1309000</v>
      </c>
      <c r="H693" s="269">
        <f t="shared" si="32"/>
        <v>226568483</v>
      </c>
      <c r="J693" s="267" t="s">
        <v>13</v>
      </c>
      <c r="K693" s="271" t="s">
        <v>949</v>
      </c>
    </row>
    <row r="694" spans="2:11">
      <c r="B694" s="267" t="s">
        <v>943</v>
      </c>
      <c r="C694" t="s">
        <v>2843</v>
      </c>
      <c r="D694" t="s">
        <v>3696</v>
      </c>
      <c r="E694" s="564">
        <v>2000</v>
      </c>
      <c r="F694" s="27">
        <f t="shared" si="33"/>
        <v>226570483</v>
      </c>
      <c r="G694" s="266">
        <f t="shared" si="31"/>
        <v>2000</v>
      </c>
      <c r="H694" s="269">
        <f t="shared" si="32"/>
        <v>226570483</v>
      </c>
      <c r="J694" s="267" t="s">
        <v>13</v>
      </c>
      <c r="K694" s="271" t="s">
        <v>949</v>
      </c>
    </row>
    <row r="695" spans="2:11">
      <c r="B695" s="267" t="s">
        <v>943</v>
      </c>
      <c r="C695" t="s">
        <v>2843</v>
      </c>
      <c r="D695" t="s">
        <v>3744</v>
      </c>
      <c r="E695" s="564">
        <v>51000</v>
      </c>
      <c r="F695" s="27">
        <f t="shared" si="33"/>
        <v>226621483</v>
      </c>
      <c r="G695" s="266">
        <f t="shared" si="31"/>
        <v>51000</v>
      </c>
      <c r="H695" s="269">
        <f t="shared" si="32"/>
        <v>226621483</v>
      </c>
      <c r="J695" s="267" t="s">
        <v>13</v>
      </c>
      <c r="K695" s="271" t="s">
        <v>949</v>
      </c>
    </row>
    <row r="696" spans="2:11">
      <c r="B696" s="267" t="s">
        <v>943</v>
      </c>
      <c r="C696" t="s">
        <v>2843</v>
      </c>
      <c r="D696" t="s">
        <v>3745</v>
      </c>
      <c r="E696" s="564">
        <v>143000</v>
      </c>
      <c r="F696" s="27">
        <f t="shared" si="33"/>
        <v>226764483</v>
      </c>
      <c r="G696" s="266">
        <f t="shared" si="31"/>
        <v>143000</v>
      </c>
      <c r="H696" s="269">
        <f t="shared" si="32"/>
        <v>226764483</v>
      </c>
      <c r="J696" s="267" t="s">
        <v>13</v>
      </c>
      <c r="K696" s="271" t="s">
        <v>949</v>
      </c>
    </row>
    <row r="697" spans="2:11">
      <c r="B697" s="267" t="s">
        <v>943</v>
      </c>
      <c r="C697" t="s">
        <v>2843</v>
      </c>
      <c r="D697" t="s">
        <v>3700</v>
      </c>
      <c r="E697" s="564">
        <v>916000</v>
      </c>
      <c r="F697" s="27">
        <f t="shared" si="33"/>
        <v>227680483</v>
      </c>
      <c r="G697" s="266">
        <f t="shared" si="31"/>
        <v>916000</v>
      </c>
      <c r="H697" s="269">
        <f t="shared" si="32"/>
        <v>227680483</v>
      </c>
      <c r="J697" s="267" t="s">
        <v>13</v>
      </c>
      <c r="K697" s="271" t="s">
        <v>949</v>
      </c>
    </row>
    <row r="698" spans="2:11">
      <c r="B698" s="267" t="s">
        <v>943</v>
      </c>
      <c r="C698" t="s">
        <v>2843</v>
      </c>
      <c r="D698" t="s">
        <v>3720</v>
      </c>
      <c r="E698" s="564">
        <v>78000</v>
      </c>
      <c r="F698" s="27">
        <f t="shared" si="33"/>
        <v>227758483</v>
      </c>
      <c r="G698" s="266">
        <f t="shared" si="31"/>
        <v>78000</v>
      </c>
      <c r="H698" s="269">
        <f t="shared" si="32"/>
        <v>227758483</v>
      </c>
      <c r="J698" s="267" t="s">
        <v>13</v>
      </c>
      <c r="K698" s="271" t="s">
        <v>949</v>
      </c>
    </row>
    <row r="699" spans="2:11">
      <c r="B699" s="267" t="s">
        <v>943</v>
      </c>
      <c r="C699" t="s">
        <v>2843</v>
      </c>
      <c r="D699" t="s">
        <v>3735</v>
      </c>
      <c r="E699" s="564">
        <v>5000</v>
      </c>
      <c r="F699" s="27">
        <f t="shared" si="33"/>
        <v>227763483</v>
      </c>
      <c r="G699" s="266">
        <f t="shared" si="31"/>
        <v>5000</v>
      </c>
      <c r="H699" s="269">
        <f t="shared" si="32"/>
        <v>227763483</v>
      </c>
      <c r="J699" s="267" t="s">
        <v>13</v>
      </c>
      <c r="K699" s="271" t="s">
        <v>949</v>
      </c>
    </row>
    <row r="700" spans="2:11">
      <c r="B700" s="267" t="s">
        <v>943</v>
      </c>
      <c r="C700" t="s">
        <v>2843</v>
      </c>
      <c r="D700" t="s">
        <v>3765</v>
      </c>
      <c r="E700" s="564">
        <v>624000</v>
      </c>
      <c r="F700" s="27">
        <f t="shared" si="33"/>
        <v>228387483</v>
      </c>
      <c r="G700" s="266">
        <f t="shared" si="31"/>
        <v>624000</v>
      </c>
      <c r="H700" s="269">
        <f t="shared" si="32"/>
        <v>228387483</v>
      </c>
      <c r="J700" s="267" t="s">
        <v>13</v>
      </c>
      <c r="K700" s="271" t="s">
        <v>949</v>
      </c>
    </row>
    <row r="701" spans="2:11">
      <c r="B701" s="267" t="s">
        <v>943</v>
      </c>
      <c r="C701" t="s">
        <v>2843</v>
      </c>
      <c r="D701" t="s">
        <v>3676</v>
      </c>
      <c r="E701" s="564">
        <v>2724000</v>
      </c>
      <c r="F701" s="27">
        <f t="shared" si="33"/>
        <v>231111483</v>
      </c>
      <c r="G701" s="266">
        <f t="shared" si="31"/>
        <v>2724000</v>
      </c>
      <c r="H701" s="269">
        <f t="shared" si="32"/>
        <v>231111483</v>
      </c>
      <c r="J701" s="267" t="s">
        <v>13</v>
      </c>
      <c r="K701" s="271" t="s">
        <v>949</v>
      </c>
    </row>
    <row r="702" spans="2:11">
      <c r="B702" s="267" t="s">
        <v>943</v>
      </c>
      <c r="C702" t="s">
        <v>2843</v>
      </c>
      <c r="D702" t="s">
        <v>3677</v>
      </c>
      <c r="E702" s="564">
        <v>1965091</v>
      </c>
      <c r="F702" s="27">
        <f t="shared" si="33"/>
        <v>233076574</v>
      </c>
      <c r="G702" s="266">
        <f t="shared" si="31"/>
        <v>1965091</v>
      </c>
      <c r="H702" s="269">
        <f t="shared" si="32"/>
        <v>233076574</v>
      </c>
      <c r="J702" s="267" t="s">
        <v>13</v>
      </c>
      <c r="K702" s="271" t="s">
        <v>949</v>
      </c>
    </row>
    <row r="703" spans="2:11">
      <c r="B703" s="267" t="s">
        <v>943</v>
      </c>
      <c r="C703" t="s">
        <v>2843</v>
      </c>
      <c r="D703" t="s">
        <v>3710</v>
      </c>
      <c r="E703" s="564">
        <v>851000</v>
      </c>
      <c r="F703" s="27">
        <f t="shared" si="33"/>
        <v>233927574</v>
      </c>
      <c r="G703" s="266">
        <f t="shared" si="31"/>
        <v>851000</v>
      </c>
      <c r="H703" s="269">
        <f t="shared" si="32"/>
        <v>233927574</v>
      </c>
      <c r="J703" s="267" t="s">
        <v>13</v>
      </c>
      <c r="K703" s="271" t="s">
        <v>949</v>
      </c>
    </row>
    <row r="704" spans="2:11">
      <c r="B704" s="267" t="s">
        <v>943</v>
      </c>
      <c r="C704" t="s">
        <v>2843</v>
      </c>
      <c r="D704" t="s">
        <v>3678</v>
      </c>
      <c r="E704" s="564">
        <v>1196778</v>
      </c>
      <c r="F704" s="27">
        <f t="shared" si="33"/>
        <v>235124352</v>
      </c>
      <c r="G704" s="266">
        <f t="shared" si="31"/>
        <v>1196778</v>
      </c>
      <c r="H704" s="269">
        <f t="shared" si="32"/>
        <v>235124352</v>
      </c>
      <c r="J704" s="267" t="s">
        <v>13</v>
      </c>
      <c r="K704" s="271" t="s">
        <v>949</v>
      </c>
    </row>
    <row r="705" spans="2:11">
      <c r="B705" s="267" t="s">
        <v>943</v>
      </c>
      <c r="C705" t="s">
        <v>2843</v>
      </c>
      <c r="D705" t="s">
        <v>3679</v>
      </c>
      <c r="E705" s="564">
        <v>19000</v>
      </c>
      <c r="F705" s="27">
        <f t="shared" si="33"/>
        <v>235143352</v>
      </c>
      <c r="G705" s="266">
        <f t="shared" si="31"/>
        <v>19000</v>
      </c>
      <c r="H705" s="269">
        <f t="shared" si="32"/>
        <v>235143352</v>
      </c>
      <c r="J705" s="267" t="s">
        <v>13</v>
      </c>
      <c r="K705" s="271" t="s">
        <v>949</v>
      </c>
    </row>
    <row r="706" spans="2:11">
      <c r="B706" s="267" t="s">
        <v>943</v>
      </c>
      <c r="C706" t="s">
        <v>2843</v>
      </c>
      <c r="D706" t="s">
        <v>3752</v>
      </c>
      <c r="E706" s="564">
        <v>2000</v>
      </c>
      <c r="F706" s="27">
        <f t="shared" si="33"/>
        <v>235145352</v>
      </c>
      <c r="G706" s="266">
        <f t="shared" si="31"/>
        <v>2000</v>
      </c>
      <c r="H706" s="269">
        <f t="shared" si="32"/>
        <v>235145352</v>
      </c>
      <c r="J706" s="267" t="s">
        <v>13</v>
      </c>
      <c r="K706" s="271" t="s">
        <v>949</v>
      </c>
    </row>
    <row r="707" spans="2:11">
      <c r="B707" s="267" t="s">
        <v>943</v>
      </c>
      <c r="C707" t="s">
        <v>2843</v>
      </c>
      <c r="D707" t="s">
        <v>3738</v>
      </c>
      <c r="E707" s="564">
        <v>128000</v>
      </c>
      <c r="F707" s="27">
        <f t="shared" si="33"/>
        <v>235273352</v>
      </c>
      <c r="G707" s="266">
        <f t="shared" si="31"/>
        <v>128000</v>
      </c>
      <c r="H707" s="269">
        <f t="shared" si="32"/>
        <v>235273352</v>
      </c>
      <c r="J707" s="267" t="s">
        <v>13</v>
      </c>
      <c r="K707" s="271" t="s">
        <v>949</v>
      </c>
    </row>
    <row r="708" spans="2:11">
      <c r="B708" s="267" t="s">
        <v>943</v>
      </c>
      <c r="C708" t="s">
        <v>2843</v>
      </c>
      <c r="D708" t="s">
        <v>3739</v>
      </c>
      <c r="E708" s="564">
        <v>20000</v>
      </c>
      <c r="F708" s="27">
        <f t="shared" si="33"/>
        <v>235293352</v>
      </c>
      <c r="G708" s="266">
        <f t="shared" si="31"/>
        <v>20000</v>
      </c>
      <c r="H708" s="269">
        <f t="shared" si="32"/>
        <v>235293352</v>
      </c>
      <c r="J708" s="267" t="s">
        <v>13</v>
      </c>
      <c r="K708" s="271" t="s">
        <v>949</v>
      </c>
    </row>
    <row r="709" spans="2:11">
      <c r="B709" s="267" t="s">
        <v>943</v>
      </c>
      <c r="C709" t="s">
        <v>2843</v>
      </c>
      <c r="D709" t="s">
        <v>3723</v>
      </c>
      <c r="E709" s="564">
        <v>1360000</v>
      </c>
      <c r="F709" s="27">
        <f t="shared" si="33"/>
        <v>236653352</v>
      </c>
      <c r="G709" s="266">
        <f t="shared" si="31"/>
        <v>1360000</v>
      </c>
      <c r="H709" s="269">
        <f t="shared" si="32"/>
        <v>236653352</v>
      </c>
      <c r="J709" s="267" t="s">
        <v>13</v>
      </c>
      <c r="K709" s="271" t="s">
        <v>949</v>
      </c>
    </row>
    <row r="710" spans="2:11">
      <c r="B710" s="267" t="s">
        <v>943</v>
      </c>
      <c r="C710" t="s">
        <v>2843</v>
      </c>
      <c r="D710" t="s">
        <v>3681</v>
      </c>
      <c r="E710" s="564">
        <v>90000</v>
      </c>
      <c r="F710" s="27">
        <f t="shared" si="33"/>
        <v>236743352</v>
      </c>
      <c r="G710" s="266">
        <f t="shared" si="31"/>
        <v>90000</v>
      </c>
      <c r="H710" s="269">
        <f t="shared" si="32"/>
        <v>236743352</v>
      </c>
      <c r="J710" s="267" t="s">
        <v>13</v>
      </c>
      <c r="K710" s="271" t="s">
        <v>949</v>
      </c>
    </row>
    <row r="711" spans="2:11">
      <c r="B711" s="267" t="s">
        <v>943</v>
      </c>
      <c r="C711" t="s">
        <v>2843</v>
      </c>
      <c r="D711" t="s">
        <v>3683</v>
      </c>
      <c r="E711" s="564">
        <v>1419000</v>
      </c>
      <c r="F711" s="27">
        <f t="shared" si="33"/>
        <v>238162352</v>
      </c>
      <c r="G711" s="266">
        <f t="shared" si="31"/>
        <v>1419000</v>
      </c>
      <c r="H711" s="269">
        <f t="shared" si="32"/>
        <v>238162352</v>
      </c>
      <c r="J711" s="267" t="s">
        <v>13</v>
      </c>
      <c r="K711" s="271" t="s">
        <v>949</v>
      </c>
    </row>
    <row r="712" spans="2:11">
      <c r="B712" s="267" t="s">
        <v>943</v>
      </c>
      <c r="C712" t="s">
        <v>2843</v>
      </c>
      <c r="D712" t="s">
        <v>3685</v>
      </c>
      <c r="E712" s="564">
        <v>71000</v>
      </c>
      <c r="F712" s="27">
        <f t="shared" si="33"/>
        <v>238233352</v>
      </c>
      <c r="G712" s="266">
        <f t="shared" si="31"/>
        <v>71000</v>
      </c>
      <c r="H712" s="269">
        <f t="shared" si="32"/>
        <v>238233352</v>
      </c>
      <c r="J712" s="267" t="s">
        <v>13</v>
      </c>
      <c r="K712" s="271" t="s">
        <v>949</v>
      </c>
    </row>
    <row r="713" spans="2:11">
      <c r="B713" s="267" t="s">
        <v>943</v>
      </c>
      <c r="C713" t="s">
        <v>2843</v>
      </c>
      <c r="D713" t="s">
        <v>3686</v>
      </c>
      <c r="E713" s="564">
        <v>1312000</v>
      </c>
      <c r="F713" s="27">
        <f t="shared" si="33"/>
        <v>239545352</v>
      </c>
      <c r="G713" s="266">
        <f t="shared" ref="G713:G776" si="34">E713</f>
        <v>1312000</v>
      </c>
      <c r="H713" s="269">
        <f t="shared" ref="H713:H776" si="35">H712+G713</f>
        <v>239545352</v>
      </c>
      <c r="J713" s="267" t="s">
        <v>13</v>
      </c>
      <c r="K713" s="271" t="s">
        <v>949</v>
      </c>
    </row>
    <row r="714" spans="2:11">
      <c r="B714" s="267" t="s">
        <v>943</v>
      </c>
      <c r="C714" t="s">
        <v>2843</v>
      </c>
      <c r="D714" t="s">
        <v>3728</v>
      </c>
      <c r="E714" s="564">
        <v>100000</v>
      </c>
      <c r="F714" s="27">
        <f t="shared" si="33"/>
        <v>239645352</v>
      </c>
      <c r="G714" s="266">
        <f t="shared" si="34"/>
        <v>100000</v>
      </c>
      <c r="H714" s="269">
        <f t="shared" si="35"/>
        <v>239645352</v>
      </c>
      <c r="J714" s="267" t="s">
        <v>13</v>
      </c>
      <c r="K714" s="271" t="s">
        <v>949</v>
      </c>
    </row>
    <row r="715" spans="2:11">
      <c r="B715" s="267" t="s">
        <v>943</v>
      </c>
      <c r="C715" t="s">
        <v>2843</v>
      </c>
      <c r="D715" t="s">
        <v>3687</v>
      </c>
      <c r="E715" s="564">
        <v>468000</v>
      </c>
      <c r="F715" s="27">
        <f t="shared" si="33"/>
        <v>240113352</v>
      </c>
      <c r="G715" s="266">
        <f t="shared" si="34"/>
        <v>468000</v>
      </c>
      <c r="H715" s="269">
        <f t="shared" si="35"/>
        <v>240113352</v>
      </c>
      <c r="J715" s="267" t="s">
        <v>13</v>
      </c>
      <c r="K715" s="271" t="s">
        <v>949</v>
      </c>
    </row>
    <row r="716" spans="2:11">
      <c r="B716" s="267" t="s">
        <v>943</v>
      </c>
      <c r="C716" t="s">
        <v>2843</v>
      </c>
      <c r="D716" t="s">
        <v>3740</v>
      </c>
      <c r="E716" s="564">
        <v>213000</v>
      </c>
      <c r="F716" s="27">
        <f t="shared" si="33"/>
        <v>240326352</v>
      </c>
      <c r="G716" s="266">
        <f t="shared" si="34"/>
        <v>213000</v>
      </c>
      <c r="H716" s="269">
        <f t="shared" si="35"/>
        <v>240326352</v>
      </c>
      <c r="J716" s="267" t="s">
        <v>13</v>
      </c>
      <c r="K716" s="271" t="s">
        <v>949</v>
      </c>
    </row>
    <row r="717" spans="2:11">
      <c r="B717" s="267" t="s">
        <v>943</v>
      </c>
      <c r="C717" t="s">
        <v>2843</v>
      </c>
      <c r="D717" t="s">
        <v>3760</v>
      </c>
      <c r="E717" s="564">
        <v>8000</v>
      </c>
      <c r="F717" s="27">
        <f t="shared" si="33"/>
        <v>240334352</v>
      </c>
      <c r="G717" s="266">
        <f t="shared" si="34"/>
        <v>8000</v>
      </c>
      <c r="H717" s="269">
        <f t="shared" si="35"/>
        <v>240334352</v>
      </c>
      <c r="J717" s="267" t="s">
        <v>13</v>
      </c>
      <c r="K717" s="271" t="s">
        <v>949</v>
      </c>
    </row>
    <row r="718" spans="2:11">
      <c r="B718" s="267" t="s">
        <v>943</v>
      </c>
      <c r="C718" t="s">
        <v>2843</v>
      </c>
      <c r="D718" t="s">
        <v>3730</v>
      </c>
      <c r="E718" s="564">
        <v>1000</v>
      </c>
      <c r="F718" s="27">
        <f t="shared" ref="F718:F781" si="36">F717+E718</f>
        <v>240335352</v>
      </c>
      <c r="G718" s="266">
        <f t="shared" si="34"/>
        <v>1000</v>
      </c>
      <c r="H718" s="269">
        <f t="shared" si="35"/>
        <v>240335352</v>
      </c>
      <c r="J718" s="267" t="s">
        <v>13</v>
      </c>
      <c r="K718" s="271" t="s">
        <v>949</v>
      </c>
    </row>
    <row r="719" spans="2:11">
      <c r="B719" s="267" t="s">
        <v>943</v>
      </c>
      <c r="C719" t="s">
        <v>2843</v>
      </c>
      <c r="D719" t="s">
        <v>3742</v>
      </c>
      <c r="E719" s="564">
        <v>931000</v>
      </c>
      <c r="F719" s="27">
        <f t="shared" si="36"/>
        <v>241266352</v>
      </c>
      <c r="G719" s="266">
        <f t="shared" si="34"/>
        <v>931000</v>
      </c>
      <c r="H719" s="269">
        <f t="shared" si="35"/>
        <v>241266352</v>
      </c>
      <c r="J719" s="267" t="s">
        <v>13</v>
      </c>
      <c r="K719" s="271" t="s">
        <v>949</v>
      </c>
    </row>
    <row r="720" spans="2:11">
      <c r="B720" s="267" t="s">
        <v>943</v>
      </c>
      <c r="C720" t="s">
        <v>2843</v>
      </c>
      <c r="D720" t="s">
        <v>3784</v>
      </c>
      <c r="E720" s="564">
        <v>1420000</v>
      </c>
      <c r="F720" s="27">
        <f t="shared" si="36"/>
        <v>242686352</v>
      </c>
      <c r="G720" s="266">
        <f t="shared" si="34"/>
        <v>1420000</v>
      </c>
      <c r="H720" s="269">
        <f t="shared" si="35"/>
        <v>242686352</v>
      </c>
      <c r="J720" s="267" t="s">
        <v>13</v>
      </c>
      <c r="K720" s="271" t="s">
        <v>949</v>
      </c>
    </row>
    <row r="721" spans="2:11">
      <c r="B721" s="267" t="s">
        <v>943</v>
      </c>
      <c r="C721" t="s">
        <v>2843</v>
      </c>
      <c r="D721" t="s">
        <v>3692</v>
      </c>
      <c r="E721" s="564">
        <v>612000</v>
      </c>
      <c r="F721" s="27">
        <f t="shared" si="36"/>
        <v>243298352</v>
      </c>
      <c r="G721" s="266">
        <f t="shared" si="34"/>
        <v>612000</v>
      </c>
      <c r="H721" s="269">
        <f t="shared" si="35"/>
        <v>243298352</v>
      </c>
      <c r="J721" s="267" t="s">
        <v>13</v>
      </c>
      <c r="K721" s="271" t="s">
        <v>949</v>
      </c>
    </row>
    <row r="722" spans="2:11">
      <c r="B722" s="267" t="s">
        <v>943</v>
      </c>
      <c r="C722" t="s">
        <v>2843</v>
      </c>
      <c r="D722" t="s">
        <v>3693</v>
      </c>
      <c r="E722" s="564">
        <v>908000</v>
      </c>
      <c r="F722" s="27">
        <f t="shared" si="36"/>
        <v>244206352</v>
      </c>
      <c r="G722" s="266">
        <f t="shared" si="34"/>
        <v>908000</v>
      </c>
      <c r="H722" s="269">
        <f t="shared" si="35"/>
        <v>244206352</v>
      </c>
      <c r="J722" s="267" t="s">
        <v>13</v>
      </c>
      <c r="K722" s="271" t="s">
        <v>949</v>
      </c>
    </row>
    <row r="723" spans="2:11">
      <c r="B723" s="267" t="s">
        <v>943</v>
      </c>
      <c r="C723" t="s">
        <v>2843</v>
      </c>
      <c r="D723" t="s">
        <v>3743</v>
      </c>
      <c r="E723" s="564">
        <v>655000</v>
      </c>
      <c r="F723" s="27">
        <f t="shared" si="36"/>
        <v>244861352</v>
      </c>
      <c r="G723" s="266">
        <f t="shared" si="34"/>
        <v>655000</v>
      </c>
      <c r="H723" s="269">
        <f t="shared" si="35"/>
        <v>244861352</v>
      </c>
      <c r="J723" s="267" t="s">
        <v>13</v>
      </c>
      <c r="K723" s="271" t="s">
        <v>949</v>
      </c>
    </row>
    <row r="724" spans="2:11">
      <c r="B724" s="267" t="s">
        <v>943</v>
      </c>
      <c r="C724" t="s">
        <v>2843</v>
      </c>
      <c r="D724" t="s">
        <v>3696</v>
      </c>
      <c r="E724" s="564">
        <v>2000</v>
      </c>
      <c r="F724" s="27">
        <f t="shared" si="36"/>
        <v>244863352</v>
      </c>
      <c r="G724" s="266">
        <f t="shared" si="34"/>
        <v>2000</v>
      </c>
      <c r="H724" s="269">
        <f t="shared" si="35"/>
        <v>244863352</v>
      </c>
      <c r="J724" s="267" t="s">
        <v>13</v>
      </c>
      <c r="K724" s="271" t="s">
        <v>949</v>
      </c>
    </row>
    <row r="725" spans="2:11">
      <c r="B725" s="267" t="s">
        <v>943</v>
      </c>
      <c r="C725" t="s">
        <v>2843</v>
      </c>
      <c r="D725" t="s">
        <v>3712</v>
      </c>
      <c r="E725" s="564">
        <v>469000</v>
      </c>
      <c r="F725" s="27">
        <f t="shared" si="36"/>
        <v>245332352</v>
      </c>
      <c r="G725" s="266">
        <f t="shared" si="34"/>
        <v>469000</v>
      </c>
      <c r="H725" s="269">
        <f t="shared" si="35"/>
        <v>245332352</v>
      </c>
      <c r="J725" s="267" t="s">
        <v>13</v>
      </c>
      <c r="K725" s="271" t="s">
        <v>949</v>
      </c>
    </row>
    <row r="726" spans="2:11">
      <c r="B726" s="267" t="s">
        <v>943</v>
      </c>
      <c r="C726" t="s">
        <v>2843</v>
      </c>
      <c r="D726" t="s">
        <v>3699</v>
      </c>
      <c r="E726" s="564">
        <v>125000</v>
      </c>
      <c r="F726" s="27">
        <f t="shared" si="36"/>
        <v>245457352</v>
      </c>
      <c r="G726" s="266">
        <f t="shared" si="34"/>
        <v>125000</v>
      </c>
      <c r="H726" s="269">
        <f t="shared" si="35"/>
        <v>245457352</v>
      </c>
      <c r="J726" s="267" t="s">
        <v>13</v>
      </c>
      <c r="K726" s="271" t="s">
        <v>949</v>
      </c>
    </row>
    <row r="727" spans="2:11">
      <c r="B727" s="267" t="s">
        <v>943</v>
      </c>
      <c r="C727" t="s">
        <v>2843</v>
      </c>
      <c r="D727" t="s">
        <v>3744</v>
      </c>
      <c r="E727" s="564">
        <v>35000</v>
      </c>
      <c r="F727" s="27">
        <f t="shared" si="36"/>
        <v>245492352</v>
      </c>
      <c r="G727" s="266">
        <f t="shared" si="34"/>
        <v>35000</v>
      </c>
      <c r="H727" s="269">
        <f t="shared" si="35"/>
        <v>245492352</v>
      </c>
      <c r="J727" s="267" t="s">
        <v>13</v>
      </c>
      <c r="K727" s="271" t="s">
        <v>949</v>
      </c>
    </row>
    <row r="728" spans="2:11">
      <c r="B728" s="267" t="s">
        <v>943</v>
      </c>
      <c r="C728" t="s">
        <v>2843</v>
      </c>
      <c r="D728" t="s">
        <v>3745</v>
      </c>
      <c r="E728" s="564">
        <v>158000</v>
      </c>
      <c r="F728" s="27">
        <f t="shared" si="36"/>
        <v>245650352</v>
      </c>
      <c r="G728" s="266">
        <f t="shared" si="34"/>
        <v>158000</v>
      </c>
      <c r="H728" s="269">
        <f t="shared" si="35"/>
        <v>245650352</v>
      </c>
      <c r="J728" s="267" t="s">
        <v>13</v>
      </c>
      <c r="K728" s="271" t="s">
        <v>949</v>
      </c>
    </row>
    <row r="729" spans="2:11">
      <c r="B729" s="267" t="s">
        <v>943</v>
      </c>
      <c r="C729" t="s">
        <v>2843</v>
      </c>
      <c r="D729" t="s">
        <v>3700</v>
      </c>
      <c r="E729" s="564">
        <v>1133000</v>
      </c>
      <c r="F729" s="27">
        <f t="shared" si="36"/>
        <v>246783352</v>
      </c>
      <c r="G729" s="266">
        <f t="shared" si="34"/>
        <v>1133000</v>
      </c>
      <c r="H729" s="269">
        <f t="shared" si="35"/>
        <v>246783352</v>
      </c>
      <c r="J729" s="267" t="s">
        <v>13</v>
      </c>
      <c r="K729" s="271" t="s">
        <v>949</v>
      </c>
    </row>
    <row r="730" spans="2:11">
      <c r="B730" s="267" t="s">
        <v>943</v>
      </c>
      <c r="C730" t="s">
        <v>2843</v>
      </c>
      <c r="D730" t="s">
        <v>3785</v>
      </c>
      <c r="E730" s="564">
        <v>2323091</v>
      </c>
      <c r="F730" s="27">
        <f t="shared" si="36"/>
        <v>249106443</v>
      </c>
      <c r="G730" s="266">
        <f t="shared" si="34"/>
        <v>2323091</v>
      </c>
      <c r="H730" s="269">
        <f t="shared" si="35"/>
        <v>249106443</v>
      </c>
      <c r="J730" s="267" t="s">
        <v>13</v>
      </c>
      <c r="K730" s="271" t="s">
        <v>949</v>
      </c>
    </row>
    <row r="731" spans="2:11">
      <c r="B731" s="267" t="s">
        <v>943</v>
      </c>
      <c r="C731" t="s">
        <v>2843</v>
      </c>
      <c r="D731" t="s">
        <v>3746</v>
      </c>
      <c r="E731" s="564">
        <v>284000</v>
      </c>
      <c r="F731" s="27">
        <f t="shared" si="36"/>
        <v>249390443</v>
      </c>
      <c r="G731" s="266">
        <f t="shared" si="34"/>
        <v>284000</v>
      </c>
      <c r="H731" s="269">
        <f t="shared" si="35"/>
        <v>249390443</v>
      </c>
      <c r="J731" s="267" t="s">
        <v>13</v>
      </c>
      <c r="K731" s="271" t="s">
        <v>949</v>
      </c>
    </row>
    <row r="732" spans="2:11">
      <c r="B732" s="267" t="s">
        <v>943</v>
      </c>
      <c r="C732" t="s">
        <v>2843</v>
      </c>
      <c r="D732" t="s">
        <v>3754</v>
      </c>
      <c r="E732" s="564">
        <v>858000</v>
      </c>
      <c r="F732" s="27">
        <f t="shared" si="36"/>
        <v>250248443</v>
      </c>
      <c r="G732" s="266">
        <f t="shared" si="34"/>
        <v>858000</v>
      </c>
      <c r="H732" s="269">
        <f t="shared" si="35"/>
        <v>250248443</v>
      </c>
      <c r="J732" s="267" t="s">
        <v>13</v>
      </c>
      <c r="K732" s="271" t="s">
        <v>949</v>
      </c>
    </row>
    <row r="733" spans="2:11">
      <c r="B733" s="267" t="s">
        <v>943</v>
      </c>
      <c r="C733" t="s">
        <v>2843</v>
      </c>
      <c r="D733" t="s">
        <v>3747</v>
      </c>
      <c r="E733" s="564">
        <v>426000</v>
      </c>
      <c r="F733" s="27">
        <f t="shared" si="36"/>
        <v>250674443</v>
      </c>
      <c r="G733" s="266">
        <f t="shared" si="34"/>
        <v>426000</v>
      </c>
      <c r="H733" s="269">
        <f t="shared" si="35"/>
        <v>250674443</v>
      </c>
      <c r="J733" s="267" t="s">
        <v>13</v>
      </c>
      <c r="K733" s="271" t="s">
        <v>949</v>
      </c>
    </row>
    <row r="734" spans="2:11">
      <c r="B734" s="267" t="s">
        <v>943</v>
      </c>
      <c r="C734" t="s">
        <v>2843</v>
      </c>
      <c r="D734" t="s">
        <v>3779</v>
      </c>
      <c r="E734" s="564">
        <v>415546</v>
      </c>
      <c r="F734" s="27">
        <f t="shared" si="36"/>
        <v>251089989</v>
      </c>
      <c r="G734" s="266">
        <f t="shared" si="34"/>
        <v>415546</v>
      </c>
      <c r="H734" s="269">
        <f t="shared" si="35"/>
        <v>251089989</v>
      </c>
      <c r="J734" s="267" t="s">
        <v>13</v>
      </c>
      <c r="K734" s="271" t="s">
        <v>949</v>
      </c>
    </row>
    <row r="735" spans="2:11">
      <c r="B735" s="267" t="s">
        <v>943</v>
      </c>
      <c r="C735" t="s">
        <v>2843</v>
      </c>
      <c r="D735" t="s">
        <v>3755</v>
      </c>
      <c r="E735" s="564">
        <v>53000</v>
      </c>
      <c r="F735" s="27">
        <f t="shared" si="36"/>
        <v>251142989</v>
      </c>
      <c r="G735" s="266">
        <f t="shared" si="34"/>
        <v>53000</v>
      </c>
      <c r="H735" s="269">
        <f t="shared" si="35"/>
        <v>251142989</v>
      </c>
      <c r="J735" s="267" t="s">
        <v>13</v>
      </c>
      <c r="K735" s="271" t="s">
        <v>949</v>
      </c>
    </row>
    <row r="736" spans="2:11">
      <c r="B736" s="267" t="s">
        <v>943</v>
      </c>
      <c r="C736" t="s">
        <v>2843</v>
      </c>
      <c r="D736" t="s">
        <v>3732</v>
      </c>
      <c r="E736" s="564">
        <v>645000</v>
      </c>
      <c r="F736" s="27">
        <f t="shared" si="36"/>
        <v>251787989</v>
      </c>
      <c r="G736" s="266">
        <f t="shared" si="34"/>
        <v>645000</v>
      </c>
      <c r="H736" s="269">
        <f t="shared" si="35"/>
        <v>251787989</v>
      </c>
      <c r="J736" s="267" t="s">
        <v>13</v>
      </c>
      <c r="K736" s="271" t="s">
        <v>949</v>
      </c>
    </row>
    <row r="737" spans="2:11">
      <c r="B737" s="267" t="s">
        <v>943</v>
      </c>
      <c r="C737" t="s">
        <v>2843</v>
      </c>
      <c r="D737" t="s">
        <v>3720</v>
      </c>
      <c r="E737" s="564">
        <v>78000</v>
      </c>
      <c r="F737" s="27">
        <f t="shared" si="36"/>
        <v>251865989</v>
      </c>
      <c r="G737" s="266">
        <f t="shared" si="34"/>
        <v>78000</v>
      </c>
      <c r="H737" s="269">
        <f t="shared" si="35"/>
        <v>251865989</v>
      </c>
      <c r="J737" s="267" t="s">
        <v>13</v>
      </c>
      <c r="K737" s="271" t="s">
        <v>949</v>
      </c>
    </row>
    <row r="738" spans="2:11">
      <c r="B738" s="267" t="s">
        <v>943</v>
      </c>
      <c r="C738" t="s">
        <v>2843</v>
      </c>
      <c r="D738" t="s">
        <v>3748</v>
      </c>
      <c r="E738" s="564">
        <v>3404000</v>
      </c>
      <c r="F738" s="27">
        <f t="shared" si="36"/>
        <v>255269989</v>
      </c>
      <c r="G738" s="266">
        <f t="shared" si="34"/>
        <v>3404000</v>
      </c>
      <c r="H738" s="269">
        <f t="shared" si="35"/>
        <v>255269989</v>
      </c>
      <c r="J738" s="267" t="s">
        <v>13</v>
      </c>
      <c r="K738" s="271" t="s">
        <v>949</v>
      </c>
    </row>
    <row r="739" spans="2:11">
      <c r="B739" s="267" t="s">
        <v>943</v>
      </c>
      <c r="C739" t="s">
        <v>2843</v>
      </c>
      <c r="D739" t="s">
        <v>3756</v>
      </c>
      <c r="E739" s="564">
        <v>5000</v>
      </c>
      <c r="F739" s="27">
        <f t="shared" si="36"/>
        <v>255274989</v>
      </c>
      <c r="G739" s="266">
        <f t="shared" si="34"/>
        <v>5000</v>
      </c>
      <c r="H739" s="269">
        <f t="shared" si="35"/>
        <v>255274989</v>
      </c>
      <c r="J739" s="267" t="s">
        <v>13</v>
      </c>
      <c r="K739" s="271" t="s">
        <v>949</v>
      </c>
    </row>
    <row r="740" spans="2:11">
      <c r="B740" s="267" t="s">
        <v>943</v>
      </c>
      <c r="C740" t="s">
        <v>2843</v>
      </c>
      <c r="D740" t="s">
        <v>3704</v>
      </c>
      <c r="E740" s="564">
        <v>468000</v>
      </c>
      <c r="F740" s="27">
        <f t="shared" si="36"/>
        <v>255742989</v>
      </c>
      <c r="G740" s="266">
        <f t="shared" si="34"/>
        <v>468000</v>
      </c>
      <c r="H740" s="269">
        <f t="shared" si="35"/>
        <v>255742989</v>
      </c>
      <c r="J740" s="267" t="s">
        <v>13</v>
      </c>
      <c r="K740" s="271" t="s">
        <v>949</v>
      </c>
    </row>
    <row r="741" spans="2:11">
      <c r="B741" s="267" t="s">
        <v>943</v>
      </c>
      <c r="C741" t="s">
        <v>2843</v>
      </c>
      <c r="D741" t="s">
        <v>3726</v>
      </c>
      <c r="E741" s="564">
        <v>7333.5</v>
      </c>
      <c r="F741" s="27">
        <f t="shared" si="36"/>
        <v>255750322.5</v>
      </c>
      <c r="G741" s="266">
        <f t="shared" si="34"/>
        <v>7333.5</v>
      </c>
      <c r="H741" s="269">
        <f t="shared" si="35"/>
        <v>255750322.5</v>
      </c>
      <c r="J741" s="267" t="s">
        <v>13</v>
      </c>
      <c r="K741" s="271" t="s">
        <v>949</v>
      </c>
    </row>
    <row r="742" spans="2:11">
      <c r="B742" s="267" t="s">
        <v>943</v>
      </c>
      <c r="C742" t="s">
        <v>2843</v>
      </c>
      <c r="D742" t="s">
        <v>3722</v>
      </c>
      <c r="E742" s="564">
        <v>645546</v>
      </c>
      <c r="F742" s="27">
        <f t="shared" si="36"/>
        <v>256395868.5</v>
      </c>
      <c r="G742" s="266">
        <f t="shared" si="34"/>
        <v>645546</v>
      </c>
      <c r="H742" s="269">
        <f t="shared" si="35"/>
        <v>256395868.5</v>
      </c>
      <c r="J742" s="267" t="s">
        <v>13</v>
      </c>
      <c r="K742" s="271" t="s">
        <v>949</v>
      </c>
    </row>
    <row r="743" spans="2:11">
      <c r="B743" s="267" t="s">
        <v>943</v>
      </c>
      <c r="C743" t="s">
        <v>950</v>
      </c>
      <c r="D743" t="s">
        <v>3674</v>
      </c>
      <c r="E743" s="564">
        <v>1058000</v>
      </c>
      <c r="F743" s="27">
        <f t="shared" si="36"/>
        <v>257453868.5</v>
      </c>
      <c r="G743" s="266">
        <f t="shared" si="34"/>
        <v>1058000</v>
      </c>
      <c r="H743" s="269">
        <f t="shared" si="35"/>
        <v>257453868.5</v>
      </c>
      <c r="J743" s="267" t="s">
        <v>13</v>
      </c>
      <c r="K743" s="271" t="s">
        <v>949</v>
      </c>
    </row>
    <row r="744" spans="2:11">
      <c r="B744" s="267" t="s">
        <v>943</v>
      </c>
      <c r="C744" t="s">
        <v>950</v>
      </c>
      <c r="D744" t="s">
        <v>3736</v>
      </c>
      <c r="E744" s="564">
        <v>78000</v>
      </c>
      <c r="F744" s="27">
        <f t="shared" si="36"/>
        <v>257531868.5</v>
      </c>
      <c r="G744" s="266">
        <f t="shared" si="34"/>
        <v>78000</v>
      </c>
      <c r="H744" s="269">
        <f t="shared" si="35"/>
        <v>257531868.5</v>
      </c>
      <c r="J744" s="267" t="s">
        <v>13</v>
      </c>
      <c r="K744" s="271" t="s">
        <v>949</v>
      </c>
    </row>
    <row r="745" spans="2:11">
      <c r="B745" s="267" t="s">
        <v>943</v>
      </c>
      <c r="C745" t="s">
        <v>950</v>
      </c>
      <c r="D745" t="s">
        <v>3714</v>
      </c>
      <c r="E745" s="564">
        <v>25000</v>
      </c>
      <c r="F745" s="27">
        <f t="shared" si="36"/>
        <v>257556868.5</v>
      </c>
      <c r="G745" s="266">
        <f t="shared" si="34"/>
        <v>25000</v>
      </c>
      <c r="H745" s="269">
        <f t="shared" si="35"/>
        <v>257556868.5</v>
      </c>
      <c r="J745" s="267" t="s">
        <v>13</v>
      </c>
      <c r="K745" s="271" t="s">
        <v>949</v>
      </c>
    </row>
    <row r="746" spans="2:11">
      <c r="B746" s="267" t="s">
        <v>943</v>
      </c>
      <c r="C746" t="s">
        <v>950</v>
      </c>
      <c r="D746" t="s">
        <v>3676</v>
      </c>
      <c r="E746" s="564">
        <v>2340000</v>
      </c>
      <c r="F746" s="27">
        <f t="shared" si="36"/>
        <v>259896868.5</v>
      </c>
      <c r="G746" s="266">
        <f t="shared" si="34"/>
        <v>2340000</v>
      </c>
      <c r="H746" s="269">
        <f t="shared" si="35"/>
        <v>259896868.5</v>
      </c>
      <c r="J746" s="267" t="s">
        <v>13</v>
      </c>
      <c r="K746" s="271" t="s">
        <v>949</v>
      </c>
    </row>
    <row r="747" spans="2:11">
      <c r="B747" s="267" t="s">
        <v>943</v>
      </c>
      <c r="C747" t="s">
        <v>950</v>
      </c>
      <c r="D747" t="s">
        <v>3677</v>
      </c>
      <c r="E747" s="564">
        <v>1138000</v>
      </c>
      <c r="F747" s="27">
        <f t="shared" si="36"/>
        <v>261034868.5</v>
      </c>
      <c r="G747" s="266">
        <f t="shared" si="34"/>
        <v>1138000</v>
      </c>
      <c r="H747" s="269">
        <f t="shared" si="35"/>
        <v>261034868.5</v>
      </c>
      <c r="J747" s="267" t="s">
        <v>13</v>
      </c>
      <c r="K747" s="271" t="s">
        <v>949</v>
      </c>
    </row>
    <row r="748" spans="2:11">
      <c r="B748" s="267" t="s">
        <v>943</v>
      </c>
      <c r="C748" t="s">
        <v>950</v>
      </c>
      <c r="D748" t="s">
        <v>3727</v>
      </c>
      <c r="E748" s="564">
        <v>965623</v>
      </c>
      <c r="F748" s="27">
        <f t="shared" si="36"/>
        <v>262000491.5</v>
      </c>
      <c r="G748" s="266">
        <f t="shared" si="34"/>
        <v>965623</v>
      </c>
      <c r="H748" s="269">
        <f t="shared" si="35"/>
        <v>262000491.5</v>
      </c>
      <c r="J748" s="267" t="s">
        <v>13</v>
      </c>
      <c r="K748" s="271" t="s">
        <v>949</v>
      </c>
    </row>
    <row r="749" spans="2:11">
      <c r="B749" s="267" t="s">
        <v>943</v>
      </c>
      <c r="C749" t="s">
        <v>950</v>
      </c>
      <c r="D749" t="s">
        <v>3710</v>
      </c>
      <c r="E749" s="564">
        <v>975000</v>
      </c>
      <c r="F749" s="27">
        <f t="shared" si="36"/>
        <v>262975491.5</v>
      </c>
      <c r="G749" s="266">
        <f t="shared" si="34"/>
        <v>975000</v>
      </c>
      <c r="H749" s="269">
        <f t="shared" si="35"/>
        <v>262975491.5</v>
      </c>
      <c r="J749" s="267" t="s">
        <v>13</v>
      </c>
      <c r="K749" s="271" t="s">
        <v>949</v>
      </c>
    </row>
    <row r="750" spans="2:11">
      <c r="B750" s="267" t="s">
        <v>943</v>
      </c>
      <c r="C750" t="s">
        <v>950</v>
      </c>
      <c r="D750" t="s">
        <v>3751</v>
      </c>
      <c r="E750" s="564">
        <v>734875</v>
      </c>
      <c r="F750" s="27">
        <f t="shared" si="36"/>
        <v>263710366.5</v>
      </c>
      <c r="G750" s="266">
        <f t="shared" si="34"/>
        <v>734875</v>
      </c>
      <c r="H750" s="269">
        <f t="shared" si="35"/>
        <v>263710366.5</v>
      </c>
      <c r="J750" s="267" t="s">
        <v>13</v>
      </c>
      <c r="K750" s="271" t="s">
        <v>949</v>
      </c>
    </row>
    <row r="751" spans="2:11">
      <c r="B751" s="267" t="s">
        <v>943</v>
      </c>
      <c r="C751" t="s">
        <v>950</v>
      </c>
      <c r="D751" t="s">
        <v>3678</v>
      </c>
      <c r="E751" s="564">
        <v>702000</v>
      </c>
      <c r="F751" s="27">
        <f t="shared" si="36"/>
        <v>264412366.5</v>
      </c>
      <c r="G751" s="266">
        <f t="shared" si="34"/>
        <v>702000</v>
      </c>
      <c r="H751" s="269">
        <f t="shared" si="35"/>
        <v>264412366.5</v>
      </c>
      <c r="J751" s="267" t="s">
        <v>13</v>
      </c>
      <c r="K751" s="271" t="s">
        <v>949</v>
      </c>
    </row>
    <row r="752" spans="2:11">
      <c r="B752" s="267" t="s">
        <v>943</v>
      </c>
      <c r="C752" t="s">
        <v>950</v>
      </c>
      <c r="D752" t="s">
        <v>3679</v>
      </c>
      <c r="E752" s="564">
        <v>24000</v>
      </c>
      <c r="F752" s="27">
        <f t="shared" si="36"/>
        <v>264436366.5</v>
      </c>
      <c r="G752" s="266">
        <f t="shared" si="34"/>
        <v>24000</v>
      </c>
      <c r="H752" s="269">
        <f t="shared" si="35"/>
        <v>264436366.5</v>
      </c>
      <c r="J752" s="267" t="s">
        <v>13</v>
      </c>
      <c r="K752" s="271" t="s">
        <v>949</v>
      </c>
    </row>
    <row r="753" spans="2:11">
      <c r="B753" s="267" t="s">
        <v>943</v>
      </c>
      <c r="C753" t="s">
        <v>950</v>
      </c>
      <c r="D753" t="s">
        <v>3738</v>
      </c>
      <c r="E753" s="564">
        <v>146000</v>
      </c>
      <c r="F753" s="27">
        <f t="shared" si="36"/>
        <v>264582366.5</v>
      </c>
      <c r="G753" s="266">
        <f t="shared" si="34"/>
        <v>146000</v>
      </c>
      <c r="H753" s="269">
        <f t="shared" si="35"/>
        <v>264582366.5</v>
      </c>
      <c r="J753" s="267" t="s">
        <v>13</v>
      </c>
      <c r="K753" s="271" t="s">
        <v>949</v>
      </c>
    </row>
    <row r="754" spans="2:11">
      <c r="B754" s="267" t="s">
        <v>943</v>
      </c>
      <c r="C754" t="s">
        <v>950</v>
      </c>
      <c r="D754" t="s">
        <v>3739</v>
      </c>
      <c r="E754" s="564">
        <v>10000</v>
      </c>
      <c r="F754" s="27">
        <f t="shared" si="36"/>
        <v>264592366.5</v>
      </c>
      <c r="G754" s="266">
        <f t="shared" si="34"/>
        <v>10000</v>
      </c>
      <c r="H754" s="269">
        <f t="shared" si="35"/>
        <v>264592366.5</v>
      </c>
      <c r="J754" s="267" t="s">
        <v>13</v>
      </c>
      <c r="K754" s="271" t="s">
        <v>949</v>
      </c>
    </row>
    <row r="755" spans="2:11">
      <c r="B755" s="267" t="s">
        <v>943</v>
      </c>
      <c r="C755" t="s">
        <v>950</v>
      </c>
      <c r="D755" t="s">
        <v>3680</v>
      </c>
      <c r="E755" s="564">
        <v>16000</v>
      </c>
      <c r="F755" s="27">
        <f t="shared" si="36"/>
        <v>264608366.5</v>
      </c>
      <c r="G755" s="266">
        <f t="shared" si="34"/>
        <v>16000</v>
      </c>
      <c r="H755" s="269">
        <f t="shared" si="35"/>
        <v>264608366.5</v>
      </c>
      <c r="J755" s="267" t="s">
        <v>13</v>
      </c>
      <c r="K755" s="271" t="s">
        <v>949</v>
      </c>
    </row>
    <row r="756" spans="2:11">
      <c r="B756" s="267" t="s">
        <v>943</v>
      </c>
      <c r="C756" t="s">
        <v>950</v>
      </c>
      <c r="D756" t="s">
        <v>3681</v>
      </c>
      <c r="E756" s="564">
        <v>52000</v>
      </c>
      <c r="F756" s="27">
        <f t="shared" si="36"/>
        <v>264660366.5</v>
      </c>
      <c r="G756" s="266">
        <f t="shared" si="34"/>
        <v>52000</v>
      </c>
      <c r="H756" s="269">
        <f t="shared" si="35"/>
        <v>264660366.5</v>
      </c>
      <c r="J756" s="267" t="s">
        <v>13</v>
      </c>
      <c r="K756" s="271" t="s">
        <v>949</v>
      </c>
    </row>
    <row r="757" spans="2:11">
      <c r="B757" s="267" t="s">
        <v>943</v>
      </c>
      <c r="C757" t="s">
        <v>950</v>
      </c>
      <c r="D757" t="s">
        <v>3683</v>
      </c>
      <c r="E757" s="564">
        <v>813000</v>
      </c>
      <c r="F757" s="27">
        <f t="shared" si="36"/>
        <v>265473366.5</v>
      </c>
      <c r="G757" s="266">
        <f t="shared" si="34"/>
        <v>813000</v>
      </c>
      <c r="H757" s="269">
        <f t="shared" si="35"/>
        <v>265473366.5</v>
      </c>
      <c r="J757" s="267" t="s">
        <v>13</v>
      </c>
      <c r="K757" s="271" t="s">
        <v>949</v>
      </c>
    </row>
    <row r="758" spans="2:11">
      <c r="B758" s="267" t="s">
        <v>943</v>
      </c>
      <c r="C758" t="s">
        <v>950</v>
      </c>
      <c r="D758" t="s">
        <v>3687</v>
      </c>
      <c r="E758" s="564">
        <v>234000</v>
      </c>
      <c r="F758" s="27">
        <f t="shared" si="36"/>
        <v>265707366.5</v>
      </c>
      <c r="G758" s="266">
        <f t="shared" si="34"/>
        <v>234000</v>
      </c>
      <c r="H758" s="269">
        <f t="shared" si="35"/>
        <v>265707366.5</v>
      </c>
      <c r="J758" s="267" t="s">
        <v>13</v>
      </c>
      <c r="K758" s="271" t="s">
        <v>949</v>
      </c>
    </row>
    <row r="759" spans="2:11">
      <c r="B759" s="267" t="s">
        <v>943</v>
      </c>
      <c r="C759" t="s">
        <v>950</v>
      </c>
      <c r="D759" t="s">
        <v>3740</v>
      </c>
      <c r="E759" s="564">
        <v>244000</v>
      </c>
      <c r="F759" s="27">
        <f t="shared" si="36"/>
        <v>265951366.5</v>
      </c>
      <c r="G759" s="266">
        <f t="shared" si="34"/>
        <v>244000</v>
      </c>
      <c r="H759" s="269">
        <f t="shared" si="35"/>
        <v>265951366.5</v>
      </c>
      <c r="J759" s="267" t="s">
        <v>13</v>
      </c>
      <c r="K759" s="271" t="s">
        <v>949</v>
      </c>
    </row>
    <row r="760" spans="2:11">
      <c r="B760" s="267" t="s">
        <v>943</v>
      </c>
      <c r="C760" t="s">
        <v>950</v>
      </c>
      <c r="D760" t="s">
        <v>3760</v>
      </c>
      <c r="E760" s="564">
        <v>18000</v>
      </c>
      <c r="F760" s="27">
        <f t="shared" si="36"/>
        <v>265969366.5</v>
      </c>
      <c r="G760" s="266">
        <f t="shared" si="34"/>
        <v>18000</v>
      </c>
      <c r="H760" s="269">
        <f t="shared" si="35"/>
        <v>265969366.5</v>
      </c>
      <c r="J760" s="267" t="s">
        <v>13</v>
      </c>
      <c r="K760" s="271" t="s">
        <v>949</v>
      </c>
    </row>
    <row r="761" spans="2:11">
      <c r="B761" s="267" t="s">
        <v>943</v>
      </c>
      <c r="C761" t="s">
        <v>950</v>
      </c>
      <c r="D761" t="s">
        <v>3718</v>
      </c>
      <c r="E761" s="564">
        <v>172000</v>
      </c>
      <c r="F761" s="27">
        <f t="shared" si="36"/>
        <v>266141366.5</v>
      </c>
      <c r="G761" s="266">
        <f t="shared" si="34"/>
        <v>172000</v>
      </c>
      <c r="H761" s="269">
        <f t="shared" si="35"/>
        <v>266141366.5</v>
      </c>
      <c r="J761" s="267" t="s">
        <v>13</v>
      </c>
      <c r="K761" s="271" t="s">
        <v>949</v>
      </c>
    </row>
    <row r="762" spans="2:11">
      <c r="B762" s="267" t="s">
        <v>943</v>
      </c>
      <c r="C762" t="s">
        <v>950</v>
      </c>
      <c r="D762" t="s">
        <v>3758</v>
      </c>
      <c r="E762" s="564">
        <v>10000</v>
      </c>
      <c r="F762" s="27">
        <f t="shared" si="36"/>
        <v>266151366.5</v>
      </c>
      <c r="G762" s="266">
        <f t="shared" si="34"/>
        <v>10000</v>
      </c>
      <c r="H762" s="269">
        <f t="shared" si="35"/>
        <v>266151366.5</v>
      </c>
      <c r="J762" s="267" t="s">
        <v>13</v>
      </c>
      <c r="K762" s="271" t="s">
        <v>949</v>
      </c>
    </row>
    <row r="763" spans="2:11">
      <c r="B763" s="267" t="s">
        <v>943</v>
      </c>
      <c r="C763" t="s">
        <v>950</v>
      </c>
      <c r="D763" t="s">
        <v>3689</v>
      </c>
      <c r="E763" s="564">
        <v>2000</v>
      </c>
      <c r="F763" s="27">
        <f t="shared" si="36"/>
        <v>266153366.5</v>
      </c>
      <c r="G763" s="266">
        <f t="shared" si="34"/>
        <v>2000</v>
      </c>
      <c r="H763" s="269">
        <f t="shared" si="35"/>
        <v>266153366.5</v>
      </c>
      <c r="J763" s="267" t="s">
        <v>13</v>
      </c>
      <c r="K763" s="271" t="s">
        <v>949</v>
      </c>
    </row>
    <row r="764" spans="2:11">
      <c r="B764" s="267" t="s">
        <v>943</v>
      </c>
      <c r="C764" t="s">
        <v>950</v>
      </c>
      <c r="D764" t="s">
        <v>3742</v>
      </c>
      <c r="E764" s="564">
        <v>399000</v>
      </c>
      <c r="F764" s="27">
        <f t="shared" si="36"/>
        <v>266552366.5</v>
      </c>
      <c r="G764" s="266">
        <f t="shared" si="34"/>
        <v>399000</v>
      </c>
      <c r="H764" s="269">
        <f t="shared" si="35"/>
        <v>266552366.5</v>
      </c>
      <c r="J764" s="267" t="s">
        <v>13</v>
      </c>
      <c r="K764" s="271" t="s">
        <v>949</v>
      </c>
    </row>
    <row r="765" spans="2:11">
      <c r="B765" s="267" t="s">
        <v>943</v>
      </c>
      <c r="C765" t="s">
        <v>950</v>
      </c>
      <c r="D765" t="s">
        <v>3693</v>
      </c>
      <c r="E765" s="564">
        <v>260000</v>
      </c>
      <c r="F765" s="27">
        <f t="shared" si="36"/>
        <v>266812366.5</v>
      </c>
      <c r="G765" s="266">
        <f t="shared" si="34"/>
        <v>260000</v>
      </c>
      <c r="H765" s="269">
        <f t="shared" si="35"/>
        <v>266812366.5</v>
      </c>
      <c r="J765" s="267" t="s">
        <v>13</v>
      </c>
      <c r="K765" s="271" t="s">
        <v>949</v>
      </c>
    </row>
    <row r="766" spans="2:11">
      <c r="B766" s="267" t="s">
        <v>943</v>
      </c>
      <c r="C766" t="s">
        <v>950</v>
      </c>
      <c r="D766" t="s">
        <v>3743</v>
      </c>
      <c r="E766" s="564">
        <v>880000</v>
      </c>
      <c r="F766" s="27">
        <f t="shared" si="36"/>
        <v>267692366.5</v>
      </c>
      <c r="G766" s="266">
        <f t="shared" si="34"/>
        <v>880000</v>
      </c>
      <c r="H766" s="269">
        <f t="shared" si="35"/>
        <v>267692366.5</v>
      </c>
      <c r="J766" s="267" t="s">
        <v>13</v>
      </c>
      <c r="K766" s="271" t="s">
        <v>949</v>
      </c>
    </row>
    <row r="767" spans="2:11">
      <c r="B767" s="267" t="s">
        <v>943</v>
      </c>
      <c r="C767" t="s">
        <v>950</v>
      </c>
      <c r="D767" t="s">
        <v>3696</v>
      </c>
      <c r="E767" s="564">
        <v>2000</v>
      </c>
      <c r="F767" s="27">
        <f t="shared" si="36"/>
        <v>267694366.5</v>
      </c>
      <c r="G767" s="266">
        <f t="shared" si="34"/>
        <v>2000</v>
      </c>
      <c r="H767" s="269">
        <f t="shared" si="35"/>
        <v>267694366.5</v>
      </c>
      <c r="J767" s="267" t="s">
        <v>13</v>
      </c>
      <c r="K767" s="271" t="s">
        <v>949</v>
      </c>
    </row>
    <row r="768" spans="2:11">
      <c r="B768" s="267" t="s">
        <v>943</v>
      </c>
      <c r="C768" t="s">
        <v>950</v>
      </c>
      <c r="D768" t="s">
        <v>3698</v>
      </c>
      <c r="E768" s="564">
        <v>39000</v>
      </c>
      <c r="F768" s="27">
        <f t="shared" si="36"/>
        <v>267733366.5</v>
      </c>
      <c r="G768" s="266">
        <f t="shared" si="34"/>
        <v>39000</v>
      </c>
      <c r="H768" s="269">
        <f t="shared" si="35"/>
        <v>267733366.5</v>
      </c>
      <c r="J768" s="267" t="s">
        <v>13</v>
      </c>
      <c r="K768" s="271" t="s">
        <v>949</v>
      </c>
    </row>
    <row r="769" spans="2:11">
      <c r="B769" s="267" t="s">
        <v>943</v>
      </c>
      <c r="C769" t="s">
        <v>950</v>
      </c>
      <c r="D769" t="s">
        <v>3712</v>
      </c>
      <c r="E769" s="564">
        <v>156000</v>
      </c>
      <c r="F769" s="27">
        <f t="shared" si="36"/>
        <v>267889366.5</v>
      </c>
      <c r="G769" s="266">
        <f t="shared" si="34"/>
        <v>156000</v>
      </c>
      <c r="H769" s="269">
        <f t="shared" si="35"/>
        <v>267889366.5</v>
      </c>
      <c r="J769" s="267" t="s">
        <v>13</v>
      </c>
      <c r="K769" s="271" t="s">
        <v>949</v>
      </c>
    </row>
    <row r="770" spans="2:11">
      <c r="B770" s="267" t="s">
        <v>943</v>
      </c>
      <c r="C770" t="s">
        <v>950</v>
      </c>
      <c r="D770" t="s">
        <v>3699</v>
      </c>
      <c r="E770" s="564">
        <v>125000</v>
      </c>
      <c r="F770" s="27">
        <f t="shared" si="36"/>
        <v>268014366.5</v>
      </c>
      <c r="G770" s="266">
        <f t="shared" si="34"/>
        <v>125000</v>
      </c>
      <c r="H770" s="269">
        <f t="shared" si="35"/>
        <v>268014366.5</v>
      </c>
      <c r="J770" s="267" t="s">
        <v>13</v>
      </c>
      <c r="K770" s="271" t="s">
        <v>949</v>
      </c>
    </row>
    <row r="771" spans="2:11">
      <c r="B771" s="267" t="s">
        <v>943</v>
      </c>
      <c r="C771" t="s">
        <v>950</v>
      </c>
      <c r="D771" t="s">
        <v>3744</v>
      </c>
      <c r="E771" s="564">
        <v>20000</v>
      </c>
      <c r="F771" s="27">
        <f t="shared" si="36"/>
        <v>268034366.5</v>
      </c>
      <c r="G771" s="266">
        <f t="shared" si="34"/>
        <v>20000</v>
      </c>
      <c r="H771" s="269">
        <f t="shared" si="35"/>
        <v>268034366.5</v>
      </c>
      <c r="J771" s="267" t="s">
        <v>13</v>
      </c>
      <c r="K771" s="271" t="s">
        <v>949</v>
      </c>
    </row>
    <row r="772" spans="2:11">
      <c r="B772" s="267" t="s">
        <v>943</v>
      </c>
      <c r="C772" t="s">
        <v>950</v>
      </c>
      <c r="D772" t="s">
        <v>3745</v>
      </c>
      <c r="E772" s="564">
        <v>203000</v>
      </c>
      <c r="F772" s="27">
        <f t="shared" si="36"/>
        <v>268237366.5</v>
      </c>
      <c r="G772" s="266">
        <f t="shared" si="34"/>
        <v>203000</v>
      </c>
      <c r="H772" s="269">
        <f t="shared" si="35"/>
        <v>268237366.5</v>
      </c>
      <c r="J772" s="267" t="s">
        <v>13</v>
      </c>
      <c r="K772" s="271" t="s">
        <v>949</v>
      </c>
    </row>
    <row r="773" spans="2:11">
      <c r="B773" s="267" t="s">
        <v>943</v>
      </c>
      <c r="C773" t="s">
        <v>950</v>
      </c>
      <c r="D773" t="s">
        <v>3700</v>
      </c>
      <c r="E773" s="564">
        <v>343680</v>
      </c>
      <c r="F773" s="27">
        <f t="shared" si="36"/>
        <v>268581046.5</v>
      </c>
      <c r="G773" s="266">
        <f t="shared" si="34"/>
        <v>343680</v>
      </c>
      <c r="H773" s="269">
        <f t="shared" si="35"/>
        <v>268581046.5</v>
      </c>
      <c r="J773" s="267" t="s">
        <v>13</v>
      </c>
      <c r="K773" s="271" t="s">
        <v>949</v>
      </c>
    </row>
    <row r="774" spans="2:11">
      <c r="B774" s="267" t="s">
        <v>943</v>
      </c>
      <c r="C774" t="s">
        <v>950</v>
      </c>
      <c r="D774" t="s">
        <v>3746</v>
      </c>
      <c r="E774" s="564">
        <v>163000</v>
      </c>
      <c r="F774" s="27">
        <f t="shared" si="36"/>
        <v>268744046.5</v>
      </c>
      <c r="G774" s="266">
        <f t="shared" si="34"/>
        <v>163000</v>
      </c>
      <c r="H774" s="269">
        <f t="shared" si="35"/>
        <v>268744046.5</v>
      </c>
      <c r="J774" s="267" t="s">
        <v>13</v>
      </c>
      <c r="K774" s="271" t="s">
        <v>949</v>
      </c>
    </row>
    <row r="775" spans="2:11">
      <c r="B775" s="267" t="s">
        <v>943</v>
      </c>
      <c r="C775" t="s">
        <v>950</v>
      </c>
      <c r="D775" t="s">
        <v>3754</v>
      </c>
      <c r="E775" s="564">
        <v>390000</v>
      </c>
      <c r="F775" s="27">
        <f t="shared" si="36"/>
        <v>269134046.5</v>
      </c>
      <c r="G775" s="266">
        <f t="shared" si="34"/>
        <v>390000</v>
      </c>
      <c r="H775" s="269">
        <f t="shared" si="35"/>
        <v>269134046.5</v>
      </c>
      <c r="J775" s="267" t="s">
        <v>13</v>
      </c>
      <c r="K775" s="271" t="s">
        <v>949</v>
      </c>
    </row>
    <row r="776" spans="2:11">
      <c r="B776" s="267" t="s">
        <v>943</v>
      </c>
      <c r="C776" t="s">
        <v>950</v>
      </c>
      <c r="D776" t="s">
        <v>3747</v>
      </c>
      <c r="E776" s="564">
        <v>488000</v>
      </c>
      <c r="F776" s="27">
        <f t="shared" si="36"/>
        <v>269622046.5</v>
      </c>
      <c r="G776" s="266">
        <f t="shared" si="34"/>
        <v>488000</v>
      </c>
      <c r="H776" s="269">
        <f t="shared" si="35"/>
        <v>269622046.5</v>
      </c>
      <c r="J776" s="267" t="s">
        <v>13</v>
      </c>
      <c r="K776" s="271" t="s">
        <v>949</v>
      </c>
    </row>
    <row r="777" spans="2:11">
      <c r="B777" s="267" t="s">
        <v>943</v>
      </c>
      <c r="C777" t="s">
        <v>950</v>
      </c>
      <c r="D777" t="s">
        <v>3755</v>
      </c>
      <c r="E777" s="564">
        <v>61000</v>
      </c>
      <c r="F777" s="27">
        <f t="shared" si="36"/>
        <v>269683046.5</v>
      </c>
      <c r="G777" s="266">
        <f t="shared" ref="G777:G840" si="37">E777</f>
        <v>61000</v>
      </c>
      <c r="H777" s="269">
        <f t="shared" ref="H777:H840" si="38">H776+G777</f>
        <v>269683046.5</v>
      </c>
      <c r="J777" s="267" t="s">
        <v>13</v>
      </c>
      <c r="K777" s="271" t="s">
        <v>949</v>
      </c>
    </row>
    <row r="778" spans="2:11">
      <c r="B778" s="267" t="s">
        <v>943</v>
      </c>
      <c r="C778" t="s">
        <v>950</v>
      </c>
      <c r="D778" t="s">
        <v>3703</v>
      </c>
      <c r="E778" s="564">
        <v>44000</v>
      </c>
      <c r="F778" s="27">
        <f t="shared" si="36"/>
        <v>269727046.5</v>
      </c>
      <c r="G778" s="266">
        <f t="shared" si="37"/>
        <v>44000</v>
      </c>
      <c r="H778" s="269">
        <f t="shared" si="38"/>
        <v>269727046.5</v>
      </c>
      <c r="J778" s="267" t="s">
        <v>13</v>
      </c>
      <c r="K778" s="271" t="s">
        <v>949</v>
      </c>
    </row>
    <row r="779" spans="2:11">
      <c r="B779" s="267" t="s">
        <v>943</v>
      </c>
      <c r="C779" t="s">
        <v>950</v>
      </c>
      <c r="D779" t="s">
        <v>3749</v>
      </c>
      <c r="E779" s="564">
        <v>16000</v>
      </c>
      <c r="F779" s="27">
        <f t="shared" si="36"/>
        <v>269743046.5</v>
      </c>
      <c r="G779" s="266">
        <f t="shared" si="37"/>
        <v>16000</v>
      </c>
      <c r="H779" s="269">
        <f t="shared" si="38"/>
        <v>269743046.5</v>
      </c>
      <c r="J779" s="267" t="s">
        <v>13</v>
      </c>
      <c r="K779" s="271" t="s">
        <v>949</v>
      </c>
    </row>
    <row r="780" spans="2:11">
      <c r="B780" s="267" t="s">
        <v>943</v>
      </c>
      <c r="C780" t="s">
        <v>950</v>
      </c>
      <c r="D780" t="s">
        <v>3704</v>
      </c>
      <c r="E780" s="564">
        <v>156000</v>
      </c>
      <c r="F780" s="27">
        <f t="shared" si="36"/>
        <v>269899046.5</v>
      </c>
      <c r="G780" s="266">
        <f t="shared" si="37"/>
        <v>156000</v>
      </c>
      <c r="H780" s="269">
        <f t="shared" si="38"/>
        <v>269899046.5</v>
      </c>
      <c r="J780" s="267" t="s">
        <v>13</v>
      </c>
      <c r="K780" s="271" t="s">
        <v>949</v>
      </c>
    </row>
    <row r="781" spans="2:11">
      <c r="B781" s="267" t="s">
        <v>943</v>
      </c>
      <c r="C781" t="s">
        <v>950</v>
      </c>
      <c r="D781" t="s">
        <v>3726</v>
      </c>
      <c r="E781" s="564">
        <v>36000</v>
      </c>
      <c r="F781" s="27">
        <f t="shared" si="36"/>
        <v>269935046.5</v>
      </c>
      <c r="G781" s="266">
        <f t="shared" si="37"/>
        <v>36000</v>
      </c>
      <c r="H781" s="269">
        <f t="shared" si="38"/>
        <v>269935046.5</v>
      </c>
      <c r="J781" s="267" t="s">
        <v>13</v>
      </c>
      <c r="K781" s="271" t="s">
        <v>949</v>
      </c>
    </row>
    <row r="782" spans="2:11">
      <c r="B782" s="267" t="s">
        <v>943</v>
      </c>
      <c r="C782" t="s">
        <v>950</v>
      </c>
      <c r="D782" t="s">
        <v>3708</v>
      </c>
      <c r="E782" s="564">
        <v>916000</v>
      </c>
      <c r="F782" s="27">
        <f t="shared" ref="F782:F845" si="39">F781+E782</f>
        <v>270851046.5</v>
      </c>
      <c r="G782" s="266">
        <f t="shared" si="37"/>
        <v>916000</v>
      </c>
      <c r="H782" s="269">
        <f t="shared" si="38"/>
        <v>270851046.5</v>
      </c>
      <c r="J782" s="267" t="s">
        <v>13</v>
      </c>
      <c r="K782" s="271" t="s">
        <v>949</v>
      </c>
    </row>
    <row r="783" spans="2:11">
      <c r="B783" s="267" t="s">
        <v>943</v>
      </c>
      <c r="C783" t="s">
        <v>951</v>
      </c>
      <c r="D783" t="s">
        <v>3710</v>
      </c>
      <c r="E783" s="564">
        <v>19000</v>
      </c>
      <c r="F783" s="27">
        <f t="shared" si="39"/>
        <v>270870046.5</v>
      </c>
      <c r="G783" s="266">
        <f t="shared" si="37"/>
        <v>19000</v>
      </c>
      <c r="H783" s="269">
        <f t="shared" si="38"/>
        <v>270870046.5</v>
      </c>
      <c r="J783" s="267" t="s">
        <v>13</v>
      </c>
      <c r="K783" s="271" t="s">
        <v>949</v>
      </c>
    </row>
    <row r="784" spans="2:11">
      <c r="B784" s="267" t="s">
        <v>943</v>
      </c>
      <c r="C784" t="s">
        <v>951</v>
      </c>
      <c r="D784" t="s">
        <v>3751</v>
      </c>
      <c r="E784" s="564">
        <v>29000</v>
      </c>
      <c r="F784" s="27">
        <f t="shared" si="39"/>
        <v>270899046.5</v>
      </c>
      <c r="G784" s="266">
        <f t="shared" si="37"/>
        <v>29000</v>
      </c>
      <c r="H784" s="269">
        <f t="shared" si="38"/>
        <v>270899046.5</v>
      </c>
      <c r="J784" s="267" t="s">
        <v>13</v>
      </c>
      <c r="K784" s="271" t="s">
        <v>949</v>
      </c>
    </row>
    <row r="785" spans="2:11">
      <c r="B785" s="267" t="s">
        <v>943</v>
      </c>
      <c r="C785" t="s">
        <v>951</v>
      </c>
      <c r="D785" t="s">
        <v>3738</v>
      </c>
      <c r="E785" s="564">
        <v>3000</v>
      </c>
      <c r="F785" s="27">
        <f t="shared" si="39"/>
        <v>270902046.5</v>
      </c>
      <c r="G785" s="266">
        <f t="shared" si="37"/>
        <v>3000</v>
      </c>
      <c r="H785" s="269">
        <f t="shared" si="38"/>
        <v>270902046.5</v>
      </c>
      <c r="J785" s="267" t="s">
        <v>13</v>
      </c>
      <c r="K785" s="271" t="s">
        <v>949</v>
      </c>
    </row>
    <row r="786" spans="2:11">
      <c r="B786" s="267" t="s">
        <v>943</v>
      </c>
      <c r="C786" t="s">
        <v>951</v>
      </c>
      <c r="D786" t="s">
        <v>3718</v>
      </c>
      <c r="E786" s="564">
        <v>31000</v>
      </c>
      <c r="F786" s="27">
        <f t="shared" si="39"/>
        <v>270933046.5</v>
      </c>
      <c r="G786" s="266">
        <f t="shared" si="37"/>
        <v>31000</v>
      </c>
      <c r="H786" s="269">
        <f t="shared" si="38"/>
        <v>270933046.5</v>
      </c>
      <c r="J786" s="267" t="s">
        <v>13</v>
      </c>
      <c r="K786" s="271" t="s">
        <v>949</v>
      </c>
    </row>
    <row r="787" spans="2:11">
      <c r="B787" s="267" t="s">
        <v>943</v>
      </c>
      <c r="C787" t="s">
        <v>951</v>
      </c>
      <c r="D787" t="s">
        <v>3689</v>
      </c>
      <c r="E787" s="564">
        <v>2000</v>
      </c>
      <c r="F787" s="27">
        <f t="shared" si="39"/>
        <v>270935046.5</v>
      </c>
      <c r="G787" s="266">
        <f t="shared" si="37"/>
        <v>2000</v>
      </c>
      <c r="H787" s="269">
        <f t="shared" si="38"/>
        <v>270935046.5</v>
      </c>
      <c r="J787" s="267" t="s">
        <v>13</v>
      </c>
      <c r="K787" s="271" t="s">
        <v>949</v>
      </c>
    </row>
    <row r="788" spans="2:11">
      <c r="B788" s="267" t="s">
        <v>943</v>
      </c>
      <c r="C788" t="s">
        <v>951</v>
      </c>
      <c r="D788" t="s">
        <v>3693</v>
      </c>
      <c r="E788" s="564">
        <v>10000</v>
      </c>
      <c r="F788" s="27">
        <f t="shared" si="39"/>
        <v>270945046.5</v>
      </c>
      <c r="G788" s="266">
        <f t="shared" si="37"/>
        <v>10000</v>
      </c>
      <c r="H788" s="269">
        <f t="shared" si="38"/>
        <v>270945046.5</v>
      </c>
      <c r="J788" s="267" t="s">
        <v>13</v>
      </c>
      <c r="K788" s="271" t="s">
        <v>949</v>
      </c>
    </row>
    <row r="789" spans="2:11">
      <c r="B789" s="267" t="s">
        <v>943</v>
      </c>
      <c r="C789" t="s">
        <v>951</v>
      </c>
      <c r="D789" t="s">
        <v>3743</v>
      </c>
      <c r="E789" s="564">
        <v>5000</v>
      </c>
      <c r="F789" s="27">
        <f t="shared" si="39"/>
        <v>270950046.5</v>
      </c>
      <c r="G789" s="266">
        <f t="shared" si="37"/>
        <v>5000</v>
      </c>
      <c r="H789" s="269">
        <f t="shared" si="38"/>
        <v>270950046.5</v>
      </c>
      <c r="J789" s="267" t="s">
        <v>13</v>
      </c>
      <c r="K789" s="271" t="s">
        <v>949</v>
      </c>
    </row>
    <row r="790" spans="2:11">
      <c r="B790" s="267" t="s">
        <v>943</v>
      </c>
      <c r="C790" t="s">
        <v>951</v>
      </c>
      <c r="D790" t="s">
        <v>3696</v>
      </c>
      <c r="E790" s="564">
        <v>1000</v>
      </c>
      <c r="F790" s="27">
        <f t="shared" si="39"/>
        <v>270951046.5</v>
      </c>
      <c r="G790" s="266">
        <f t="shared" si="37"/>
        <v>1000</v>
      </c>
      <c r="H790" s="269">
        <f t="shared" si="38"/>
        <v>270951046.5</v>
      </c>
      <c r="J790" s="267" t="s">
        <v>13</v>
      </c>
      <c r="K790" s="271" t="s">
        <v>949</v>
      </c>
    </row>
    <row r="791" spans="2:11">
      <c r="B791" s="267" t="s">
        <v>943</v>
      </c>
      <c r="C791" t="s">
        <v>951</v>
      </c>
      <c r="D791" t="s">
        <v>3745</v>
      </c>
      <c r="E791" s="564">
        <v>3000</v>
      </c>
      <c r="F791" s="27">
        <f t="shared" si="39"/>
        <v>270954046.5</v>
      </c>
      <c r="G791" s="266">
        <f t="shared" si="37"/>
        <v>3000</v>
      </c>
      <c r="H791" s="269">
        <f t="shared" si="38"/>
        <v>270954046.5</v>
      </c>
      <c r="J791" s="267" t="s">
        <v>13</v>
      </c>
      <c r="K791" s="271" t="s">
        <v>949</v>
      </c>
    </row>
    <row r="792" spans="2:11">
      <c r="B792" s="267" t="s">
        <v>943</v>
      </c>
      <c r="C792" t="s">
        <v>951</v>
      </c>
      <c r="D792" t="s">
        <v>3755</v>
      </c>
      <c r="E792" s="564">
        <v>1000</v>
      </c>
      <c r="F792" s="27">
        <f t="shared" si="39"/>
        <v>270955046.5</v>
      </c>
      <c r="G792" s="266">
        <f t="shared" si="37"/>
        <v>1000</v>
      </c>
      <c r="H792" s="269">
        <f t="shared" si="38"/>
        <v>270955046.5</v>
      </c>
      <c r="J792" s="267" t="s">
        <v>13</v>
      </c>
      <c r="K792" s="271" t="s">
        <v>949</v>
      </c>
    </row>
    <row r="793" spans="2:11">
      <c r="B793" s="267" t="s">
        <v>943</v>
      </c>
      <c r="C793" t="s">
        <v>961</v>
      </c>
      <c r="D793" t="s">
        <v>3735</v>
      </c>
      <c r="E793" s="564">
        <v>25000</v>
      </c>
      <c r="F793" s="27">
        <f t="shared" si="39"/>
        <v>270980046.5</v>
      </c>
      <c r="G793" s="266">
        <f t="shared" si="37"/>
        <v>25000</v>
      </c>
      <c r="H793" s="269">
        <f t="shared" si="38"/>
        <v>270980046.5</v>
      </c>
      <c r="J793" s="267" t="s">
        <v>13</v>
      </c>
      <c r="K793" s="271" t="s">
        <v>949</v>
      </c>
    </row>
    <row r="794" spans="2:11">
      <c r="B794" s="267" t="s">
        <v>943</v>
      </c>
      <c r="C794" t="s">
        <v>961</v>
      </c>
      <c r="D794" t="s">
        <v>3674</v>
      </c>
      <c r="E794" s="564">
        <v>1448769</v>
      </c>
      <c r="F794" s="27">
        <f t="shared" si="39"/>
        <v>272428815.5</v>
      </c>
      <c r="G794" s="266">
        <f t="shared" si="37"/>
        <v>1448769</v>
      </c>
      <c r="H794" s="269">
        <f t="shared" si="38"/>
        <v>272428815.5</v>
      </c>
      <c r="J794" s="267" t="s">
        <v>13</v>
      </c>
      <c r="K794" s="271" t="s">
        <v>949</v>
      </c>
    </row>
    <row r="795" spans="2:11">
      <c r="B795" s="267" t="s">
        <v>943</v>
      </c>
      <c r="C795" t="s">
        <v>961</v>
      </c>
      <c r="D795" t="s">
        <v>3736</v>
      </c>
      <c r="E795" s="564">
        <v>234000</v>
      </c>
      <c r="F795" s="27">
        <f t="shared" si="39"/>
        <v>272662815.5</v>
      </c>
      <c r="G795" s="266">
        <f t="shared" si="37"/>
        <v>234000</v>
      </c>
      <c r="H795" s="269">
        <f t="shared" si="38"/>
        <v>272662815.5</v>
      </c>
      <c r="J795" s="267" t="s">
        <v>13</v>
      </c>
      <c r="K795" s="271" t="s">
        <v>949</v>
      </c>
    </row>
    <row r="796" spans="2:11">
      <c r="B796" s="267" t="s">
        <v>943</v>
      </c>
      <c r="C796" t="s">
        <v>961</v>
      </c>
      <c r="D796" t="s">
        <v>3714</v>
      </c>
      <c r="E796" s="564">
        <v>25000</v>
      </c>
      <c r="F796" s="27">
        <f t="shared" si="39"/>
        <v>272687815.5</v>
      </c>
      <c r="G796" s="266">
        <f t="shared" si="37"/>
        <v>25000</v>
      </c>
      <c r="H796" s="269">
        <f t="shared" si="38"/>
        <v>272687815.5</v>
      </c>
      <c r="J796" s="267" t="s">
        <v>13</v>
      </c>
      <c r="K796" s="271" t="s">
        <v>949</v>
      </c>
    </row>
    <row r="797" spans="2:11">
      <c r="B797" s="267" t="s">
        <v>943</v>
      </c>
      <c r="C797" t="s">
        <v>961</v>
      </c>
      <c r="D797" t="s">
        <v>3676</v>
      </c>
      <c r="E797" s="564">
        <v>3122000</v>
      </c>
      <c r="F797" s="27">
        <f t="shared" si="39"/>
        <v>275809815.5</v>
      </c>
      <c r="G797" s="266">
        <f t="shared" si="37"/>
        <v>3122000</v>
      </c>
      <c r="H797" s="269">
        <f t="shared" si="38"/>
        <v>275809815.5</v>
      </c>
      <c r="J797" s="267" t="s">
        <v>13</v>
      </c>
      <c r="K797" s="271" t="s">
        <v>949</v>
      </c>
    </row>
    <row r="798" spans="2:11">
      <c r="B798" s="267" t="s">
        <v>943</v>
      </c>
      <c r="C798" t="s">
        <v>961</v>
      </c>
      <c r="D798" t="s">
        <v>3677</v>
      </c>
      <c r="E798" s="564">
        <v>2242101</v>
      </c>
      <c r="F798" s="27">
        <f t="shared" si="39"/>
        <v>278051916.5</v>
      </c>
      <c r="G798" s="266">
        <f t="shared" si="37"/>
        <v>2242101</v>
      </c>
      <c r="H798" s="269">
        <f t="shared" si="38"/>
        <v>278051916.5</v>
      </c>
      <c r="J798" s="267" t="s">
        <v>13</v>
      </c>
      <c r="K798" s="271" t="s">
        <v>949</v>
      </c>
    </row>
    <row r="799" spans="2:11">
      <c r="B799" s="267" t="s">
        <v>943</v>
      </c>
      <c r="C799" t="s">
        <v>961</v>
      </c>
      <c r="D799" t="s">
        <v>3727</v>
      </c>
      <c r="E799" s="564">
        <v>1952000</v>
      </c>
      <c r="F799" s="27">
        <f t="shared" si="39"/>
        <v>280003916.5</v>
      </c>
      <c r="G799" s="266">
        <f t="shared" si="37"/>
        <v>1952000</v>
      </c>
      <c r="H799" s="269">
        <f t="shared" si="38"/>
        <v>280003916.5</v>
      </c>
      <c r="J799" s="267" t="s">
        <v>13</v>
      </c>
      <c r="K799" s="271" t="s">
        <v>949</v>
      </c>
    </row>
    <row r="800" spans="2:11">
      <c r="B800" s="267" t="s">
        <v>943</v>
      </c>
      <c r="C800" t="s">
        <v>961</v>
      </c>
      <c r="D800" t="s">
        <v>3710</v>
      </c>
      <c r="E800" s="564">
        <v>1952000</v>
      </c>
      <c r="F800" s="27">
        <f t="shared" si="39"/>
        <v>281955916.5</v>
      </c>
      <c r="G800" s="266">
        <f t="shared" si="37"/>
        <v>1952000</v>
      </c>
      <c r="H800" s="269">
        <f t="shared" si="38"/>
        <v>281955916.5</v>
      </c>
      <c r="J800" s="267" t="s">
        <v>13</v>
      </c>
      <c r="K800" s="271" t="s">
        <v>949</v>
      </c>
    </row>
    <row r="801" spans="2:11">
      <c r="B801" s="267" t="s">
        <v>943</v>
      </c>
      <c r="C801" t="s">
        <v>961</v>
      </c>
      <c r="D801" t="s">
        <v>3751</v>
      </c>
      <c r="E801" s="564">
        <v>16000</v>
      </c>
      <c r="F801" s="27">
        <f t="shared" si="39"/>
        <v>281971916.5</v>
      </c>
      <c r="G801" s="266">
        <f t="shared" si="37"/>
        <v>16000</v>
      </c>
      <c r="H801" s="269">
        <f t="shared" si="38"/>
        <v>281971916.5</v>
      </c>
      <c r="J801" s="267" t="s">
        <v>13</v>
      </c>
      <c r="K801" s="271" t="s">
        <v>949</v>
      </c>
    </row>
    <row r="802" spans="2:11">
      <c r="B802" s="267" t="s">
        <v>943</v>
      </c>
      <c r="C802" t="s">
        <v>961</v>
      </c>
      <c r="D802" t="s">
        <v>3678</v>
      </c>
      <c r="E802" s="564">
        <v>1083164</v>
      </c>
      <c r="F802" s="27">
        <f t="shared" si="39"/>
        <v>283055080.5</v>
      </c>
      <c r="G802" s="266">
        <f t="shared" si="37"/>
        <v>1083164</v>
      </c>
      <c r="H802" s="269">
        <f t="shared" si="38"/>
        <v>283055080.5</v>
      </c>
      <c r="J802" s="267" t="s">
        <v>13</v>
      </c>
      <c r="K802" s="271" t="s">
        <v>949</v>
      </c>
    </row>
    <row r="803" spans="2:11">
      <c r="B803" s="267" t="s">
        <v>943</v>
      </c>
      <c r="C803" t="s">
        <v>961</v>
      </c>
      <c r="D803" t="s">
        <v>3679</v>
      </c>
      <c r="E803" s="564">
        <v>3000</v>
      </c>
      <c r="F803" s="27">
        <f t="shared" si="39"/>
        <v>283058080.5</v>
      </c>
      <c r="G803" s="266">
        <f t="shared" si="37"/>
        <v>3000</v>
      </c>
      <c r="H803" s="269">
        <f t="shared" si="38"/>
        <v>283058080.5</v>
      </c>
      <c r="J803" s="267" t="s">
        <v>13</v>
      </c>
      <c r="K803" s="271" t="s">
        <v>949</v>
      </c>
    </row>
    <row r="804" spans="2:11">
      <c r="B804" s="267" t="s">
        <v>943</v>
      </c>
      <c r="C804" t="s">
        <v>961</v>
      </c>
      <c r="D804" t="s">
        <v>3711</v>
      </c>
      <c r="E804" s="564">
        <v>39000</v>
      </c>
      <c r="F804" s="27">
        <f t="shared" si="39"/>
        <v>283097080.5</v>
      </c>
      <c r="G804" s="266">
        <f t="shared" si="37"/>
        <v>39000</v>
      </c>
      <c r="H804" s="269">
        <f t="shared" si="38"/>
        <v>283097080.5</v>
      </c>
      <c r="J804" s="267" t="s">
        <v>13</v>
      </c>
      <c r="K804" s="271" t="s">
        <v>949</v>
      </c>
    </row>
    <row r="805" spans="2:11">
      <c r="B805" s="267" t="s">
        <v>943</v>
      </c>
      <c r="C805" t="s">
        <v>961</v>
      </c>
      <c r="D805" t="s">
        <v>3738</v>
      </c>
      <c r="E805" s="564">
        <v>293000</v>
      </c>
      <c r="F805" s="27">
        <f t="shared" si="39"/>
        <v>283390080.5</v>
      </c>
      <c r="G805" s="266">
        <f t="shared" si="37"/>
        <v>293000</v>
      </c>
      <c r="H805" s="269">
        <f t="shared" si="38"/>
        <v>283390080.5</v>
      </c>
      <c r="J805" s="267" t="s">
        <v>13</v>
      </c>
      <c r="K805" s="271" t="s">
        <v>949</v>
      </c>
    </row>
    <row r="806" spans="2:11">
      <c r="B806" s="267" t="s">
        <v>943</v>
      </c>
      <c r="C806" t="s">
        <v>961</v>
      </c>
      <c r="D806" t="s">
        <v>3739</v>
      </c>
      <c r="E806" s="564">
        <v>18000</v>
      </c>
      <c r="F806" s="27">
        <f t="shared" si="39"/>
        <v>283408080.5</v>
      </c>
      <c r="G806" s="266">
        <f t="shared" si="37"/>
        <v>18000</v>
      </c>
      <c r="H806" s="269">
        <f t="shared" si="38"/>
        <v>283408080.5</v>
      </c>
      <c r="J806" s="267" t="s">
        <v>13</v>
      </c>
      <c r="K806" s="271" t="s">
        <v>949</v>
      </c>
    </row>
    <row r="807" spans="2:11">
      <c r="B807" s="267" t="s">
        <v>943</v>
      </c>
      <c r="C807" t="s">
        <v>961</v>
      </c>
      <c r="D807" t="s">
        <v>3680</v>
      </c>
      <c r="E807" s="564">
        <v>48000</v>
      </c>
      <c r="F807" s="27">
        <f t="shared" si="39"/>
        <v>283456080.5</v>
      </c>
      <c r="G807" s="266">
        <f t="shared" si="37"/>
        <v>48000</v>
      </c>
      <c r="H807" s="269">
        <f t="shared" si="38"/>
        <v>283456080.5</v>
      </c>
      <c r="J807" s="267" t="s">
        <v>13</v>
      </c>
      <c r="K807" s="271" t="s">
        <v>949</v>
      </c>
    </row>
    <row r="808" spans="2:11">
      <c r="B808" s="267" t="s">
        <v>943</v>
      </c>
      <c r="C808" t="s">
        <v>961</v>
      </c>
      <c r="D808" t="s">
        <v>3681</v>
      </c>
      <c r="E808" s="564">
        <v>105000</v>
      </c>
      <c r="F808" s="27">
        <f t="shared" si="39"/>
        <v>283561080.5</v>
      </c>
      <c r="G808" s="266">
        <f t="shared" si="37"/>
        <v>105000</v>
      </c>
      <c r="H808" s="269">
        <f t="shared" si="38"/>
        <v>283561080.5</v>
      </c>
      <c r="J808" s="267" t="s">
        <v>13</v>
      </c>
      <c r="K808" s="271" t="s">
        <v>949</v>
      </c>
    </row>
    <row r="809" spans="2:11">
      <c r="B809" s="267" t="s">
        <v>943</v>
      </c>
      <c r="C809" t="s">
        <v>961</v>
      </c>
      <c r="D809" t="s">
        <v>3683</v>
      </c>
      <c r="E809" s="564">
        <v>1626000</v>
      </c>
      <c r="F809" s="27">
        <f t="shared" si="39"/>
        <v>285187080.5</v>
      </c>
      <c r="G809" s="266">
        <f t="shared" si="37"/>
        <v>1626000</v>
      </c>
      <c r="H809" s="269">
        <f t="shared" si="38"/>
        <v>285187080.5</v>
      </c>
      <c r="J809" s="267" t="s">
        <v>13</v>
      </c>
      <c r="K809" s="271" t="s">
        <v>949</v>
      </c>
    </row>
    <row r="810" spans="2:11">
      <c r="B810" s="267" t="s">
        <v>943</v>
      </c>
      <c r="C810" t="s">
        <v>961</v>
      </c>
      <c r="D810" t="s">
        <v>3716</v>
      </c>
      <c r="E810" s="564">
        <v>520000</v>
      </c>
      <c r="F810" s="27">
        <f t="shared" si="39"/>
        <v>285707080.5</v>
      </c>
      <c r="G810" s="266">
        <f t="shared" si="37"/>
        <v>520000</v>
      </c>
      <c r="H810" s="269">
        <f t="shared" si="38"/>
        <v>285707080.5</v>
      </c>
      <c r="J810" s="267" t="s">
        <v>13</v>
      </c>
      <c r="K810" s="271" t="s">
        <v>949</v>
      </c>
    </row>
    <row r="811" spans="2:11">
      <c r="B811" s="267" t="s">
        <v>943</v>
      </c>
      <c r="C811" t="s">
        <v>961</v>
      </c>
      <c r="D811" t="s">
        <v>3728</v>
      </c>
      <c r="E811" s="564">
        <v>100000</v>
      </c>
      <c r="F811" s="27">
        <f t="shared" si="39"/>
        <v>285807080.5</v>
      </c>
      <c r="G811" s="266">
        <f t="shared" si="37"/>
        <v>100000</v>
      </c>
      <c r="H811" s="269">
        <f t="shared" si="38"/>
        <v>285807080.5</v>
      </c>
      <c r="J811" s="267" t="s">
        <v>13</v>
      </c>
      <c r="K811" s="271" t="s">
        <v>949</v>
      </c>
    </row>
    <row r="812" spans="2:11">
      <c r="B812" s="267" t="s">
        <v>943</v>
      </c>
      <c r="C812" t="s">
        <v>961</v>
      </c>
      <c r="D812" t="s">
        <v>3687</v>
      </c>
      <c r="E812" s="564">
        <v>227639</v>
      </c>
      <c r="F812" s="27">
        <f t="shared" si="39"/>
        <v>286034719.5</v>
      </c>
      <c r="G812" s="266">
        <f t="shared" si="37"/>
        <v>227639</v>
      </c>
      <c r="H812" s="269">
        <f t="shared" si="38"/>
        <v>286034719.5</v>
      </c>
      <c r="J812" s="267" t="s">
        <v>13</v>
      </c>
      <c r="K812" s="271" t="s">
        <v>949</v>
      </c>
    </row>
    <row r="813" spans="2:11">
      <c r="B813" s="267" t="s">
        <v>943</v>
      </c>
      <c r="C813" t="s">
        <v>961</v>
      </c>
      <c r="D813" t="s">
        <v>3740</v>
      </c>
      <c r="E813" s="564">
        <v>488000</v>
      </c>
      <c r="F813" s="27">
        <f t="shared" si="39"/>
        <v>286522719.5</v>
      </c>
      <c r="G813" s="266">
        <f t="shared" si="37"/>
        <v>488000</v>
      </c>
      <c r="H813" s="269">
        <f t="shared" si="38"/>
        <v>286522719.5</v>
      </c>
      <c r="J813" s="267" t="s">
        <v>13</v>
      </c>
      <c r="K813" s="271" t="s">
        <v>949</v>
      </c>
    </row>
    <row r="814" spans="2:11">
      <c r="B814" s="267" t="s">
        <v>943</v>
      </c>
      <c r="C814" t="s">
        <v>961</v>
      </c>
      <c r="D814" t="s">
        <v>3741</v>
      </c>
      <c r="E814" s="564">
        <v>81000</v>
      </c>
      <c r="F814" s="27">
        <f t="shared" si="39"/>
        <v>286603719.5</v>
      </c>
      <c r="G814" s="266">
        <f t="shared" si="37"/>
        <v>81000</v>
      </c>
      <c r="H814" s="269">
        <f t="shared" si="38"/>
        <v>286603719.5</v>
      </c>
      <c r="J814" s="267" t="s">
        <v>13</v>
      </c>
      <c r="K814" s="271" t="s">
        <v>949</v>
      </c>
    </row>
    <row r="815" spans="2:11">
      <c r="B815" s="267" t="s">
        <v>943</v>
      </c>
      <c r="C815" t="s">
        <v>961</v>
      </c>
      <c r="D815" t="s">
        <v>3760</v>
      </c>
      <c r="E815" s="564">
        <v>72000</v>
      </c>
      <c r="F815" s="27">
        <f t="shared" si="39"/>
        <v>286675719.5</v>
      </c>
      <c r="G815" s="266">
        <f t="shared" si="37"/>
        <v>72000</v>
      </c>
      <c r="H815" s="269">
        <f t="shared" si="38"/>
        <v>286675719.5</v>
      </c>
      <c r="J815" s="267" t="s">
        <v>13</v>
      </c>
      <c r="K815" s="271" t="s">
        <v>949</v>
      </c>
    </row>
    <row r="816" spans="2:11">
      <c r="B816" s="267" t="s">
        <v>943</v>
      </c>
      <c r="C816" t="s">
        <v>961</v>
      </c>
      <c r="D816" t="s">
        <v>3718</v>
      </c>
      <c r="E816" s="564">
        <v>250000</v>
      </c>
      <c r="F816" s="27">
        <f t="shared" si="39"/>
        <v>286925719.5</v>
      </c>
      <c r="G816" s="266">
        <f t="shared" si="37"/>
        <v>250000</v>
      </c>
      <c r="H816" s="269">
        <f t="shared" si="38"/>
        <v>286925719.5</v>
      </c>
      <c r="J816" s="267" t="s">
        <v>13</v>
      </c>
      <c r="K816" s="271" t="s">
        <v>949</v>
      </c>
    </row>
    <row r="817" spans="2:11">
      <c r="B817" s="267" t="s">
        <v>943</v>
      </c>
      <c r="C817" t="s">
        <v>961</v>
      </c>
      <c r="D817" t="s">
        <v>3730</v>
      </c>
      <c r="E817" s="564">
        <v>2000</v>
      </c>
      <c r="F817" s="27">
        <f t="shared" si="39"/>
        <v>286927719.5</v>
      </c>
      <c r="G817" s="266">
        <f t="shared" si="37"/>
        <v>2000</v>
      </c>
      <c r="H817" s="269">
        <f t="shared" si="38"/>
        <v>286927719.5</v>
      </c>
      <c r="J817" s="267" t="s">
        <v>13</v>
      </c>
      <c r="K817" s="271" t="s">
        <v>949</v>
      </c>
    </row>
    <row r="818" spans="2:11">
      <c r="B818" s="267" t="s">
        <v>943</v>
      </c>
      <c r="C818" t="s">
        <v>961</v>
      </c>
      <c r="D818" t="s">
        <v>3758</v>
      </c>
      <c r="E818" s="564">
        <v>25000</v>
      </c>
      <c r="F818" s="27">
        <f t="shared" si="39"/>
        <v>286952719.5</v>
      </c>
      <c r="G818" s="266">
        <f t="shared" si="37"/>
        <v>25000</v>
      </c>
      <c r="H818" s="269">
        <f t="shared" si="38"/>
        <v>286952719.5</v>
      </c>
      <c r="J818" s="267" t="s">
        <v>13</v>
      </c>
      <c r="K818" s="271" t="s">
        <v>949</v>
      </c>
    </row>
    <row r="819" spans="2:11">
      <c r="B819" s="267" t="s">
        <v>943</v>
      </c>
      <c r="C819" t="s">
        <v>961</v>
      </c>
      <c r="D819" t="s">
        <v>3689</v>
      </c>
      <c r="E819" s="564">
        <v>38000</v>
      </c>
      <c r="F819" s="27">
        <f t="shared" si="39"/>
        <v>286990719.5</v>
      </c>
      <c r="G819" s="266">
        <f t="shared" si="37"/>
        <v>38000</v>
      </c>
      <c r="H819" s="269">
        <f t="shared" si="38"/>
        <v>286990719.5</v>
      </c>
      <c r="J819" s="267" t="s">
        <v>13</v>
      </c>
      <c r="K819" s="271" t="s">
        <v>949</v>
      </c>
    </row>
    <row r="820" spans="2:11">
      <c r="B820" s="267" t="s">
        <v>943</v>
      </c>
      <c r="C820" t="s">
        <v>961</v>
      </c>
      <c r="D820" t="s">
        <v>3742</v>
      </c>
      <c r="E820" s="564">
        <v>1596000</v>
      </c>
      <c r="F820" s="27">
        <f t="shared" si="39"/>
        <v>288586719.5</v>
      </c>
      <c r="G820" s="266">
        <f t="shared" si="37"/>
        <v>1596000</v>
      </c>
      <c r="H820" s="269">
        <f t="shared" si="38"/>
        <v>288586719.5</v>
      </c>
      <c r="J820" s="267" t="s">
        <v>13</v>
      </c>
      <c r="K820" s="271" t="s">
        <v>949</v>
      </c>
    </row>
    <row r="821" spans="2:11">
      <c r="B821" s="267" t="s">
        <v>943</v>
      </c>
      <c r="C821" t="s">
        <v>961</v>
      </c>
      <c r="D821" t="s">
        <v>3786</v>
      </c>
      <c r="E821" s="564">
        <v>1171000</v>
      </c>
      <c r="F821" s="27">
        <f t="shared" si="39"/>
        <v>289757719.5</v>
      </c>
      <c r="G821" s="266">
        <f t="shared" si="37"/>
        <v>1171000</v>
      </c>
      <c r="H821" s="269">
        <f t="shared" si="38"/>
        <v>289757719.5</v>
      </c>
      <c r="J821" s="267" t="s">
        <v>13</v>
      </c>
      <c r="K821" s="271" t="s">
        <v>949</v>
      </c>
    </row>
    <row r="822" spans="2:11">
      <c r="B822" s="267" t="s">
        <v>943</v>
      </c>
      <c r="C822" t="s">
        <v>961</v>
      </c>
      <c r="D822" t="s">
        <v>3692</v>
      </c>
      <c r="E822" s="564">
        <v>468000</v>
      </c>
      <c r="F822" s="27">
        <f t="shared" si="39"/>
        <v>290225719.5</v>
      </c>
      <c r="G822" s="266">
        <f t="shared" si="37"/>
        <v>468000</v>
      </c>
      <c r="H822" s="269">
        <f t="shared" si="38"/>
        <v>290225719.5</v>
      </c>
      <c r="J822" s="267" t="s">
        <v>13</v>
      </c>
      <c r="K822" s="271" t="s">
        <v>949</v>
      </c>
    </row>
    <row r="823" spans="2:11">
      <c r="B823" s="267" t="s">
        <v>943</v>
      </c>
      <c r="C823" t="s">
        <v>961</v>
      </c>
      <c r="D823" t="s">
        <v>3693</v>
      </c>
      <c r="E823" s="564">
        <v>1041000</v>
      </c>
      <c r="F823" s="27">
        <f t="shared" si="39"/>
        <v>291266719.5</v>
      </c>
      <c r="G823" s="266">
        <f t="shared" si="37"/>
        <v>1041000</v>
      </c>
      <c r="H823" s="269">
        <f t="shared" si="38"/>
        <v>291266719.5</v>
      </c>
      <c r="J823" s="267" t="s">
        <v>13</v>
      </c>
      <c r="K823" s="271" t="s">
        <v>949</v>
      </c>
    </row>
    <row r="824" spans="2:11">
      <c r="B824" s="267" t="s">
        <v>943</v>
      </c>
      <c r="C824" t="s">
        <v>961</v>
      </c>
      <c r="D824" t="s">
        <v>3743</v>
      </c>
      <c r="E824" s="564">
        <v>1225000</v>
      </c>
      <c r="F824" s="27">
        <f t="shared" si="39"/>
        <v>292491719.5</v>
      </c>
      <c r="G824" s="266">
        <f t="shared" si="37"/>
        <v>1225000</v>
      </c>
      <c r="H824" s="269">
        <f t="shared" si="38"/>
        <v>292491719.5</v>
      </c>
      <c r="J824" s="267" t="s">
        <v>13</v>
      </c>
      <c r="K824" s="271" t="s">
        <v>949</v>
      </c>
    </row>
    <row r="825" spans="2:11">
      <c r="B825" s="267" t="s">
        <v>943</v>
      </c>
      <c r="C825" t="s">
        <v>961</v>
      </c>
      <c r="D825" t="s">
        <v>3694</v>
      </c>
      <c r="E825" s="564">
        <v>1000</v>
      </c>
      <c r="F825" s="27">
        <f t="shared" si="39"/>
        <v>292492719.5</v>
      </c>
      <c r="G825" s="266">
        <f t="shared" si="37"/>
        <v>1000</v>
      </c>
      <c r="H825" s="269">
        <f t="shared" si="38"/>
        <v>292492719.5</v>
      </c>
      <c r="J825" s="267" t="s">
        <v>13</v>
      </c>
      <c r="K825" s="271" t="s">
        <v>949</v>
      </c>
    </row>
    <row r="826" spans="2:11">
      <c r="B826" s="267" t="s">
        <v>943</v>
      </c>
      <c r="C826" t="s">
        <v>961</v>
      </c>
      <c r="D826" t="s">
        <v>3696</v>
      </c>
      <c r="E826" s="564">
        <v>2000</v>
      </c>
      <c r="F826" s="27">
        <f t="shared" si="39"/>
        <v>292494719.5</v>
      </c>
      <c r="G826" s="266">
        <f t="shared" si="37"/>
        <v>2000</v>
      </c>
      <c r="H826" s="269">
        <f t="shared" si="38"/>
        <v>292494719.5</v>
      </c>
      <c r="J826" s="267" t="s">
        <v>13</v>
      </c>
      <c r="K826" s="271" t="s">
        <v>949</v>
      </c>
    </row>
    <row r="827" spans="2:11">
      <c r="B827" s="267" t="s">
        <v>943</v>
      </c>
      <c r="C827" t="s">
        <v>961</v>
      </c>
      <c r="D827" t="s">
        <v>3698</v>
      </c>
      <c r="E827" s="564">
        <v>39000</v>
      </c>
      <c r="F827" s="27">
        <f t="shared" si="39"/>
        <v>292533719.5</v>
      </c>
      <c r="G827" s="266">
        <f t="shared" si="37"/>
        <v>39000</v>
      </c>
      <c r="H827" s="269">
        <f t="shared" si="38"/>
        <v>292533719.5</v>
      </c>
      <c r="J827" s="267" t="s">
        <v>13</v>
      </c>
      <c r="K827" s="271" t="s">
        <v>949</v>
      </c>
    </row>
    <row r="828" spans="2:11">
      <c r="B828" s="267" t="s">
        <v>943</v>
      </c>
      <c r="C828" t="s">
        <v>961</v>
      </c>
      <c r="D828" t="s">
        <v>3712</v>
      </c>
      <c r="E828" s="564">
        <v>313000</v>
      </c>
      <c r="F828" s="27">
        <f t="shared" si="39"/>
        <v>292846719.5</v>
      </c>
      <c r="G828" s="266">
        <f t="shared" si="37"/>
        <v>313000</v>
      </c>
      <c r="H828" s="269">
        <f t="shared" si="38"/>
        <v>292846719.5</v>
      </c>
      <c r="J828" s="267" t="s">
        <v>13</v>
      </c>
      <c r="K828" s="271" t="s">
        <v>949</v>
      </c>
    </row>
    <row r="829" spans="2:11">
      <c r="B829" s="267" t="s">
        <v>943</v>
      </c>
      <c r="C829" t="s">
        <v>961</v>
      </c>
      <c r="D829" t="s">
        <v>3699</v>
      </c>
      <c r="E829" s="564">
        <v>125000</v>
      </c>
      <c r="F829" s="27">
        <f t="shared" si="39"/>
        <v>292971719.5</v>
      </c>
      <c r="G829" s="266">
        <f t="shared" si="37"/>
        <v>125000</v>
      </c>
      <c r="H829" s="269">
        <f t="shared" si="38"/>
        <v>292971719.5</v>
      </c>
      <c r="J829" s="267" t="s">
        <v>13</v>
      </c>
      <c r="K829" s="271" t="s">
        <v>949</v>
      </c>
    </row>
    <row r="830" spans="2:11">
      <c r="B830" s="267" t="s">
        <v>943</v>
      </c>
      <c r="C830" t="s">
        <v>961</v>
      </c>
      <c r="D830" t="s">
        <v>3744</v>
      </c>
      <c r="E830" s="564">
        <v>41000</v>
      </c>
      <c r="F830" s="27">
        <f t="shared" si="39"/>
        <v>293012719.5</v>
      </c>
      <c r="G830" s="266">
        <f t="shared" si="37"/>
        <v>41000</v>
      </c>
      <c r="H830" s="269">
        <f t="shared" si="38"/>
        <v>293012719.5</v>
      </c>
      <c r="J830" s="267" t="s">
        <v>13</v>
      </c>
      <c r="K830" s="271" t="s">
        <v>949</v>
      </c>
    </row>
    <row r="831" spans="2:11">
      <c r="B831" s="267" t="s">
        <v>943</v>
      </c>
      <c r="C831" t="s">
        <v>961</v>
      </c>
      <c r="D831" t="s">
        <v>3745</v>
      </c>
      <c r="E831" s="564">
        <v>152000</v>
      </c>
      <c r="F831" s="27">
        <f t="shared" si="39"/>
        <v>293164719.5</v>
      </c>
      <c r="G831" s="266">
        <f t="shared" si="37"/>
        <v>152000</v>
      </c>
      <c r="H831" s="269">
        <f t="shared" si="38"/>
        <v>293164719.5</v>
      </c>
      <c r="J831" s="267" t="s">
        <v>13</v>
      </c>
      <c r="K831" s="271" t="s">
        <v>949</v>
      </c>
    </row>
    <row r="832" spans="2:11">
      <c r="B832" s="267" t="s">
        <v>943</v>
      </c>
      <c r="C832" t="s">
        <v>961</v>
      </c>
      <c r="D832" t="s">
        <v>3700</v>
      </c>
      <c r="E832" s="564">
        <v>729000</v>
      </c>
      <c r="F832" s="27">
        <f t="shared" si="39"/>
        <v>293893719.5</v>
      </c>
      <c r="G832" s="266">
        <f t="shared" si="37"/>
        <v>729000</v>
      </c>
      <c r="H832" s="269">
        <f t="shared" si="38"/>
        <v>293893719.5</v>
      </c>
      <c r="J832" s="267" t="s">
        <v>13</v>
      </c>
      <c r="K832" s="271" t="s">
        <v>949</v>
      </c>
    </row>
    <row r="833" spans="2:11">
      <c r="B833" s="267" t="s">
        <v>943</v>
      </c>
      <c r="C833" t="s">
        <v>961</v>
      </c>
      <c r="D833" t="s">
        <v>3746</v>
      </c>
      <c r="E833" s="564">
        <v>325000</v>
      </c>
      <c r="F833" s="27">
        <f t="shared" si="39"/>
        <v>294218719.5</v>
      </c>
      <c r="G833" s="266">
        <f t="shared" si="37"/>
        <v>325000</v>
      </c>
      <c r="H833" s="269">
        <f t="shared" si="38"/>
        <v>294218719.5</v>
      </c>
      <c r="J833" s="267" t="s">
        <v>13</v>
      </c>
      <c r="K833" s="271" t="s">
        <v>949</v>
      </c>
    </row>
    <row r="834" spans="2:11">
      <c r="B834" s="267" t="s">
        <v>943</v>
      </c>
      <c r="C834" t="s">
        <v>961</v>
      </c>
      <c r="D834" t="s">
        <v>3754</v>
      </c>
      <c r="E834" s="564">
        <v>1872000</v>
      </c>
      <c r="F834" s="27">
        <f t="shared" si="39"/>
        <v>296090719.5</v>
      </c>
      <c r="G834" s="266">
        <f t="shared" si="37"/>
        <v>1872000</v>
      </c>
      <c r="H834" s="269">
        <f t="shared" si="38"/>
        <v>296090719.5</v>
      </c>
      <c r="J834" s="267" t="s">
        <v>13</v>
      </c>
      <c r="K834" s="271" t="s">
        <v>949</v>
      </c>
    </row>
    <row r="835" spans="2:11">
      <c r="B835" s="267" t="s">
        <v>943</v>
      </c>
      <c r="C835" t="s">
        <v>961</v>
      </c>
      <c r="D835" t="s">
        <v>3747</v>
      </c>
      <c r="E835" s="564">
        <v>976000</v>
      </c>
      <c r="F835" s="27">
        <f t="shared" si="39"/>
        <v>297066719.5</v>
      </c>
      <c r="G835" s="266">
        <f t="shared" si="37"/>
        <v>976000</v>
      </c>
      <c r="H835" s="269">
        <f t="shared" si="38"/>
        <v>297066719.5</v>
      </c>
      <c r="J835" s="267" t="s">
        <v>13</v>
      </c>
      <c r="K835" s="271" t="s">
        <v>949</v>
      </c>
    </row>
    <row r="836" spans="2:11">
      <c r="B836" s="267" t="s">
        <v>943</v>
      </c>
      <c r="C836" t="s">
        <v>961</v>
      </c>
      <c r="D836" t="s">
        <v>3755</v>
      </c>
      <c r="E836" s="564">
        <v>122000</v>
      </c>
      <c r="F836" s="27">
        <f t="shared" si="39"/>
        <v>297188719.5</v>
      </c>
      <c r="G836" s="266">
        <f t="shared" si="37"/>
        <v>122000</v>
      </c>
      <c r="H836" s="269">
        <f t="shared" si="38"/>
        <v>297188719.5</v>
      </c>
      <c r="J836" s="267" t="s">
        <v>13</v>
      </c>
      <c r="K836" s="271" t="s">
        <v>949</v>
      </c>
    </row>
    <row r="837" spans="2:11">
      <c r="B837" s="267" t="s">
        <v>943</v>
      </c>
      <c r="C837" t="s">
        <v>961</v>
      </c>
      <c r="D837" t="s">
        <v>3703</v>
      </c>
      <c r="E837" s="564">
        <v>88000</v>
      </c>
      <c r="F837" s="27">
        <f t="shared" si="39"/>
        <v>297276719.5</v>
      </c>
      <c r="G837" s="266">
        <f t="shared" si="37"/>
        <v>88000</v>
      </c>
      <c r="H837" s="269">
        <f t="shared" si="38"/>
        <v>297276719.5</v>
      </c>
      <c r="J837" s="267" t="s">
        <v>13</v>
      </c>
      <c r="K837" s="271" t="s">
        <v>949</v>
      </c>
    </row>
    <row r="838" spans="2:11">
      <c r="B838" s="267" t="s">
        <v>943</v>
      </c>
      <c r="C838" t="s">
        <v>961</v>
      </c>
      <c r="D838" t="s">
        <v>3787</v>
      </c>
      <c r="E838" s="564">
        <v>78000</v>
      </c>
      <c r="F838" s="27">
        <f t="shared" si="39"/>
        <v>297354719.5</v>
      </c>
      <c r="G838" s="266">
        <f t="shared" si="37"/>
        <v>78000</v>
      </c>
      <c r="H838" s="269">
        <f t="shared" si="38"/>
        <v>297354719.5</v>
      </c>
      <c r="J838" s="267" t="s">
        <v>13</v>
      </c>
      <c r="K838" s="271" t="s">
        <v>949</v>
      </c>
    </row>
    <row r="839" spans="2:11">
      <c r="B839" s="267" t="s">
        <v>943</v>
      </c>
      <c r="C839" t="s">
        <v>961</v>
      </c>
      <c r="D839" t="s">
        <v>3733</v>
      </c>
      <c r="E839" s="564">
        <v>350000</v>
      </c>
      <c r="F839" s="27">
        <f t="shared" si="39"/>
        <v>297704719.5</v>
      </c>
      <c r="G839" s="266">
        <f t="shared" si="37"/>
        <v>350000</v>
      </c>
      <c r="H839" s="269">
        <f t="shared" si="38"/>
        <v>297704719.5</v>
      </c>
      <c r="J839" s="267" t="s">
        <v>13</v>
      </c>
      <c r="K839" s="271" t="s">
        <v>949</v>
      </c>
    </row>
    <row r="840" spans="2:11">
      <c r="B840" s="267" t="s">
        <v>943</v>
      </c>
      <c r="C840" t="s">
        <v>961</v>
      </c>
      <c r="D840" t="s">
        <v>3749</v>
      </c>
      <c r="E840" s="564">
        <v>16000</v>
      </c>
      <c r="F840" s="27">
        <f t="shared" si="39"/>
        <v>297720719.5</v>
      </c>
      <c r="G840" s="266">
        <f t="shared" si="37"/>
        <v>16000</v>
      </c>
      <c r="H840" s="269">
        <f t="shared" si="38"/>
        <v>297720719.5</v>
      </c>
      <c r="J840" s="267" t="s">
        <v>13</v>
      </c>
      <c r="K840" s="271" t="s">
        <v>949</v>
      </c>
    </row>
    <row r="841" spans="2:11">
      <c r="B841" s="267" t="s">
        <v>943</v>
      </c>
      <c r="C841" t="s">
        <v>961</v>
      </c>
      <c r="D841" t="s">
        <v>3704</v>
      </c>
      <c r="E841" s="564">
        <v>1170000</v>
      </c>
      <c r="F841" s="27">
        <f t="shared" si="39"/>
        <v>298890719.5</v>
      </c>
      <c r="G841" s="266">
        <f t="shared" ref="G841:G904" si="40">E841</f>
        <v>1170000</v>
      </c>
      <c r="H841" s="269">
        <f t="shared" ref="H841:H904" si="41">H840+G841</f>
        <v>298890719.5</v>
      </c>
      <c r="J841" s="267" t="s">
        <v>13</v>
      </c>
      <c r="K841" s="271" t="s">
        <v>949</v>
      </c>
    </row>
    <row r="842" spans="2:11">
      <c r="B842" s="267" t="s">
        <v>943</v>
      </c>
      <c r="C842" t="s">
        <v>961</v>
      </c>
      <c r="D842" t="s">
        <v>3721</v>
      </c>
      <c r="E842" s="564">
        <v>125000</v>
      </c>
      <c r="F842" s="27">
        <f t="shared" si="39"/>
        <v>299015719.5</v>
      </c>
      <c r="G842" s="266">
        <f t="shared" si="40"/>
        <v>125000</v>
      </c>
      <c r="H842" s="269">
        <f t="shared" si="41"/>
        <v>299015719.5</v>
      </c>
      <c r="J842" s="267" t="s">
        <v>13</v>
      </c>
      <c r="K842" s="271" t="s">
        <v>949</v>
      </c>
    </row>
    <row r="843" spans="2:11">
      <c r="B843" s="267" t="s">
        <v>943</v>
      </c>
      <c r="C843" t="s">
        <v>961</v>
      </c>
      <c r="D843" t="s">
        <v>3726</v>
      </c>
      <c r="E843" s="564">
        <v>72000</v>
      </c>
      <c r="F843" s="27">
        <f t="shared" si="39"/>
        <v>299087719.5</v>
      </c>
      <c r="G843" s="266">
        <f t="shared" si="40"/>
        <v>72000</v>
      </c>
      <c r="H843" s="269">
        <f t="shared" si="41"/>
        <v>299087719.5</v>
      </c>
      <c r="J843" s="267" t="s">
        <v>13</v>
      </c>
      <c r="K843" s="271" t="s">
        <v>949</v>
      </c>
    </row>
    <row r="844" spans="2:11">
      <c r="B844" s="267" t="s">
        <v>943</v>
      </c>
      <c r="C844" t="s">
        <v>961</v>
      </c>
      <c r="D844" t="s">
        <v>3753</v>
      </c>
      <c r="E844" s="564">
        <v>26000</v>
      </c>
      <c r="F844" s="27">
        <f t="shared" si="39"/>
        <v>299113719.5</v>
      </c>
      <c r="G844" s="266">
        <f t="shared" si="40"/>
        <v>26000</v>
      </c>
      <c r="H844" s="269">
        <f t="shared" si="41"/>
        <v>299113719.5</v>
      </c>
      <c r="J844" s="267" t="s">
        <v>13</v>
      </c>
      <c r="K844" s="271" t="s">
        <v>949</v>
      </c>
    </row>
    <row r="845" spans="2:11">
      <c r="B845" s="267" t="s">
        <v>943</v>
      </c>
      <c r="C845" t="s">
        <v>961</v>
      </c>
      <c r="D845" t="s">
        <v>3734</v>
      </c>
      <c r="E845" s="564">
        <v>42000</v>
      </c>
      <c r="F845" s="27">
        <f t="shared" si="39"/>
        <v>299155719.5</v>
      </c>
      <c r="G845" s="266">
        <f t="shared" si="40"/>
        <v>42000</v>
      </c>
      <c r="H845" s="269">
        <f t="shared" si="41"/>
        <v>299155719.5</v>
      </c>
      <c r="J845" s="267" t="s">
        <v>13</v>
      </c>
      <c r="K845" s="271" t="s">
        <v>949</v>
      </c>
    </row>
    <row r="846" spans="2:11">
      <c r="B846" s="267" t="s">
        <v>943</v>
      </c>
      <c r="C846" t="s">
        <v>961</v>
      </c>
      <c r="D846" t="s">
        <v>3708</v>
      </c>
      <c r="E846" s="564">
        <v>525000</v>
      </c>
      <c r="F846" s="27">
        <f t="shared" ref="F846:F909" si="42">F845+E846</f>
        <v>299680719.5</v>
      </c>
      <c r="G846" s="266">
        <f t="shared" si="40"/>
        <v>525000</v>
      </c>
      <c r="H846" s="269">
        <f t="shared" si="41"/>
        <v>299680719.5</v>
      </c>
      <c r="J846" s="267" t="s">
        <v>13</v>
      </c>
      <c r="K846" s="271" t="s">
        <v>949</v>
      </c>
    </row>
    <row r="847" spans="2:11">
      <c r="B847" s="267" t="s">
        <v>943</v>
      </c>
      <c r="C847" t="s">
        <v>961</v>
      </c>
      <c r="D847" t="s">
        <v>3764</v>
      </c>
      <c r="E847" s="564">
        <v>651000</v>
      </c>
      <c r="F847" s="27">
        <f t="shared" si="42"/>
        <v>300331719.5</v>
      </c>
      <c r="G847" s="266">
        <f t="shared" si="40"/>
        <v>651000</v>
      </c>
      <c r="H847" s="269">
        <f t="shared" si="41"/>
        <v>300331719.5</v>
      </c>
      <c r="J847" s="267" t="s">
        <v>13</v>
      </c>
      <c r="K847" s="271" t="s">
        <v>949</v>
      </c>
    </row>
    <row r="848" spans="2:11">
      <c r="B848" s="267" t="s">
        <v>943</v>
      </c>
      <c r="C848" t="s">
        <v>2287</v>
      </c>
      <c r="D848" t="s">
        <v>3674</v>
      </c>
      <c r="E848" s="564">
        <v>567000</v>
      </c>
      <c r="F848" s="27">
        <f t="shared" si="42"/>
        <v>300898719.5</v>
      </c>
      <c r="G848" s="266">
        <f t="shared" si="40"/>
        <v>567000</v>
      </c>
      <c r="H848" s="269">
        <f t="shared" si="41"/>
        <v>300898719.5</v>
      </c>
      <c r="J848" s="267" t="s">
        <v>13</v>
      </c>
      <c r="K848" s="271" t="s">
        <v>949</v>
      </c>
    </row>
    <row r="849" spans="2:11">
      <c r="B849" s="267" t="s">
        <v>943</v>
      </c>
      <c r="C849" t="s">
        <v>2287</v>
      </c>
      <c r="D849" t="s">
        <v>3736</v>
      </c>
      <c r="E849" s="564">
        <v>156000</v>
      </c>
      <c r="F849" s="27">
        <f t="shared" si="42"/>
        <v>301054719.5</v>
      </c>
      <c r="G849" s="266">
        <f t="shared" si="40"/>
        <v>156000</v>
      </c>
      <c r="H849" s="269">
        <f t="shared" si="41"/>
        <v>301054719.5</v>
      </c>
      <c r="J849" s="267" t="s">
        <v>13</v>
      </c>
      <c r="K849" s="271" t="s">
        <v>949</v>
      </c>
    </row>
    <row r="850" spans="2:11">
      <c r="B850" s="267" t="s">
        <v>943</v>
      </c>
      <c r="C850" t="s">
        <v>2287</v>
      </c>
      <c r="D850" t="s">
        <v>3714</v>
      </c>
      <c r="E850" s="564">
        <v>25000</v>
      </c>
      <c r="F850" s="27">
        <f t="shared" si="42"/>
        <v>301079719.5</v>
      </c>
      <c r="G850" s="266">
        <f t="shared" si="40"/>
        <v>25000</v>
      </c>
      <c r="H850" s="269">
        <f t="shared" si="41"/>
        <v>301079719.5</v>
      </c>
      <c r="J850" s="267" t="s">
        <v>13</v>
      </c>
      <c r="K850" s="271" t="s">
        <v>949</v>
      </c>
    </row>
    <row r="851" spans="2:11">
      <c r="B851" s="267" t="s">
        <v>943</v>
      </c>
      <c r="C851" t="s">
        <v>2287</v>
      </c>
      <c r="D851" t="s">
        <v>3677</v>
      </c>
      <c r="E851" s="564">
        <v>494993</v>
      </c>
      <c r="F851" s="27">
        <f t="shared" si="42"/>
        <v>301574712.5</v>
      </c>
      <c r="G851" s="266">
        <f t="shared" si="40"/>
        <v>494993</v>
      </c>
      <c r="H851" s="269">
        <f t="shared" si="41"/>
        <v>301574712.5</v>
      </c>
      <c r="J851" s="267" t="s">
        <v>13</v>
      </c>
      <c r="K851" s="271" t="s">
        <v>949</v>
      </c>
    </row>
    <row r="852" spans="2:11">
      <c r="B852" s="267" t="s">
        <v>943</v>
      </c>
      <c r="C852" t="s">
        <v>2287</v>
      </c>
      <c r="D852" t="s">
        <v>3710</v>
      </c>
      <c r="E852" s="564">
        <v>522000</v>
      </c>
      <c r="F852" s="27">
        <f t="shared" si="42"/>
        <v>302096712.5</v>
      </c>
      <c r="G852" s="266">
        <f t="shared" si="40"/>
        <v>522000</v>
      </c>
      <c r="H852" s="269">
        <f t="shared" si="41"/>
        <v>302096712.5</v>
      </c>
      <c r="J852" s="267" t="s">
        <v>13</v>
      </c>
      <c r="K852" s="271" t="s">
        <v>949</v>
      </c>
    </row>
    <row r="853" spans="2:11">
      <c r="B853" s="267" t="s">
        <v>943</v>
      </c>
      <c r="C853" t="s">
        <v>2287</v>
      </c>
      <c r="D853" t="s">
        <v>3678</v>
      </c>
      <c r="E853" s="564">
        <v>334000</v>
      </c>
      <c r="F853" s="27">
        <f t="shared" si="42"/>
        <v>302430712.5</v>
      </c>
      <c r="G853" s="266">
        <f t="shared" si="40"/>
        <v>334000</v>
      </c>
      <c r="H853" s="269">
        <f t="shared" si="41"/>
        <v>302430712.5</v>
      </c>
      <c r="J853" s="267" t="s">
        <v>13</v>
      </c>
      <c r="K853" s="271" t="s">
        <v>949</v>
      </c>
    </row>
    <row r="854" spans="2:11">
      <c r="B854" s="267" t="s">
        <v>943</v>
      </c>
      <c r="C854" t="s">
        <v>2287</v>
      </c>
      <c r="D854" t="s">
        <v>3738</v>
      </c>
      <c r="E854" s="564">
        <v>78000</v>
      </c>
      <c r="F854" s="27">
        <f t="shared" si="42"/>
        <v>302508712.5</v>
      </c>
      <c r="G854" s="266">
        <f t="shared" si="40"/>
        <v>78000</v>
      </c>
      <c r="H854" s="269">
        <f t="shared" si="41"/>
        <v>302508712.5</v>
      </c>
      <c r="J854" s="267" t="s">
        <v>13</v>
      </c>
      <c r="K854" s="271" t="s">
        <v>949</v>
      </c>
    </row>
    <row r="855" spans="2:11">
      <c r="B855" s="267" t="s">
        <v>943</v>
      </c>
      <c r="C855" t="s">
        <v>2287</v>
      </c>
      <c r="D855" t="s">
        <v>3739</v>
      </c>
      <c r="E855" s="564">
        <v>10000</v>
      </c>
      <c r="F855" s="27">
        <f t="shared" si="42"/>
        <v>302518712.5</v>
      </c>
      <c r="G855" s="266">
        <f t="shared" si="40"/>
        <v>10000</v>
      </c>
      <c r="H855" s="269">
        <f t="shared" si="41"/>
        <v>302518712.5</v>
      </c>
      <c r="J855" s="267" t="s">
        <v>13</v>
      </c>
      <c r="K855" s="271" t="s">
        <v>949</v>
      </c>
    </row>
    <row r="856" spans="2:11">
      <c r="B856" s="267" t="s">
        <v>943</v>
      </c>
      <c r="C856" t="s">
        <v>2287</v>
      </c>
      <c r="D856" t="s">
        <v>3723</v>
      </c>
      <c r="E856" s="564">
        <v>104000</v>
      </c>
      <c r="F856" s="27">
        <f t="shared" si="42"/>
        <v>302622712.5</v>
      </c>
      <c r="G856" s="266">
        <f t="shared" si="40"/>
        <v>104000</v>
      </c>
      <c r="H856" s="269">
        <f t="shared" si="41"/>
        <v>302622712.5</v>
      </c>
      <c r="J856" s="267" t="s">
        <v>13</v>
      </c>
      <c r="K856" s="271" t="s">
        <v>949</v>
      </c>
    </row>
    <row r="857" spans="2:11">
      <c r="B857" s="267" t="s">
        <v>943</v>
      </c>
      <c r="C857" t="s">
        <v>2287</v>
      </c>
      <c r="D857" t="s">
        <v>3681</v>
      </c>
      <c r="E857" s="564">
        <v>27000</v>
      </c>
      <c r="F857" s="27">
        <f t="shared" si="42"/>
        <v>302649712.5</v>
      </c>
      <c r="G857" s="266">
        <f t="shared" si="40"/>
        <v>27000</v>
      </c>
      <c r="H857" s="269">
        <f t="shared" si="41"/>
        <v>302649712.5</v>
      </c>
      <c r="J857" s="267" t="s">
        <v>13</v>
      </c>
      <c r="K857" s="271" t="s">
        <v>949</v>
      </c>
    </row>
    <row r="858" spans="2:11">
      <c r="B858" s="267" t="s">
        <v>943</v>
      </c>
      <c r="C858" t="s">
        <v>2287</v>
      </c>
      <c r="D858" t="s">
        <v>3683</v>
      </c>
      <c r="E858" s="564">
        <v>435000</v>
      </c>
      <c r="F858" s="27">
        <f t="shared" si="42"/>
        <v>303084712.5</v>
      </c>
      <c r="G858" s="266">
        <f t="shared" si="40"/>
        <v>435000</v>
      </c>
      <c r="H858" s="269">
        <f t="shared" si="41"/>
        <v>303084712.5</v>
      </c>
      <c r="J858" s="267" t="s">
        <v>13</v>
      </c>
      <c r="K858" s="271" t="s">
        <v>949</v>
      </c>
    </row>
    <row r="859" spans="2:11">
      <c r="B859" s="267" t="s">
        <v>943</v>
      </c>
      <c r="C859" t="s">
        <v>2287</v>
      </c>
      <c r="D859" t="s">
        <v>3685</v>
      </c>
      <c r="E859" s="564">
        <v>22000</v>
      </c>
      <c r="F859" s="27">
        <f t="shared" si="42"/>
        <v>303106712.5</v>
      </c>
      <c r="G859" s="266">
        <f t="shared" si="40"/>
        <v>22000</v>
      </c>
      <c r="H859" s="269">
        <f t="shared" si="41"/>
        <v>303106712.5</v>
      </c>
      <c r="J859" s="267" t="s">
        <v>13</v>
      </c>
      <c r="K859" s="271" t="s">
        <v>949</v>
      </c>
    </row>
    <row r="860" spans="2:11">
      <c r="B860" s="267" t="s">
        <v>943</v>
      </c>
      <c r="C860" t="s">
        <v>2287</v>
      </c>
      <c r="D860" t="s">
        <v>3686</v>
      </c>
      <c r="E860" s="564">
        <v>403000</v>
      </c>
      <c r="F860" s="27">
        <f t="shared" si="42"/>
        <v>303509712.5</v>
      </c>
      <c r="G860" s="266">
        <f t="shared" si="40"/>
        <v>403000</v>
      </c>
      <c r="H860" s="269">
        <f t="shared" si="41"/>
        <v>303509712.5</v>
      </c>
      <c r="J860" s="267" t="s">
        <v>13</v>
      </c>
      <c r="K860" s="271" t="s">
        <v>949</v>
      </c>
    </row>
    <row r="861" spans="2:11">
      <c r="B861" s="267" t="s">
        <v>943</v>
      </c>
      <c r="C861" t="s">
        <v>2287</v>
      </c>
      <c r="D861" t="s">
        <v>3740</v>
      </c>
      <c r="E861" s="564">
        <v>131000</v>
      </c>
      <c r="F861" s="27">
        <f t="shared" si="42"/>
        <v>303640712.5</v>
      </c>
      <c r="G861" s="266">
        <f t="shared" si="40"/>
        <v>131000</v>
      </c>
      <c r="H861" s="269">
        <f t="shared" si="41"/>
        <v>303640712.5</v>
      </c>
      <c r="J861" s="267" t="s">
        <v>13</v>
      </c>
      <c r="K861" s="271" t="s">
        <v>949</v>
      </c>
    </row>
    <row r="862" spans="2:11">
      <c r="B862" s="267" t="s">
        <v>943</v>
      </c>
      <c r="C862" t="s">
        <v>2287</v>
      </c>
      <c r="D862" t="s">
        <v>3741</v>
      </c>
      <c r="E862" s="564">
        <v>15000</v>
      </c>
      <c r="F862" s="27">
        <f t="shared" si="42"/>
        <v>303655712.5</v>
      </c>
      <c r="G862" s="266">
        <f t="shared" si="40"/>
        <v>15000</v>
      </c>
      <c r="H862" s="269">
        <f t="shared" si="41"/>
        <v>303655712.5</v>
      </c>
      <c r="J862" s="267" t="s">
        <v>13</v>
      </c>
      <c r="K862" s="271" t="s">
        <v>949</v>
      </c>
    </row>
    <row r="863" spans="2:11">
      <c r="B863" s="267" t="s">
        <v>943</v>
      </c>
      <c r="C863" t="s">
        <v>2287</v>
      </c>
      <c r="D863" t="s">
        <v>3760</v>
      </c>
      <c r="E863" s="564">
        <v>2000</v>
      </c>
      <c r="F863" s="27">
        <f t="shared" si="42"/>
        <v>303657712.5</v>
      </c>
      <c r="G863" s="266">
        <f t="shared" si="40"/>
        <v>2000</v>
      </c>
      <c r="H863" s="269">
        <f t="shared" si="41"/>
        <v>303657712.5</v>
      </c>
      <c r="J863" s="267" t="s">
        <v>13</v>
      </c>
      <c r="K863" s="271" t="s">
        <v>949</v>
      </c>
    </row>
    <row r="864" spans="2:11">
      <c r="B864" s="267" t="s">
        <v>943</v>
      </c>
      <c r="C864" t="s">
        <v>2287</v>
      </c>
      <c r="D864" t="s">
        <v>3788</v>
      </c>
      <c r="E864" s="564">
        <v>23000</v>
      </c>
      <c r="F864" s="27">
        <f t="shared" si="42"/>
        <v>303680712.5</v>
      </c>
      <c r="G864" s="266">
        <f t="shared" si="40"/>
        <v>23000</v>
      </c>
      <c r="H864" s="269">
        <f t="shared" si="41"/>
        <v>303680712.5</v>
      </c>
      <c r="J864" s="267" t="s">
        <v>13</v>
      </c>
      <c r="K864" s="271" t="s">
        <v>949</v>
      </c>
    </row>
    <row r="865" spans="2:11">
      <c r="B865" s="267" t="s">
        <v>943</v>
      </c>
      <c r="C865" t="s">
        <v>2287</v>
      </c>
      <c r="D865" t="s">
        <v>3718</v>
      </c>
      <c r="E865" s="564">
        <v>594000</v>
      </c>
      <c r="F865" s="27">
        <f t="shared" si="42"/>
        <v>304274712.5</v>
      </c>
      <c r="G865" s="266">
        <f t="shared" si="40"/>
        <v>594000</v>
      </c>
      <c r="H865" s="269">
        <f t="shared" si="41"/>
        <v>304274712.5</v>
      </c>
      <c r="J865" s="267" t="s">
        <v>13</v>
      </c>
      <c r="K865" s="271" t="s">
        <v>949</v>
      </c>
    </row>
    <row r="866" spans="2:11">
      <c r="B866" s="267" t="s">
        <v>943</v>
      </c>
      <c r="C866" t="s">
        <v>2287</v>
      </c>
      <c r="D866" t="s">
        <v>3730</v>
      </c>
      <c r="E866" s="564">
        <v>18000</v>
      </c>
      <c r="F866" s="27">
        <f t="shared" si="42"/>
        <v>304292712.5</v>
      </c>
      <c r="G866" s="266">
        <f t="shared" si="40"/>
        <v>18000</v>
      </c>
      <c r="H866" s="269">
        <f t="shared" si="41"/>
        <v>304292712.5</v>
      </c>
      <c r="J866" s="267" t="s">
        <v>13</v>
      </c>
      <c r="K866" s="271" t="s">
        <v>949</v>
      </c>
    </row>
    <row r="867" spans="2:11">
      <c r="B867" s="267" t="s">
        <v>943</v>
      </c>
      <c r="C867" t="s">
        <v>2287</v>
      </c>
      <c r="D867" t="s">
        <v>3689</v>
      </c>
      <c r="E867" s="564">
        <v>34000</v>
      </c>
      <c r="F867" s="27">
        <f t="shared" si="42"/>
        <v>304326712.5</v>
      </c>
      <c r="G867" s="266">
        <f t="shared" si="40"/>
        <v>34000</v>
      </c>
      <c r="H867" s="269">
        <f t="shared" si="41"/>
        <v>304326712.5</v>
      </c>
      <c r="J867" s="267" t="s">
        <v>13</v>
      </c>
      <c r="K867" s="271" t="s">
        <v>949</v>
      </c>
    </row>
    <row r="868" spans="2:11">
      <c r="B868" s="267" t="s">
        <v>943</v>
      </c>
      <c r="C868" t="s">
        <v>2287</v>
      </c>
      <c r="D868" t="s">
        <v>3742</v>
      </c>
      <c r="E868" s="564">
        <v>399000</v>
      </c>
      <c r="F868" s="27">
        <f t="shared" si="42"/>
        <v>304725712.5</v>
      </c>
      <c r="G868" s="266">
        <f t="shared" si="40"/>
        <v>399000</v>
      </c>
      <c r="H868" s="269">
        <f t="shared" si="41"/>
        <v>304725712.5</v>
      </c>
      <c r="J868" s="267" t="s">
        <v>13</v>
      </c>
      <c r="K868" s="271" t="s">
        <v>949</v>
      </c>
    </row>
    <row r="869" spans="2:11">
      <c r="B869" s="267" t="s">
        <v>943</v>
      </c>
      <c r="C869" t="s">
        <v>2287</v>
      </c>
      <c r="D869" t="s">
        <v>3786</v>
      </c>
      <c r="E869" s="564">
        <v>522000</v>
      </c>
      <c r="F869" s="27">
        <f t="shared" si="42"/>
        <v>305247712.5</v>
      </c>
      <c r="G869" s="266">
        <f t="shared" si="40"/>
        <v>522000</v>
      </c>
      <c r="H869" s="269">
        <f t="shared" si="41"/>
        <v>305247712.5</v>
      </c>
      <c r="J869" s="267" t="s">
        <v>13</v>
      </c>
      <c r="K869" s="271" t="s">
        <v>949</v>
      </c>
    </row>
    <row r="870" spans="2:11">
      <c r="B870" s="267" t="s">
        <v>943</v>
      </c>
      <c r="C870" t="s">
        <v>2287</v>
      </c>
      <c r="D870" t="s">
        <v>3690</v>
      </c>
      <c r="E870" s="564">
        <v>703000</v>
      </c>
      <c r="F870" s="27">
        <f t="shared" si="42"/>
        <v>305950712.5</v>
      </c>
      <c r="G870" s="266">
        <f t="shared" si="40"/>
        <v>703000</v>
      </c>
      <c r="H870" s="269">
        <f t="shared" si="41"/>
        <v>305950712.5</v>
      </c>
      <c r="J870" s="267" t="s">
        <v>13</v>
      </c>
      <c r="K870" s="271" t="s">
        <v>949</v>
      </c>
    </row>
    <row r="871" spans="2:11">
      <c r="B871" s="267" t="s">
        <v>943</v>
      </c>
      <c r="C871" t="s">
        <v>2287</v>
      </c>
      <c r="D871" t="s">
        <v>3693</v>
      </c>
      <c r="E871" s="564">
        <v>276362</v>
      </c>
      <c r="F871" s="27">
        <f t="shared" si="42"/>
        <v>306227074.5</v>
      </c>
      <c r="G871" s="266">
        <f t="shared" si="40"/>
        <v>276362</v>
      </c>
      <c r="H871" s="269">
        <f t="shared" si="41"/>
        <v>306227074.5</v>
      </c>
      <c r="J871" s="267" t="s">
        <v>13</v>
      </c>
      <c r="K871" s="271" t="s">
        <v>949</v>
      </c>
    </row>
    <row r="872" spans="2:11">
      <c r="B872" s="267" t="s">
        <v>943</v>
      </c>
      <c r="C872" t="s">
        <v>2287</v>
      </c>
      <c r="D872" t="s">
        <v>3743</v>
      </c>
      <c r="E872" s="564">
        <v>645000</v>
      </c>
      <c r="F872" s="27">
        <f t="shared" si="42"/>
        <v>306872074.5</v>
      </c>
      <c r="G872" s="266">
        <f t="shared" si="40"/>
        <v>645000</v>
      </c>
      <c r="H872" s="269">
        <f t="shared" si="41"/>
        <v>306872074.5</v>
      </c>
      <c r="J872" s="267" t="s">
        <v>13</v>
      </c>
      <c r="K872" s="271" t="s">
        <v>949</v>
      </c>
    </row>
    <row r="873" spans="2:11">
      <c r="B873" s="267" t="s">
        <v>943</v>
      </c>
      <c r="C873" t="s">
        <v>2287</v>
      </c>
      <c r="D873" t="s">
        <v>3698</v>
      </c>
      <c r="E873" s="564">
        <v>39000</v>
      </c>
      <c r="F873" s="27">
        <f t="shared" si="42"/>
        <v>306911074.5</v>
      </c>
      <c r="G873" s="266">
        <f t="shared" si="40"/>
        <v>39000</v>
      </c>
      <c r="H873" s="269">
        <f t="shared" si="41"/>
        <v>306911074.5</v>
      </c>
      <c r="J873" s="267" t="s">
        <v>13</v>
      </c>
      <c r="K873" s="271" t="s">
        <v>949</v>
      </c>
    </row>
    <row r="874" spans="2:11">
      <c r="B874" s="267" t="s">
        <v>943</v>
      </c>
      <c r="C874" t="s">
        <v>2287</v>
      </c>
      <c r="D874" t="s">
        <v>3789</v>
      </c>
      <c r="E874" s="564">
        <v>487946</v>
      </c>
      <c r="F874" s="27">
        <f t="shared" si="42"/>
        <v>307399020.5</v>
      </c>
      <c r="G874" s="266">
        <f t="shared" si="40"/>
        <v>487946</v>
      </c>
      <c r="H874" s="269">
        <f t="shared" si="41"/>
        <v>307399020.5</v>
      </c>
      <c r="J874" s="267" t="s">
        <v>13</v>
      </c>
      <c r="K874" s="271" t="s">
        <v>949</v>
      </c>
    </row>
    <row r="875" spans="2:11">
      <c r="B875" s="267" t="s">
        <v>943</v>
      </c>
      <c r="C875" t="s">
        <v>2287</v>
      </c>
      <c r="D875" t="s">
        <v>3745</v>
      </c>
      <c r="E875" s="564">
        <v>152000</v>
      </c>
      <c r="F875" s="27">
        <f t="shared" si="42"/>
        <v>307551020.5</v>
      </c>
      <c r="G875" s="266">
        <f t="shared" si="40"/>
        <v>152000</v>
      </c>
      <c r="H875" s="269">
        <f t="shared" si="41"/>
        <v>307551020.5</v>
      </c>
      <c r="J875" s="267" t="s">
        <v>13</v>
      </c>
      <c r="K875" s="271" t="s">
        <v>949</v>
      </c>
    </row>
    <row r="876" spans="2:11">
      <c r="B876" s="267" t="s">
        <v>943</v>
      </c>
      <c r="C876" t="s">
        <v>2287</v>
      </c>
      <c r="D876" t="s">
        <v>3700</v>
      </c>
      <c r="E876" s="564">
        <v>190467</v>
      </c>
      <c r="F876" s="27">
        <f t="shared" si="42"/>
        <v>307741487.5</v>
      </c>
      <c r="G876" s="266">
        <f t="shared" si="40"/>
        <v>190467</v>
      </c>
      <c r="H876" s="269">
        <f t="shared" si="41"/>
        <v>307741487.5</v>
      </c>
      <c r="J876" s="267" t="s">
        <v>13</v>
      </c>
      <c r="K876" s="271" t="s">
        <v>949</v>
      </c>
    </row>
    <row r="877" spans="2:11">
      <c r="B877" s="267" t="s">
        <v>943</v>
      </c>
      <c r="C877" t="s">
        <v>2287</v>
      </c>
      <c r="D877" t="s">
        <v>3720</v>
      </c>
      <c r="E877" s="564">
        <v>234000</v>
      </c>
      <c r="F877" s="27">
        <f t="shared" si="42"/>
        <v>307975487.5</v>
      </c>
      <c r="G877" s="266">
        <f t="shared" si="40"/>
        <v>234000</v>
      </c>
      <c r="H877" s="269">
        <f t="shared" si="41"/>
        <v>307975487.5</v>
      </c>
      <c r="J877" s="267" t="s">
        <v>13</v>
      </c>
      <c r="K877" s="271" t="s">
        <v>949</v>
      </c>
    </row>
    <row r="878" spans="2:11">
      <c r="B878" s="267" t="s">
        <v>943</v>
      </c>
      <c r="C878" t="s">
        <v>2287</v>
      </c>
      <c r="D878" t="s">
        <v>3787</v>
      </c>
      <c r="E878" s="564">
        <v>703000</v>
      </c>
      <c r="F878" s="27">
        <f t="shared" si="42"/>
        <v>308678487.5</v>
      </c>
      <c r="G878" s="266">
        <f t="shared" si="40"/>
        <v>703000</v>
      </c>
      <c r="H878" s="269">
        <f t="shared" si="41"/>
        <v>308678487.5</v>
      </c>
      <c r="J878" s="267" t="s">
        <v>13</v>
      </c>
      <c r="K878" s="271" t="s">
        <v>949</v>
      </c>
    </row>
    <row r="879" spans="2:11">
      <c r="B879" s="267" t="s">
        <v>943</v>
      </c>
      <c r="C879" t="s">
        <v>2287</v>
      </c>
      <c r="D879" t="s">
        <v>3748</v>
      </c>
      <c r="E879" s="564">
        <v>522000</v>
      </c>
      <c r="F879" s="27">
        <f t="shared" si="42"/>
        <v>309200487.5</v>
      </c>
      <c r="G879" s="266">
        <f t="shared" si="40"/>
        <v>522000</v>
      </c>
      <c r="H879" s="269">
        <f t="shared" si="41"/>
        <v>309200487.5</v>
      </c>
      <c r="J879" s="267" t="s">
        <v>13</v>
      </c>
      <c r="K879" s="271" t="s">
        <v>949</v>
      </c>
    </row>
    <row r="880" spans="2:11">
      <c r="B880" s="267" t="s">
        <v>943</v>
      </c>
      <c r="C880" t="s">
        <v>2287</v>
      </c>
      <c r="D880" t="s">
        <v>3749</v>
      </c>
      <c r="E880" s="564">
        <v>986</v>
      </c>
      <c r="F880" s="27">
        <f t="shared" si="42"/>
        <v>309201473.5</v>
      </c>
      <c r="G880" s="266">
        <f t="shared" si="40"/>
        <v>986</v>
      </c>
      <c r="H880" s="269">
        <f t="shared" si="41"/>
        <v>309201473.5</v>
      </c>
      <c r="J880" s="267" t="s">
        <v>13</v>
      </c>
      <c r="K880" s="271" t="s">
        <v>949</v>
      </c>
    </row>
    <row r="881" spans="2:11">
      <c r="B881" s="267" t="s">
        <v>943</v>
      </c>
      <c r="C881" t="s">
        <v>2287</v>
      </c>
      <c r="D881" t="s">
        <v>3721</v>
      </c>
      <c r="E881" s="564">
        <v>33000</v>
      </c>
      <c r="F881" s="27">
        <f t="shared" si="42"/>
        <v>309234473.5</v>
      </c>
      <c r="G881" s="266">
        <f t="shared" si="40"/>
        <v>33000</v>
      </c>
      <c r="H881" s="269">
        <f t="shared" si="41"/>
        <v>309234473.5</v>
      </c>
      <c r="J881" s="267" t="s">
        <v>13</v>
      </c>
      <c r="K881" s="271" t="s">
        <v>949</v>
      </c>
    </row>
    <row r="882" spans="2:11">
      <c r="B882" s="267" t="s">
        <v>943</v>
      </c>
      <c r="C882" t="s">
        <v>2287</v>
      </c>
      <c r="D882" t="s">
        <v>3753</v>
      </c>
      <c r="E882" s="564">
        <v>26000</v>
      </c>
      <c r="F882" s="27">
        <f t="shared" si="42"/>
        <v>309260473.5</v>
      </c>
      <c r="G882" s="266">
        <f t="shared" si="40"/>
        <v>26000</v>
      </c>
      <c r="H882" s="269">
        <f t="shared" si="41"/>
        <v>309260473.5</v>
      </c>
      <c r="J882" s="267" t="s">
        <v>13</v>
      </c>
      <c r="K882" s="271" t="s">
        <v>949</v>
      </c>
    </row>
    <row r="883" spans="2:11">
      <c r="B883" s="267" t="s">
        <v>943</v>
      </c>
      <c r="C883" t="s">
        <v>2287</v>
      </c>
      <c r="D883" t="s">
        <v>3757</v>
      </c>
      <c r="E883" s="564">
        <v>22000</v>
      </c>
      <c r="F883" s="27">
        <f t="shared" si="42"/>
        <v>309282473.5</v>
      </c>
      <c r="G883" s="266">
        <f t="shared" si="40"/>
        <v>22000</v>
      </c>
      <c r="H883" s="269">
        <f t="shared" si="41"/>
        <v>309282473.5</v>
      </c>
      <c r="J883" s="267" t="s">
        <v>13</v>
      </c>
      <c r="K883" s="271" t="s">
        <v>949</v>
      </c>
    </row>
    <row r="884" spans="2:11">
      <c r="B884" s="267" t="s">
        <v>943</v>
      </c>
      <c r="C884" t="s">
        <v>2288</v>
      </c>
      <c r="D884" t="s">
        <v>3736</v>
      </c>
      <c r="E884" s="564">
        <v>78000</v>
      </c>
      <c r="F884" s="27">
        <f t="shared" si="42"/>
        <v>309360473.5</v>
      </c>
      <c r="G884" s="266">
        <f t="shared" si="40"/>
        <v>78000</v>
      </c>
      <c r="H884" s="269">
        <f t="shared" si="41"/>
        <v>309360473.5</v>
      </c>
      <c r="J884" s="267" t="s">
        <v>13</v>
      </c>
      <c r="K884" s="271" t="s">
        <v>949</v>
      </c>
    </row>
    <row r="885" spans="2:11">
      <c r="B885" s="267" t="s">
        <v>943</v>
      </c>
      <c r="C885" t="s">
        <v>2288</v>
      </c>
      <c r="D885" t="s">
        <v>3677</v>
      </c>
      <c r="E885" s="564">
        <v>368000</v>
      </c>
      <c r="F885" s="27">
        <f t="shared" si="42"/>
        <v>309728473.5</v>
      </c>
      <c r="G885" s="266">
        <f t="shared" si="40"/>
        <v>368000</v>
      </c>
      <c r="H885" s="269">
        <f t="shared" si="41"/>
        <v>309728473.5</v>
      </c>
      <c r="J885" s="267" t="s">
        <v>13</v>
      </c>
      <c r="K885" s="271" t="s">
        <v>949</v>
      </c>
    </row>
    <row r="886" spans="2:11">
      <c r="B886" s="267" t="s">
        <v>943</v>
      </c>
      <c r="C886" t="s">
        <v>2288</v>
      </c>
      <c r="D886" t="s">
        <v>3710</v>
      </c>
      <c r="E886" s="564">
        <v>315000</v>
      </c>
      <c r="F886" s="27">
        <f t="shared" si="42"/>
        <v>310043473.5</v>
      </c>
      <c r="G886" s="266">
        <f t="shared" si="40"/>
        <v>315000</v>
      </c>
      <c r="H886" s="269">
        <f t="shared" si="41"/>
        <v>310043473.5</v>
      </c>
      <c r="J886" s="267" t="s">
        <v>13</v>
      </c>
      <c r="K886" s="271" t="s">
        <v>949</v>
      </c>
    </row>
    <row r="887" spans="2:11">
      <c r="B887" s="267" t="s">
        <v>943</v>
      </c>
      <c r="C887" t="s">
        <v>2288</v>
      </c>
      <c r="D887" t="s">
        <v>3738</v>
      </c>
      <c r="E887" s="564">
        <v>47000</v>
      </c>
      <c r="F887" s="27">
        <f t="shared" si="42"/>
        <v>310090473.5</v>
      </c>
      <c r="G887" s="266">
        <f t="shared" si="40"/>
        <v>47000</v>
      </c>
      <c r="H887" s="269">
        <f t="shared" si="41"/>
        <v>310090473.5</v>
      </c>
      <c r="J887" s="267" t="s">
        <v>13</v>
      </c>
      <c r="K887" s="271" t="s">
        <v>949</v>
      </c>
    </row>
    <row r="888" spans="2:11">
      <c r="B888" s="267" t="s">
        <v>943</v>
      </c>
      <c r="C888" t="s">
        <v>2288</v>
      </c>
      <c r="D888" t="s">
        <v>3739</v>
      </c>
      <c r="E888" s="564">
        <v>4000</v>
      </c>
      <c r="F888" s="27">
        <f t="shared" si="42"/>
        <v>310094473.5</v>
      </c>
      <c r="G888" s="266">
        <f t="shared" si="40"/>
        <v>4000</v>
      </c>
      <c r="H888" s="269">
        <f t="shared" si="41"/>
        <v>310094473.5</v>
      </c>
      <c r="J888" s="267" t="s">
        <v>13</v>
      </c>
      <c r="K888" s="271" t="s">
        <v>949</v>
      </c>
    </row>
    <row r="889" spans="2:11">
      <c r="B889" s="267" t="s">
        <v>943</v>
      </c>
      <c r="C889" t="s">
        <v>2288</v>
      </c>
      <c r="D889" t="s">
        <v>3723</v>
      </c>
      <c r="E889" s="564">
        <v>63000</v>
      </c>
      <c r="F889" s="27">
        <f t="shared" si="42"/>
        <v>310157473.5</v>
      </c>
      <c r="G889" s="266">
        <f t="shared" si="40"/>
        <v>63000</v>
      </c>
      <c r="H889" s="269">
        <f t="shared" si="41"/>
        <v>310157473.5</v>
      </c>
      <c r="J889" s="267" t="s">
        <v>13</v>
      </c>
      <c r="K889" s="271" t="s">
        <v>949</v>
      </c>
    </row>
    <row r="890" spans="2:11">
      <c r="B890" s="267" t="s">
        <v>943</v>
      </c>
      <c r="C890" t="s">
        <v>2288</v>
      </c>
      <c r="D890" t="s">
        <v>3681</v>
      </c>
      <c r="E890" s="564">
        <v>17000</v>
      </c>
      <c r="F890" s="27">
        <f t="shared" si="42"/>
        <v>310174473.5</v>
      </c>
      <c r="G890" s="266">
        <f t="shared" si="40"/>
        <v>17000</v>
      </c>
      <c r="H890" s="269">
        <f t="shared" si="41"/>
        <v>310174473.5</v>
      </c>
      <c r="J890" s="267" t="s">
        <v>13</v>
      </c>
      <c r="K890" s="271" t="s">
        <v>949</v>
      </c>
    </row>
    <row r="891" spans="2:11">
      <c r="B891" s="267" t="s">
        <v>943</v>
      </c>
      <c r="C891" t="s">
        <v>2288</v>
      </c>
      <c r="D891" t="s">
        <v>3683</v>
      </c>
      <c r="E891" s="564">
        <v>263000</v>
      </c>
      <c r="F891" s="27">
        <f t="shared" si="42"/>
        <v>310437473.5</v>
      </c>
      <c r="G891" s="266">
        <f t="shared" si="40"/>
        <v>263000</v>
      </c>
      <c r="H891" s="269">
        <f t="shared" si="41"/>
        <v>310437473.5</v>
      </c>
      <c r="J891" s="267" t="s">
        <v>13</v>
      </c>
      <c r="K891" s="271" t="s">
        <v>949</v>
      </c>
    </row>
    <row r="892" spans="2:11">
      <c r="B892" s="267" t="s">
        <v>943</v>
      </c>
      <c r="C892" t="s">
        <v>2288</v>
      </c>
      <c r="D892" t="s">
        <v>3740</v>
      </c>
      <c r="E892" s="564">
        <v>79000</v>
      </c>
      <c r="F892" s="27">
        <f t="shared" si="42"/>
        <v>310516473.5</v>
      </c>
      <c r="G892" s="266">
        <f t="shared" si="40"/>
        <v>79000</v>
      </c>
      <c r="H892" s="269">
        <f t="shared" si="41"/>
        <v>310516473.5</v>
      </c>
      <c r="J892" s="267" t="s">
        <v>13</v>
      </c>
      <c r="K892" s="271" t="s">
        <v>949</v>
      </c>
    </row>
    <row r="893" spans="2:11">
      <c r="B893" s="267" t="s">
        <v>943</v>
      </c>
      <c r="C893" t="s">
        <v>2288</v>
      </c>
      <c r="D893" t="s">
        <v>3741</v>
      </c>
      <c r="E893" s="564">
        <v>114000</v>
      </c>
      <c r="F893" s="27">
        <f t="shared" si="42"/>
        <v>310630473.5</v>
      </c>
      <c r="G893" s="266">
        <f t="shared" si="40"/>
        <v>114000</v>
      </c>
      <c r="H893" s="269">
        <f t="shared" si="41"/>
        <v>310630473.5</v>
      </c>
      <c r="J893" s="267" t="s">
        <v>13</v>
      </c>
      <c r="K893" s="271" t="s">
        <v>949</v>
      </c>
    </row>
    <row r="894" spans="2:11">
      <c r="B894" s="267" t="s">
        <v>943</v>
      </c>
      <c r="C894" t="s">
        <v>2288</v>
      </c>
      <c r="D894" t="s">
        <v>3718</v>
      </c>
      <c r="E894" s="564">
        <v>328000</v>
      </c>
      <c r="F894" s="27">
        <f t="shared" si="42"/>
        <v>310958473.5</v>
      </c>
      <c r="G894" s="266">
        <f t="shared" si="40"/>
        <v>328000</v>
      </c>
      <c r="H894" s="269">
        <f t="shared" si="41"/>
        <v>310958473.5</v>
      </c>
      <c r="J894" s="267" t="s">
        <v>13</v>
      </c>
      <c r="K894" s="271" t="s">
        <v>949</v>
      </c>
    </row>
    <row r="895" spans="2:11">
      <c r="B895" s="267" t="s">
        <v>943</v>
      </c>
      <c r="C895" t="s">
        <v>2288</v>
      </c>
      <c r="D895" t="s">
        <v>3730</v>
      </c>
      <c r="E895" s="564">
        <v>12000</v>
      </c>
      <c r="F895" s="27">
        <f t="shared" si="42"/>
        <v>310970473.5</v>
      </c>
      <c r="G895" s="266">
        <f t="shared" si="40"/>
        <v>12000</v>
      </c>
      <c r="H895" s="269">
        <f t="shared" si="41"/>
        <v>310970473.5</v>
      </c>
      <c r="J895" s="267" t="s">
        <v>13</v>
      </c>
      <c r="K895" s="271" t="s">
        <v>949</v>
      </c>
    </row>
    <row r="896" spans="2:11">
      <c r="B896" s="267" t="s">
        <v>943</v>
      </c>
      <c r="C896" t="s">
        <v>2288</v>
      </c>
      <c r="D896" t="s">
        <v>3689</v>
      </c>
      <c r="E896" s="564">
        <v>21000</v>
      </c>
      <c r="F896" s="27">
        <f t="shared" si="42"/>
        <v>310991473.5</v>
      </c>
      <c r="G896" s="266">
        <f t="shared" si="40"/>
        <v>21000</v>
      </c>
      <c r="H896" s="269">
        <f t="shared" si="41"/>
        <v>310991473.5</v>
      </c>
      <c r="J896" s="267" t="s">
        <v>13</v>
      </c>
      <c r="K896" s="271" t="s">
        <v>949</v>
      </c>
    </row>
    <row r="897" spans="2:11">
      <c r="B897" s="267" t="s">
        <v>943</v>
      </c>
      <c r="C897" t="s">
        <v>2288</v>
      </c>
      <c r="D897" t="s">
        <v>3742</v>
      </c>
      <c r="E897" s="564">
        <v>399000</v>
      </c>
      <c r="F897" s="27">
        <f t="shared" si="42"/>
        <v>311390473.5</v>
      </c>
      <c r="G897" s="266">
        <f t="shared" si="40"/>
        <v>399000</v>
      </c>
      <c r="H897" s="269">
        <f t="shared" si="41"/>
        <v>311390473.5</v>
      </c>
      <c r="J897" s="267" t="s">
        <v>13</v>
      </c>
      <c r="K897" s="271" t="s">
        <v>949</v>
      </c>
    </row>
    <row r="898" spans="2:11">
      <c r="B898" s="267" t="s">
        <v>943</v>
      </c>
      <c r="C898" t="s">
        <v>2288</v>
      </c>
      <c r="D898" t="s">
        <v>3786</v>
      </c>
      <c r="E898" s="564">
        <v>315000</v>
      </c>
      <c r="F898" s="27">
        <f t="shared" si="42"/>
        <v>311705473.5</v>
      </c>
      <c r="G898" s="266">
        <f t="shared" si="40"/>
        <v>315000</v>
      </c>
      <c r="H898" s="269">
        <f t="shared" si="41"/>
        <v>311705473.5</v>
      </c>
      <c r="J898" s="267" t="s">
        <v>13</v>
      </c>
      <c r="K898" s="271" t="s">
        <v>949</v>
      </c>
    </row>
    <row r="899" spans="2:11">
      <c r="B899" s="267" t="s">
        <v>943</v>
      </c>
      <c r="C899" t="s">
        <v>2288</v>
      </c>
      <c r="D899" t="s">
        <v>3690</v>
      </c>
      <c r="E899" s="564">
        <v>430000</v>
      </c>
      <c r="F899" s="27">
        <f t="shared" si="42"/>
        <v>312135473.5</v>
      </c>
      <c r="G899" s="266">
        <f t="shared" si="40"/>
        <v>430000</v>
      </c>
      <c r="H899" s="269">
        <f t="shared" si="41"/>
        <v>312135473.5</v>
      </c>
      <c r="J899" s="267" t="s">
        <v>13</v>
      </c>
      <c r="K899" s="271" t="s">
        <v>949</v>
      </c>
    </row>
    <row r="900" spans="2:11">
      <c r="B900" s="267" t="s">
        <v>943</v>
      </c>
      <c r="C900" t="s">
        <v>2288</v>
      </c>
      <c r="D900" t="s">
        <v>3693</v>
      </c>
      <c r="E900" s="564">
        <v>168000</v>
      </c>
      <c r="F900" s="27">
        <f t="shared" si="42"/>
        <v>312303473.5</v>
      </c>
      <c r="G900" s="266">
        <f t="shared" si="40"/>
        <v>168000</v>
      </c>
      <c r="H900" s="269">
        <f t="shared" si="41"/>
        <v>312303473.5</v>
      </c>
      <c r="J900" s="267" t="s">
        <v>13</v>
      </c>
      <c r="K900" s="271" t="s">
        <v>949</v>
      </c>
    </row>
    <row r="901" spans="2:11">
      <c r="B901" s="267" t="s">
        <v>943</v>
      </c>
      <c r="C901" t="s">
        <v>2288</v>
      </c>
      <c r="D901" t="s">
        <v>3743</v>
      </c>
      <c r="E901" s="564">
        <v>199706</v>
      </c>
      <c r="F901" s="27">
        <f t="shared" si="42"/>
        <v>312503179.5</v>
      </c>
      <c r="G901" s="266">
        <f t="shared" si="40"/>
        <v>199706</v>
      </c>
      <c r="H901" s="269">
        <f t="shared" si="41"/>
        <v>312503179.5</v>
      </c>
      <c r="J901" s="267" t="s">
        <v>13</v>
      </c>
      <c r="K901" s="271" t="s">
        <v>949</v>
      </c>
    </row>
    <row r="902" spans="2:11">
      <c r="B902" s="267" t="s">
        <v>943</v>
      </c>
      <c r="C902" t="s">
        <v>2288</v>
      </c>
      <c r="D902" t="s">
        <v>3698</v>
      </c>
      <c r="E902" s="564">
        <v>39000</v>
      </c>
      <c r="F902" s="27">
        <f t="shared" si="42"/>
        <v>312542179.5</v>
      </c>
      <c r="G902" s="266">
        <f t="shared" si="40"/>
        <v>39000</v>
      </c>
      <c r="H902" s="269">
        <f t="shared" si="41"/>
        <v>312542179.5</v>
      </c>
      <c r="J902" s="267" t="s">
        <v>13</v>
      </c>
      <c r="K902" s="271" t="s">
        <v>949</v>
      </c>
    </row>
    <row r="903" spans="2:11">
      <c r="B903" s="267" t="s">
        <v>943</v>
      </c>
      <c r="C903" t="s">
        <v>2288</v>
      </c>
      <c r="D903" t="s">
        <v>3789</v>
      </c>
      <c r="E903" s="564">
        <v>335946</v>
      </c>
      <c r="F903" s="27">
        <f t="shared" si="42"/>
        <v>312878125.5</v>
      </c>
      <c r="G903" s="266">
        <f t="shared" si="40"/>
        <v>335946</v>
      </c>
      <c r="H903" s="269">
        <f t="shared" si="41"/>
        <v>312878125.5</v>
      </c>
      <c r="J903" s="267" t="s">
        <v>13</v>
      </c>
      <c r="K903" s="271" t="s">
        <v>949</v>
      </c>
    </row>
    <row r="904" spans="2:11">
      <c r="B904" s="267" t="s">
        <v>943</v>
      </c>
      <c r="C904" t="s">
        <v>2288</v>
      </c>
      <c r="D904" t="s">
        <v>3745</v>
      </c>
      <c r="E904" s="564">
        <v>149362</v>
      </c>
      <c r="F904" s="27">
        <f t="shared" si="42"/>
        <v>313027487.5</v>
      </c>
      <c r="G904" s="266">
        <f t="shared" si="40"/>
        <v>149362</v>
      </c>
      <c r="H904" s="269">
        <f t="shared" si="41"/>
        <v>313027487.5</v>
      </c>
      <c r="J904" s="267" t="s">
        <v>13</v>
      </c>
      <c r="K904" s="271" t="s">
        <v>949</v>
      </c>
    </row>
    <row r="905" spans="2:11">
      <c r="B905" s="267" t="s">
        <v>943</v>
      </c>
      <c r="C905" t="s">
        <v>2288</v>
      </c>
      <c r="D905" t="s">
        <v>3747</v>
      </c>
      <c r="E905" s="564">
        <v>158000</v>
      </c>
      <c r="F905" s="27">
        <f t="shared" si="42"/>
        <v>313185487.5</v>
      </c>
      <c r="G905" s="266">
        <f t="shared" ref="G905:G968" si="43">E905</f>
        <v>158000</v>
      </c>
      <c r="H905" s="269">
        <f t="shared" ref="H905:H968" si="44">H904+G905</f>
        <v>313185487.5</v>
      </c>
      <c r="J905" s="267" t="s">
        <v>13</v>
      </c>
      <c r="K905" s="271" t="s">
        <v>949</v>
      </c>
    </row>
    <row r="906" spans="2:11">
      <c r="B906" s="267" t="s">
        <v>943</v>
      </c>
      <c r="C906" t="s">
        <v>2288</v>
      </c>
      <c r="D906" t="s">
        <v>3720</v>
      </c>
      <c r="E906" s="564">
        <v>234000</v>
      </c>
      <c r="F906" s="27">
        <f t="shared" si="42"/>
        <v>313419487.5</v>
      </c>
      <c r="G906" s="266">
        <f t="shared" si="43"/>
        <v>234000</v>
      </c>
      <c r="H906" s="269">
        <f t="shared" si="44"/>
        <v>313419487.5</v>
      </c>
      <c r="J906" s="267" t="s">
        <v>13</v>
      </c>
      <c r="K906" s="271" t="s">
        <v>949</v>
      </c>
    </row>
    <row r="907" spans="2:11">
      <c r="B907" s="267" t="s">
        <v>943</v>
      </c>
      <c r="C907" t="s">
        <v>2288</v>
      </c>
      <c r="D907" t="s">
        <v>3787</v>
      </c>
      <c r="E907" s="564">
        <v>430000</v>
      </c>
      <c r="F907" s="27">
        <f t="shared" si="42"/>
        <v>313849487.5</v>
      </c>
      <c r="G907" s="266">
        <f t="shared" si="43"/>
        <v>430000</v>
      </c>
      <c r="H907" s="269">
        <f t="shared" si="44"/>
        <v>313849487.5</v>
      </c>
      <c r="J907" s="267" t="s">
        <v>13</v>
      </c>
      <c r="K907" s="271" t="s">
        <v>949</v>
      </c>
    </row>
    <row r="908" spans="2:11">
      <c r="B908" s="267" t="s">
        <v>943</v>
      </c>
      <c r="C908" t="s">
        <v>2288</v>
      </c>
      <c r="D908" t="s">
        <v>3748</v>
      </c>
      <c r="E908" s="564">
        <v>315000</v>
      </c>
      <c r="F908" s="27">
        <f t="shared" si="42"/>
        <v>314164487.5</v>
      </c>
      <c r="G908" s="266">
        <f t="shared" si="43"/>
        <v>315000</v>
      </c>
      <c r="H908" s="269">
        <f t="shared" si="44"/>
        <v>314164487.5</v>
      </c>
      <c r="J908" s="267" t="s">
        <v>13</v>
      </c>
      <c r="K908" s="271" t="s">
        <v>949</v>
      </c>
    </row>
    <row r="909" spans="2:11">
      <c r="B909" s="267" t="s">
        <v>943</v>
      </c>
      <c r="C909" t="s">
        <v>2288</v>
      </c>
      <c r="D909" t="s">
        <v>3726</v>
      </c>
      <c r="E909" s="564">
        <v>7986</v>
      </c>
      <c r="F909" s="27">
        <f t="shared" si="42"/>
        <v>314172473.5</v>
      </c>
      <c r="G909" s="266">
        <f t="shared" si="43"/>
        <v>7986</v>
      </c>
      <c r="H909" s="269">
        <f t="shared" si="44"/>
        <v>314172473.5</v>
      </c>
      <c r="J909" s="267" t="s">
        <v>13</v>
      </c>
      <c r="K909" s="271" t="s">
        <v>949</v>
      </c>
    </row>
    <row r="910" spans="2:11">
      <c r="B910" s="267" t="s">
        <v>943</v>
      </c>
      <c r="C910" t="s">
        <v>2289</v>
      </c>
      <c r="D910" t="s">
        <v>3736</v>
      </c>
      <c r="E910" s="564">
        <v>78000</v>
      </c>
      <c r="F910" s="27">
        <f t="shared" ref="F910:F973" si="45">F909+E910</f>
        <v>314250473.5</v>
      </c>
      <c r="G910" s="266">
        <f t="shared" si="43"/>
        <v>78000</v>
      </c>
      <c r="H910" s="269">
        <f t="shared" si="44"/>
        <v>314250473.5</v>
      </c>
      <c r="J910" s="267" t="s">
        <v>13</v>
      </c>
      <c r="K910" s="271" t="s">
        <v>949</v>
      </c>
    </row>
    <row r="911" spans="2:11">
      <c r="B911" s="267" t="s">
        <v>943</v>
      </c>
      <c r="C911" t="s">
        <v>2289</v>
      </c>
      <c r="D911" t="s">
        <v>3677</v>
      </c>
      <c r="E911" s="564">
        <v>387000</v>
      </c>
      <c r="F911" s="27">
        <f t="shared" si="45"/>
        <v>314637473.5</v>
      </c>
      <c r="G911" s="266">
        <f t="shared" si="43"/>
        <v>387000</v>
      </c>
      <c r="H911" s="269">
        <f t="shared" si="44"/>
        <v>314637473.5</v>
      </c>
      <c r="J911" s="267" t="s">
        <v>13</v>
      </c>
      <c r="K911" s="271" t="s">
        <v>949</v>
      </c>
    </row>
    <row r="912" spans="2:11">
      <c r="B912" s="267" t="s">
        <v>943</v>
      </c>
      <c r="C912" t="s">
        <v>2289</v>
      </c>
      <c r="D912" t="s">
        <v>3710</v>
      </c>
      <c r="E912" s="564">
        <v>332000</v>
      </c>
      <c r="F912" s="27">
        <f t="shared" si="45"/>
        <v>314969473.5</v>
      </c>
      <c r="G912" s="266">
        <f t="shared" si="43"/>
        <v>332000</v>
      </c>
      <c r="H912" s="269">
        <f t="shared" si="44"/>
        <v>314969473.5</v>
      </c>
      <c r="J912" s="267" t="s">
        <v>13</v>
      </c>
      <c r="K912" s="271" t="s">
        <v>949</v>
      </c>
    </row>
    <row r="913" spans="2:11">
      <c r="B913" s="267" t="s">
        <v>943</v>
      </c>
      <c r="C913" t="s">
        <v>2289</v>
      </c>
      <c r="D913" t="s">
        <v>3738</v>
      </c>
      <c r="E913" s="564">
        <v>50000</v>
      </c>
      <c r="F913" s="27">
        <f t="shared" si="45"/>
        <v>315019473.5</v>
      </c>
      <c r="G913" s="266">
        <f t="shared" si="43"/>
        <v>50000</v>
      </c>
      <c r="H913" s="269">
        <f t="shared" si="44"/>
        <v>315019473.5</v>
      </c>
      <c r="J913" s="267" t="s">
        <v>13</v>
      </c>
      <c r="K913" s="271" t="s">
        <v>949</v>
      </c>
    </row>
    <row r="914" spans="2:11">
      <c r="B914" s="267" t="s">
        <v>943</v>
      </c>
      <c r="C914" t="s">
        <v>2289</v>
      </c>
      <c r="D914" t="s">
        <v>3739</v>
      </c>
      <c r="E914" s="564">
        <v>4000</v>
      </c>
      <c r="F914" s="27">
        <f t="shared" si="45"/>
        <v>315023473.5</v>
      </c>
      <c r="G914" s="266">
        <f t="shared" si="43"/>
        <v>4000</v>
      </c>
      <c r="H914" s="269">
        <f t="shared" si="44"/>
        <v>315023473.5</v>
      </c>
      <c r="J914" s="267" t="s">
        <v>13</v>
      </c>
      <c r="K914" s="271" t="s">
        <v>949</v>
      </c>
    </row>
    <row r="915" spans="2:11">
      <c r="B915" s="267" t="s">
        <v>943</v>
      </c>
      <c r="C915" t="s">
        <v>2289</v>
      </c>
      <c r="D915" t="s">
        <v>3723</v>
      </c>
      <c r="E915" s="564">
        <v>66000</v>
      </c>
      <c r="F915" s="27">
        <f t="shared" si="45"/>
        <v>315089473.5</v>
      </c>
      <c r="G915" s="266">
        <f t="shared" si="43"/>
        <v>66000</v>
      </c>
      <c r="H915" s="269">
        <f t="shared" si="44"/>
        <v>315089473.5</v>
      </c>
      <c r="J915" s="267" t="s">
        <v>13</v>
      </c>
      <c r="K915" s="271" t="s">
        <v>949</v>
      </c>
    </row>
    <row r="916" spans="2:11">
      <c r="B916" s="267" t="s">
        <v>943</v>
      </c>
      <c r="C916" t="s">
        <v>2289</v>
      </c>
      <c r="D916" t="s">
        <v>3681</v>
      </c>
      <c r="E916" s="564">
        <v>17000</v>
      </c>
      <c r="F916" s="27">
        <f t="shared" si="45"/>
        <v>315106473.5</v>
      </c>
      <c r="G916" s="266">
        <f t="shared" si="43"/>
        <v>17000</v>
      </c>
      <c r="H916" s="269">
        <f t="shared" si="44"/>
        <v>315106473.5</v>
      </c>
      <c r="J916" s="267" t="s">
        <v>13</v>
      </c>
      <c r="K916" s="271" t="s">
        <v>949</v>
      </c>
    </row>
    <row r="917" spans="2:11">
      <c r="B917" s="267" t="s">
        <v>943</v>
      </c>
      <c r="C917" t="s">
        <v>2289</v>
      </c>
      <c r="D917" t="s">
        <v>3683</v>
      </c>
      <c r="E917" s="564">
        <v>277000</v>
      </c>
      <c r="F917" s="27">
        <f t="shared" si="45"/>
        <v>315383473.5</v>
      </c>
      <c r="G917" s="266">
        <f t="shared" si="43"/>
        <v>277000</v>
      </c>
      <c r="H917" s="269">
        <f t="shared" si="44"/>
        <v>315383473.5</v>
      </c>
      <c r="J917" s="267" t="s">
        <v>13</v>
      </c>
      <c r="K917" s="271" t="s">
        <v>949</v>
      </c>
    </row>
    <row r="918" spans="2:11">
      <c r="B918" s="267" t="s">
        <v>943</v>
      </c>
      <c r="C918" t="s">
        <v>2289</v>
      </c>
      <c r="D918" t="s">
        <v>3740</v>
      </c>
      <c r="E918" s="564">
        <v>83000</v>
      </c>
      <c r="F918" s="27">
        <f t="shared" si="45"/>
        <v>315466473.5</v>
      </c>
      <c r="G918" s="266">
        <f t="shared" si="43"/>
        <v>83000</v>
      </c>
      <c r="H918" s="269">
        <f t="shared" si="44"/>
        <v>315466473.5</v>
      </c>
      <c r="J918" s="267" t="s">
        <v>13</v>
      </c>
      <c r="K918" s="271" t="s">
        <v>949</v>
      </c>
    </row>
    <row r="919" spans="2:11">
      <c r="B919" s="267" t="s">
        <v>943</v>
      </c>
      <c r="C919" t="s">
        <v>2289</v>
      </c>
      <c r="D919" t="s">
        <v>3718</v>
      </c>
      <c r="E919" s="564">
        <v>323946</v>
      </c>
      <c r="F919" s="27">
        <f t="shared" si="45"/>
        <v>315790419.5</v>
      </c>
      <c r="G919" s="266">
        <f t="shared" si="43"/>
        <v>323946</v>
      </c>
      <c r="H919" s="269">
        <f t="shared" si="44"/>
        <v>315790419.5</v>
      </c>
      <c r="J919" s="267" t="s">
        <v>13</v>
      </c>
      <c r="K919" s="271" t="s">
        <v>949</v>
      </c>
    </row>
    <row r="920" spans="2:11">
      <c r="B920" s="267" t="s">
        <v>943</v>
      </c>
      <c r="C920" t="s">
        <v>2289</v>
      </c>
      <c r="D920" t="s">
        <v>3730</v>
      </c>
      <c r="E920" s="564">
        <v>13000</v>
      </c>
      <c r="F920" s="27">
        <f t="shared" si="45"/>
        <v>315803419.5</v>
      </c>
      <c r="G920" s="266">
        <f t="shared" si="43"/>
        <v>13000</v>
      </c>
      <c r="H920" s="269">
        <f t="shared" si="44"/>
        <v>315803419.5</v>
      </c>
      <c r="J920" s="267" t="s">
        <v>13</v>
      </c>
      <c r="K920" s="271" t="s">
        <v>949</v>
      </c>
    </row>
    <row r="921" spans="2:11">
      <c r="B921" s="267" t="s">
        <v>943</v>
      </c>
      <c r="C921" t="s">
        <v>2289</v>
      </c>
      <c r="D921" t="s">
        <v>3689</v>
      </c>
      <c r="E921" s="564">
        <v>23000</v>
      </c>
      <c r="F921" s="27">
        <f t="shared" si="45"/>
        <v>315826419.5</v>
      </c>
      <c r="G921" s="266">
        <f t="shared" si="43"/>
        <v>23000</v>
      </c>
      <c r="H921" s="269">
        <f t="shared" si="44"/>
        <v>315826419.5</v>
      </c>
      <c r="J921" s="267" t="s">
        <v>13</v>
      </c>
      <c r="K921" s="271" t="s">
        <v>949</v>
      </c>
    </row>
    <row r="922" spans="2:11">
      <c r="B922" s="267" t="s">
        <v>943</v>
      </c>
      <c r="C922" t="s">
        <v>2289</v>
      </c>
      <c r="D922" t="s">
        <v>3742</v>
      </c>
      <c r="E922" s="564">
        <v>399000</v>
      </c>
      <c r="F922" s="27">
        <f t="shared" si="45"/>
        <v>316225419.5</v>
      </c>
      <c r="G922" s="266">
        <f t="shared" si="43"/>
        <v>399000</v>
      </c>
      <c r="H922" s="269">
        <f t="shared" si="44"/>
        <v>316225419.5</v>
      </c>
      <c r="J922" s="267" t="s">
        <v>13</v>
      </c>
      <c r="K922" s="271" t="s">
        <v>949</v>
      </c>
    </row>
    <row r="923" spans="2:11">
      <c r="B923" s="267" t="s">
        <v>943</v>
      </c>
      <c r="C923" t="s">
        <v>2289</v>
      </c>
      <c r="D923" t="s">
        <v>3786</v>
      </c>
      <c r="E923" s="564">
        <v>332000</v>
      </c>
      <c r="F923" s="27">
        <f t="shared" si="45"/>
        <v>316557419.5</v>
      </c>
      <c r="G923" s="266">
        <f t="shared" si="43"/>
        <v>332000</v>
      </c>
      <c r="H923" s="269">
        <f t="shared" si="44"/>
        <v>316557419.5</v>
      </c>
      <c r="J923" s="267" t="s">
        <v>13</v>
      </c>
      <c r="K923" s="271" t="s">
        <v>949</v>
      </c>
    </row>
    <row r="924" spans="2:11">
      <c r="B924" s="267" t="s">
        <v>943</v>
      </c>
      <c r="C924" t="s">
        <v>2289</v>
      </c>
      <c r="D924" t="s">
        <v>3693</v>
      </c>
      <c r="E924" s="564">
        <v>177000</v>
      </c>
      <c r="F924" s="27">
        <f t="shared" si="45"/>
        <v>316734419.5</v>
      </c>
      <c r="G924" s="266">
        <f t="shared" si="43"/>
        <v>177000</v>
      </c>
      <c r="H924" s="269">
        <f t="shared" si="44"/>
        <v>316734419.5</v>
      </c>
      <c r="J924" s="267" t="s">
        <v>13</v>
      </c>
      <c r="K924" s="271" t="s">
        <v>949</v>
      </c>
    </row>
    <row r="925" spans="2:11">
      <c r="B925" s="267" t="s">
        <v>943</v>
      </c>
      <c r="C925" t="s">
        <v>2289</v>
      </c>
      <c r="D925" t="s">
        <v>3743</v>
      </c>
      <c r="E925" s="564">
        <v>393970</v>
      </c>
      <c r="F925" s="27">
        <f t="shared" si="45"/>
        <v>317128389.5</v>
      </c>
      <c r="G925" s="266">
        <f t="shared" si="43"/>
        <v>393970</v>
      </c>
      <c r="H925" s="269">
        <f t="shared" si="44"/>
        <v>317128389.5</v>
      </c>
      <c r="J925" s="267" t="s">
        <v>13</v>
      </c>
      <c r="K925" s="271" t="s">
        <v>949</v>
      </c>
    </row>
    <row r="926" spans="2:11">
      <c r="B926" s="267" t="s">
        <v>943</v>
      </c>
      <c r="C926" t="s">
        <v>2289</v>
      </c>
      <c r="D926" t="s">
        <v>3698</v>
      </c>
      <c r="E926" s="564">
        <v>39000</v>
      </c>
      <c r="F926" s="27">
        <f t="shared" si="45"/>
        <v>317167389.5</v>
      </c>
      <c r="G926" s="266">
        <f t="shared" si="43"/>
        <v>39000</v>
      </c>
      <c r="H926" s="269">
        <f t="shared" si="44"/>
        <v>317167389.5</v>
      </c>
      <c r="J926" s="267" t="s">
        <v>13</v>
      </c>
      <c r="K926" s="271" t="s">
        <v>949</v>
      </c>
    </row>
    <row r="927" spans="2:11">
      <c r="B927" s="267" t="s">
        <v>943</v>
      </c>
      <c r="C927" t="s">
        <v>2289</v>
      </c>
      <c r="D927" t="s">
        <v>3789</v>
      </c>
      <c r="E927" s="564">
        <v>387000</v>
      </c>
      <c r="F927" s="27">
        <f t="shared" si="45"/>
        <v>317554389.5</v>
      </c>
      <c r="G927" s="266">
        <f t="shared" si="43"/>
        <v>387000</v>
      </c>
      <c r="H927" s="269">
        <f t="shared" si="44"/>
        <v>317554389.5</v>
      </c>
      <c r="J927" s="267" t="s">
        <v>13</v>
      </c>
      <c r="K927" s="271" t="s">
        <v>949</v>
      </c>
    </row>
    <row r="928" spans="2:11">
      <c r="B928" s="267" t="s">
        <v>943</v>
      </c>
      <c r="C928" t="s">
        <v>2289</v>
      </c>
      <c r="D928" t="s">
        <v>3745</v>
      </c>
      <c r="E928" s="564">
        <v>149362</v>
      </c>
      <c r="F928" s="27">
        <f t="shared" si="45"/>
        <v>317703751.5</v>
      </c>
      <c r="G928" s="266">
        <f t="shared" si="43"/>
        <v>149362</v>
      </c>
      <c r="H928" s="269">
        <f t="shared" si="44"/>
        <v>317703751.5</v>
      </c>
      <c r="J928" s="267" t="s">
        <v>13</v>
      </c>
      <c r="K928" s="271" t="s">
        <v>949</v>
      </c>
    </row>
    <row r="929" spans="2:11">
      <c r="B929" s="267" t="s">
        <v>943</v>
      </c>
      <c r="C929" t="s">
        <v>2289</v>
      </c>
      <c r="D929" t="s">
        <v>3747</v>
      </c>
      <c r="E929" s="564">
        <v>166000</v>
      </c>
      <c r="F929" s="27">
        <f t="shared" si="45"/>
        <v>317869751.5</v>
      </c>
      <c r="G929" s="266">
        <f t="shared" si="43"/>
        <v>166000</v>
      </c>
      <c r="H929" s="269">
        <f t="shared" si="44"/>
        <v>317869751.5</v>
      </c>
      <c r="J929" s="267" t="s">
        <v>13</v>
      </c>
      <c r="K929" s="271" t="s">
        <v>949</v>
      </c>
    </row>
    <row r="930" spans="2:11">
      <c r="B930" s="267" t="s">
        <v>943</v>
      </c>
      <c r="C930" t="s">
        <v>2289</v>
      </c>
      <c r="D930" t="s">
        <v>3720</v>
      </c>
      <c r="E930" s="564">
        <v>234000</v>
      </c>
      <c r="F930" s="27">
        <f t="shared" si="45"/>
        <v>318103751.5</v>
      </c>
      <c r="G930" s="266">
        <f t="shared" si="43"/>
        <v>234000</v>
      </c>
      <c r="H930" s="269">
        <f t="shared" si="44"/>
        <v>318103751.5</v>
      </c>
      <c r="J930" s="267" t="s">
        <v>13</v>
      </c>
      <c r="K930" s="271" t="s">
        <v>949</v>
      </c>
    </row>
    <row r="931" spans="2:11">
      <c r="B931" s="267" t="s">
        <v>943</v>
      </c>
      <c r="C931" t="s">
        <v>2289</v>
      </c>
      <c r="D931" t="s">
        <v>3787</v>
      </c>
      <c r="E931" s="564">
        <v>469000</v>
      </c>
      <c r="F931" s="27">
        <f t="shared" si="45"/>
        <v>318572751.5</v>
      </c>
      <c r="G931" s="266">
        <f t="shared" si="43"/>
        <v>469000</v>
      </c>
      <c r="H931" s="269">
        <f t="shared" si="44"/>
        <v>318572751.5</v>
      </c>
      <c r="J931" s="267" t="s">
        <v>13</v>
      </c>
      <c r="K931" s="271" t="s">
        <v>949</v>
      </c>
    </row>
    <row r="932" spans="2:11">
      <c r="B932" s="267" t="s">
        <v>943</v>
      </c>
      <c r="C932" t="s">
        <v>2289</v>
      </c>
      <c r="D932" t="s">
        <v>3748</v>
      </c>
      <c r="E932" s="564">
        <v>332000</v>
      </c>
      <c r="F932" s="27">
        <f t="shared" si="45"/>
        <v>318904751.5</v>
      </c>
      <c r="G932" s="266">
        <f t="shared" si="43"/>
        <v>332000</v>
      </c>
      <c r="H932" s="269">
        <f t="shared" si="44"/>
        <v>318904751.5</v>
      </c>
      <c r="J932" s="267" t="s">
        <v>13</v>
      </c>
      <c r="K932" s="271" t="s">
        <v>949</v>
      </c>
    </row>
    <row r="933" spans="2:11">
      <c r="B933" s="267" t="s">
        <v>943</v>
      </c>
      <c r="C933" t="s">
        <v>2289</v>
      </c>
      <c r="D933" t="s">
        <v>3726</v>
      </c>
      <c r="E933" s="564">
        <v>7986</v>
      </c>
      <c r="F933" s="27">
        <f t="shared" si="45"/>
        <v>318912737.5</v>
      </c>
      <c r="G933" s="266">
        <f t="shared" si="43"/>
        <v>7986</v>
      </c>
      <c r="H933" s="269">
        <f t="shared" si="44"/>
        <v>318912737.5</v>
      </c>
      <c r="J933" s="267" t="s">
        <v>13</v>
      </c>
      <c r="K933" s="271" t="s">
        <v>949</v>
      </c>
    </row>
    <row r="934" spans="2:11">
      <c r="B934" s="267" t="s">
        <v>943</v>
      </c>
      <c r="C934" t="s">
        <v>2290</v>
      </c>
      <c r="D934" t="s">
        <v>3736</v>
      </c>
      <c r="E934" s="564">
        <v>78000</v>
      </c>
      <c r="F934" s="27">
        <f t="shared" si="45"/>
        <v>318990737.5</v>
      </c>
      <c r="G934" s="266">
        <f t="shared" si="43"/>
        <v>78000</v>
      </c>
      <c r="H934" s="269">
        <f t="shared" si="44"/>
        <v>318990737.5</v>
      </c>
      <c r="J934" s="267" t="s">
        <v>13</v>
      </c>
      <c r="K934" s="271" t="s">
        <v>949</v>
      </c>
    </row>
    <row r="935" spans="2:11">
      <c r="B935" s="267" t="s">
        <v>943</v>
      </c>
      <c r="C935" t="s">
        <v>2290</v>
      </c>
      <c r="D935" t="s">
        <v>3677</v>
      </c>
      <c r="E935" s="564">
        <v>394000</v>
      </c>
      <c r="F935" s="27">
        <f t="shared" si="45"/>
        <v>319384737.5</v>
      </c>
      <c r="G935" s="266">
        <f t="shared" si="43"/>
        <v>394000</v>
      </c>
      <c r="H935" s="269">
        <f t="shared" si="44"/>
        <v>319384737.5</v>
      </c>
      <c r="J935" s="267" t="s">
        <v>13</v>
      </c>
      <c r="K935" s="271" t="s">
        <v>949</v>
      </c>
    </row>
    <row r="936" spans="2:11">
      <c r="B936" s="267" t="s">
        <v>943</v>
      </c>
      <c r="C936" t="s">
        <v>2290</v>
      </c>
      <c r="D936" t="s">
        <v>3710</v>
      </c>
      <c r="E936" s="564">
        <v>338000</v>
      </c>
      <c r="F936" s="27">
        <f t="shared" si="45"/>
        <v>319722737.5</v>
      </c>
      <c r="G936" s="266">
        <f t="shared" si="43"/>
        <v>338000</v>
      </c>
      <c r="H936" s="269">
        <f t="shared" si="44"/>
        <v>319722737.5</v>
      </c>
      <c r="J936" s="267" t="s">
        <v>13</v>
      </c>
      <c r="K936" s="271" t="s">
        <v>949</v>
      </c>
    </row>
    <row r="937" spans="2:11">
      <c r="B937" s="267" t="s">
        <v>943</v>
      </c>
      <c r="C937" t="s">
        <v>2290</v>
      </c>
      <c r="D937" t="s">
        <v>3738</v>
      </c>
      <c r="E937" s="564">
        <v>51000</v>
      </c>
      <c r="F937" s="27">
        <f t="shared" si="45"/>
        <v>319773737.5</v>
      </c>
      <c r="G937" s="266">
        <f t="shared" si="43"/>
        <v>51000</v>
      </c>
      <c r="H937" s="269">
        <f t="shared" si="44"/>
        <v>319773737.5</v>
      </c>
      <c r="J937" s="267" t="s">
        <v>13</v>
      </c>
      <c r="K937" s="271" t="s">
        <v>949</v>
      </c>
    </row>
    <row r="938" spans="2:11">
      <c r="B938" s="267" t="s">
        <v>943</v>
      </c>
      <c r="C938" t="s">
        <v>2290</v>
      </c>
      <c r="D938" t="s">
        <v>3739</v>
      </c>
      <c r="E938" s="564">
        <v>4000</v>
      </c>
      <c r="F938" s="27">
        <f t="shared" si="45"/>
        <v>319777737.5</v>
      </c>
      <c r="G938" s="266">
        <f t="shared" si="43"/>
        <v>4000</v>
      </c>
      <c r="H938" s="269">
        <f t="shared" si="44"/>
        <v>319777737.5</v>
      </c>
      <c r="J938" s="267" t="s">
        <v>13</v>
      </c>
      <c r="K938" s="271" t="s">
        <v>949</v>
      </c>
    </row>
    <row r="939" spans="2:11">
      <c r="B939" s="267" t="s">
        <v>943</v>
      </c>
      <c r="C939" t="s">
        <v>2290</v>
      </c>
      <c r="D939" t="s">
        <v>3723</v>
      </c>
      <c r="E939" s="564">
        <v>68000</v>
      </c>
      <c r="F939" s="27">
        <f t="shared" si="45"/>
        <v>319845737.5</v>
      </c>
      <c r="G939" s="266">
        <f t="shared" si="43"/>
        <v>68000</v>
      </c>
      <c r="H939" s="269">
        <f t="shared" si="44"/>
        <v>319845737.5</v>
      </c>
      <c r="J939" s="267" t="s">
        <v>13</v>
      </c>
      <c r="K939" s="271" t="s">
        <v>949</v>
      </c>
    </row>
    <row r="940" spans="2:11">
      <c r="B940" s="267" t="s">
        <v>943</v>
      </c>
      <c r="C940" t="s">
        <v>2290</v>
      </c>
      <c r="D940" t="s">
        <v>3681</v>
      </c>
      <c r="E940" s="564">
        <v>17000</v>
      </c>
      <c r="F940" s="27">
        <f t="shared" si="45"/>
        <v>319862737.5</v>
      </c>
      <c r="G940" s="266">
        <f t="shared" si="43"/>
        <v>17000</v>
      </c>
      <c r="H940" s="269">
        <f t="shared" si="44"/>
        <v>319862737.5</v>
      </c>
      <c r="J940" s="267" t="s">
        <v>13</v>
      </c>
      <c r="K940" s="271" t="s">
        <v>949</v>
      </c>
    </row>
    <row r="941" spans="2:11">
      <c r="B941" s="267" t="s">
        <v>943</v>
      </c>
      <c r="C941" t="s">
        <v>2290</v>
      </c>
      <c r="D941" t="s">
        <v>3683</v>
      </c>
      <c r="E941" s="564">
        <v>281000</v>
      </c>
      <c r="F941" s="27">
        <f t="shared" si="45"/>
        <v>320143737.5</v>
      </c>
      <c r="G941" s="266">
        <f t="shared" si="43"/>
        <v>281000</v>
      </c>
      <c r="H941" s="269">
        <f t="shared" si="44"/>
        <v>320143737.5</v>
      </c>
      <c r="J941" s="267" t="s">
        <v>13</v>
      </c>
      <c r="K941" s="271" t="s">
        <v>949</v>
      </c>
    </row>
    <row r="942" spans="2:11">
      <c r="B942" s="267" t="s">
        <v>943</v>
      </c>
      <c r="C942" t="s">
        <v>2290</v>
      </c>
      <c r="D942" t="s">
        <v>3740</v>
      </c>
      <c r="E942" s="564">
        <v>84000</v>
      </c>
      <c r="F942" s="27">
        <f t="shared" si="45"/>
        <v>320227737.5</v>
      </c>
      <c r="G942" s="266">
        <f t="shared" si="43"/>
        <v>84000</v>
      </c>
      <c r="H942" s="269">
        <f t="shared" si="44"/>
        <v>320227737.5</v>
      </c>
      <c r="J942" s="267" t="s">
        <v>13</v>
      </c>
      <c r="K942" s="271" t="s">
        <v>949</v>
      </c>
    </row>
    <row r="943" spans="2:11">
      <c r="B943" s="267" t="s">
        <v>943</v>
      </c>
      <c r="C943" t="s">
        <v>2290</v>
      </c>
      <c r="D943" t="s">
        <v>3718</v>
      </c>
      <c r="E943" s="564">
        <v>344000</v>
      </c>
      <c r="F943" s="27">
        <f t="shared" si="45"/>
        <v>320571737.5</v>
      </c>
      <c r="G943" s="266">
        <f t="shared" si="43"/>
        <v>344000</v>
      </c>
      <c r="H943" s="269">
        <f t="shared" si="44"/>
        <v>320571737.5</v>
      </c>
      <c r="J943" s="267" t="s">
        <v>13</v>
      </c>
      <c r="K943" s="271" t="s">
        <v>949</v>
      </c>
    </row>
    <row r="944" spans="2:11">
      <c r="B944" s="267" t="s">
        <v>943</v>
      </c>
      <c r="C944" t="s">
        <v>2290</v>
      </c>
      <c r="D944" t="s">
        <v>3730</v>
      </c>
      <c r="E944" s="564">
        <v>13000</v>
      </c>
      <c r="F944" s="27">
        <f t="shared" si="45"/>
        <v>320584737.5</v>
      </c>
      <c r="G944" s="266">
        <f t="shared" si="43"/>
        <v>13000</v>
      </c>
      <c r="H944" s="269">
        <f t="shared" si="44"/>
        <v>320584737.5</v>
      </c>
      <c r="J944" s="267" t="s">
        <v>13</v>
      </c>
      <c r="K944" s="271" t="s">
        <v>949</v>
      </c>
    </row>
    <row r="945" spans="2:11">
      <c r="B945" s="267" t="s">
        <v>943</v>
      </c>
      <c r="C945" t="s">
        <v>2290</v>
      </c>
      <c r="D945" t="s">
        <v>3689</v>
      </c>
      <c r="E945" s="564">
        <v>23000</v>
      </c>
      <c r="F945" s="27">
        <f t="shared" si="45"/>
        <v>320607737.5</v>
      </c>
      <c r="G945" s="266">
        <f t="shared" si="43"/>
        <v>23000</v>
      </c>
      <c r="H945" s="269">
        <f t="shared" si="44"/>
        <v>320607737.5</v>
      </c>
      <c r="J945" s="267" t="s">
        <v>13</v>
      </c>
      <c r="K945" s="271" t="s">
        <v>949</v>
      </c>
    </row>
    <row r="946" spans="2:11">
      <c r="B946" s="267" t="s">
        <v>943</v>
      </c>
      <c r="C946" t="s">
        <v>2290</v>
      </c>
      <c r="D946" t="s">
        <v>3742</v>
      </c>
      <c r="E946" s="564">
        <v>399000</v>
      </c>
      <c r="F946" s="27">
        <f t="shared" si="45"/>
        <v>321006737.5</v>
      </c>
      <c r="G946" s="266">
        <f t="shared" si="43"/>
        <v>399000</v>
      </c>
      <c r="H946" s="269">
        <f t="shared" si="44"/>
        <v>321006737.5</v>
      </c>
      <c r="J946" s="267" t="s">
        <v>13</v>
      </c>
      <c r="K946" s="271" t="s">
        <v>949</v>
      </c>
    </row>
    <row r="947" spans="2:11">
      <c r="B947" s="267" t="s">
        <v>943</v>
      </c>
      <c r="C947" t="s">
        <v>2290</v>
      </c>
      <c r="D947" t="s">
        <v>3786</v>
      </c>
      <c r="E947" s="564">
        <v>338000</v>
      </c>
      <c r="F947" s="27">
        <f t="shared" si="45"/>
        <v>321344737.5</v>
      </c>
      <c r="G947" s="266">
        <f t="shared" si="43"/>
        <v>338000</v>
      </c>
      <c r="H947" s="269">
        <f t="shared" si="44"/>
        <v>321344737.5</v>
      </c>
      <c r="J947" s="267" t="s">
        <v>13</v>
      </c>
      <c r="K947" s="271" t="s">
        <v>949</v>
      </c>
    </row>
    <row r="948" spans="2:11">
      <c r="B948" s="267" t="s">
        <v>943</v>
      </c>
      <c r="C948" t="s">
        <v>2290</v>
      </c>
      <c r="D948" t="s">
        <v>3690</v>
      </c>
      <c r="E948" s="564">
        <v>469000</v>
      </c>
      <c r="F948" s="27">
        <f t="shared" si="45"/>
        <v>321813737.5</v>
      </c>
      <c r="G948" s="266">
        <f t="shared" si="43"/>
        <v>469000</v>
      </c>
      <c r="H948" s="269">
        <f t="shared" si="44"/>
        <v>321813737.5</v>
      </c>
      <c r="J948" s="267" t="s">
        <v>13</v>
      </c>
      <c r="K948" s="271" t="s">
        <v>949</v>
      </c>
    </row>
    <row r="949" spans="2:11">
      <c r="B949" s="267" t="s">
        <v>943</v>
      </c>
      <c r="C949" t="s">
        <v>2290</v>
      </c>
      <c r="D949" t="s">
        <v>3693</v>
      </c>
      <c r="E949" s="564">
        <v>180000</v>
      </c>
      <c r="F949" s="27">
        <f t="shared" si="45"/>
        <v>321993737.5</v>
      </c>
      <c r="G949" s="266">
        <f t="shared" si="43"/>
        <v>180000</v>
      </c>
      <c r="H949" s="269">
        <f t="shared" si="44"/>
        <v>321993737.5</v>
      </c>
      <c r="J949" s="267" t="s">
        <v>13</v>
      </c>
      <c r="K949" s="271" t="s">
        <v>949</v>
      </c>
    </row>
    <row r="950" spans="2:11">
      <c r="B950" s="267" t="s">
        <v>943</v>
      </c>
      <c r="C950" t="s">
        <v>2290</v>
      </c>
      <c r="D950" t="s">
        <v>3743</v>
      </c>
      <c r="E950" s="564">
        <v>287111</v>
      </c>
      <c r="F950" s="27">
        <f t="shared" si="45"/>
        <v>322280848.5</v>
      </c>
      <c r="G950" s="266">
        <f t="shared" si="43"/>
        <v>287111</v>
      </c>
      <c r="H950" s="269">
        <f t="shared" si="44"/>
        <v>322280848.5</v>
      </c>
      <c r="J950" s="267" t="s">
        <v>13</v>
      </c>
      <c r="K950" s="271" t="s">
        <v>949</v>
      </c>
    </row>
    <row r="951" spans="2:11">
      <c r="B951" s="267" t="s">
        <v>943</v>
      </c>
      <c r="C951" t="s">
        <v>2290</v>
      </c>
      <c r="D951" t="s">
        <v>3698</v>
      </c>
      <c r="E951" s="564">
        <v>39000</v>
      </c>
      <c r="F951" s="27">
        <f t="shared" si="45"/>
        <v>322319848.5</v>
      </c>
      <c r="G951" s="266">
        <f t="shared" si="43"/>
        <v>39000</v>
      </c>
      <c r="H951" s="269">
        <f t="shared" si="44"/>
        <v>322319848.5</v>
      </c>
      <c r="J951" s="267" t="s">
        <v>13</v>
      </c>
      <c r="K951" s="271" t="s">
        <v>949</v>
      </c>
    </row>
    <row r="952" spans="2:11">
      <c r="B952" s="267" t="s">
        <v>943</v>
      </c>
      <c r="C952" t="s">
        <v>2290</v>
      </c>
      <c r="D952" t="s">
        <v>3789</v>
      </c>
      <c r="E952" s="564">
        <v>335946</v>
      </c>
      <c r="F952" s="27">
        <f t="shared" si="45"/>
        <v>322655794.5</v>
      </c>
      <c r="G952" s="266">
        <f t="shared" si="43"/>
        <v>335946</v>
      </c>
      <c r="H952" s="269">
        <f t="shared" si="44"/>
        <v>322655794.5</v>
      </c>
      <c r="J952" s="267" t="s">
        <v>13</v>
      </c>
      <c r="K952" s="271" t="s">
        <v>949</v>
      </c>
    </row>
    <row r="953" spans="2:11">
      <c r="B953" s="267" t="s">
        <v>943</v>
      </c>
      <c r="C953" t="s">
        <v>2290</v>
      </c>
      <c r="D953" t="s">
        <v>3745</v>
      </c>
      <c r="E953" s="564">
        <v>149362</v>
      </c>
      <c r="F953" s="27">
        <f t="shared" si="45"/>
        <v>322805156.5</v>
      </c>
      <c r="G953" s="266">
        <f t="shared" si="43"/>
        <v>149362</v>
      </c>
      <c r="H953" s="269">
        <f t="shared" si="44"/>
        <v>322805156.5</v>
      </c>
      <c r="J953" s="267" t="s">
        <v>13</v>
      </c>
      <c r="K953" s="271" t="s">
        <v>949</v>
      </c>
    </row>
    <row r="954" spans="2:11">
      <c r="B954" s="267" t="s">
        <v>943</v>
      </c>
      <c r="C954" t="s">
        <v>2290</v>
      </c>
      <c r="D954" t="s">
        <v>3747</v>
      </c>
      <c r="E954" s="564">
        <v>169000</v>
      </c>
      <c r="F954" s="27">
        <f t="shared" si="45"/>
        <v>322974156.5</v>
      </c>
      <c r="G954" s="266">
        <f t="shared" si="43"/>
        <v>169000</v>
      </c>
      <c r="H954" s="269">
        <f t="shared" si="44"/>
        <v>322974156.5</v>
      </c>
      <c r="J954" s="267" t="s">
        <v>13</v>
      </c>
      <c r="K954" s="271" t="s">
        <v>949</v>
      </c>
    </row>
    <row r="955" spans="2:11">
      <c r="B955" s="267" t="s">
        <v>943</v>
      </c>
      <c r="C955" t="s">
        <v>2290</v>
      </c>
      <c r="D955" t="s">
        <v>3720</v>
      </c>
      <c r="E955" s="564">
        <v>234000</v>
      </c>
      <c r="F955" s="27">
        <f t="shared" si="45"/>
        <v>323208156.5</v>
      </c>
      <c r="G955" s="266">
        <f t="shared" si="43"/>
        <v>234000</v>
      </c>
      <c r="H955" s="269">
        <f t="shared" si="44"/>
        <v>323208156.5</v>
      </c>
      <c r="J955" s="267" t="s">
        <v>13</v>
      </c>
      <c r="K955" s="271" t="s">
        <v>949</v>
      </c>
    </row>
    <row r="956" spans="2:11">
      <c r="B956" s="267" t="s">
        <v>943</v>
      </c>
      <c r="C956" t="s">
        <v>2290</v>
      </c>
      <c r="D956" t="s">
        <v>3787</v>
      </c>
      <c r="E956" s="564">
        <v>469000</v>
      </c>
      <c r="F956" s="27">
        <f t="shared" si="45"/>
        <v>323677156.5</v>
      </c>
      <c r="G956" s="266">
        <f t="shared" si="43"/>
        <v>469000</v>
      </c>
      <c r="H956" s="269">
        <f t="shared" si="44"/>
        <v>323677156.5</v>
      </c>
      <c r="J956" s="267" t="s">
        <v>13</v>
      </c>
      <c r="K956" s="271" t="s">
        <v>949</v>
      </c>
    </row>
    <row r="957" spans="2:11">
      <c r="B957" s="267" t="s">
        <v>943</v>
      </c>
      <c r="C957" t="s">
        <v>2290</v>
      </c>
      <c r="D957" t="s">
        <v>3748</v>
      </c>
      <c r="E957" s="564">
        <v>338000</v>
      </c>
      <c r="F957" s="27">
        <f t="shared" si="45"/>
        <v>324015156.5</v>
      </c>
      <c r="G957" s="266">
        <f t="shared" si="43"/>
        <v>338000</v>
      </c>
      <c r="H957" s="269">
        <f t="shared" si="44"/>
        <v>324015156.5</v>
      </c>
      <c r="J957" s="267" t="s">
        <v>13</v>
      </c>
      <c r="K957" s="271" t="s">
        <v>949</v>
      </c>
    </row>
    <row r="958" spans="2:11">
      <c r="B958" s="267" t="s">
        <v>943</v>
      </c>
      <c r="C958" t="s">
        <v>2290</v>
      </c>
      <c r="D958" t="s">
        <v>3726</v>
      </c>
      <c r="E958" s="564">
        <v>7986</v>
      </c>
      <c r="F958" s="27">
        <f t="shared" si="45"/>
        <v>324023142.5</v>
      </c>
      <c r="G958" s="266">
        <f t="shared" si="43"/>
        <v>7986</v>
      </c>
      <c r="H958" s="269">
        <f t="shared" si="44"/>
        <v>324023142.5</v>
      </c>
      <c r="J958" s="267" t="s">
        <v>13</v>
      </c>
      <c r="K958" s="271" t="s">
        <v>949</v>
      </c>
    </row>
    <row r="959" spans="2:11">
      <c r="B959" s="267" t="s">
        <v>943</v>
      </c>
      <c r="C959" t="s">
        <v>2291</v>
      </c>
      <c r="D959" t="s">
        <v>3736</v>
      </c>
      <c r="E959" s="564">
        <v>78000</v>
      </c>
      <c r="F959" s="27">
        <f t="shared" si="45"/>
        <v>324101142.5</v>
      </c>
      <c r="G959" s="266">
        <f t="shared" si="43"/>
        <v>78000</v>
      </c>
      <c r="H959" s="269">
        <f t="shared" si="44"/>
        <v>324101142.5</v>
      </c>
      <c r="J959" s="267" t="s">
        <v>13</v>
      </c>
      <c r="K959" s="271" t="s">
        <v>949</v>
      </c>
    </row>
    <row r="960" spans="2:11">
      <c r="B960" s="267" t="s">
        <v>943</v>
      </c>
      <c r="C960" t="s">
        <v>2291</v>
      </c>
      <c r="D960" t="s">
        <v>3677</v>
      </c>
      <c r="E960" s="564">
        <v>366000</v>
      </c>
      <c r="F960" s="27">
        <f t="shared" si="45"/>
        <v>324467142.5</v>
      </c>
      <c r="G960" s="266">
        <f t="shared" si="43"/>
        <v>366000</v>
      </c>
      <c r="H960" s="269">
        <f t="shared" si="44"/>
        <v>324467142.5</v>
      </c>
      <c r="J960" s="267" t="s">
        <v>13</v>
      </c>
      <c r="K960" s="271" t="s">
        <v>949</v>
      </c>
    </row>
    <row r="961" spans="2:11">
      <c r="B961" s="267" t="s">
        <v>943</v>
      </c>
      <c r="C961" t="s">
        <v>2291</v>
      </c>
      <c r="D961" t="s">
        <v>3710</v>
      </c>
      <c r="E961" s="564">
        <v>314000</v>
      </c>
      <c r="F961" s="27">
        <f t="shared" si="45"/>
        <v>324781142.5</v>
      </c>
      <c r="G961" s="266">
        <f t="shared" si="43"/>
        <v>314000</v>
      </c>
      <c r="H961" s="269">
        <f t="shared" si="44"/>
        <v>324781142.5</v>
      </c>
      <c r="J961" s="267" t="s">
        <v>13</v>
      </c>
      <c r="K961" s="271" t="s">
        <v>949</v>
      </c>
    </row>
    <row r="962" spans="2:11">
      <c r="B962" s="267" t="s">
        <v>943</v>
      </c>
      <c r="C962" t="s">
        <v>2291</v>
      </c>
      <c r="D962" t="s">
        <v>3678</v>
      </c>
      <c r="E962" s="564">
        <v>154024</v>
      </c>
      <c r="F962" s="27">
        <f t="shared" si="45"/>
        <v>324935166.5</v>
      </c>
      <c r="G962" s="266">
        <f t="shared" si="43"/>
        <v>154024</v>
      </c>
      <c r="H962" s="269">
        <f t="shared" si="44"/>
        <v>324935166.5</v>
      </c>
      <c r="J962" s="267" t="s">
        <v>13</v>
      </c>
      <c r="K962" s="271" t="s">
        <v>949</v>
      </c>
    </row>
    <row r="963" spans="2:11">
      <c r="B963" s="267" t="s">
        <v>943</v>
      </c>
      <c r="C963" t="s">
        <v>2291</v>
      </c>
      <c r="D963" t="s">
        <v>3738</v>
      </c>
      <c r="E963" s="564">
        <v>47000</v>
      </c>
      <c r="F963" s="27">
        <f t="shared" si="45"/>
        <v>324982166.5</v>
      </c>
      <c r="G963" s="266">
        <f t="shared" si="43"/>
        <v>47000</v>
      </c>
      <c r="H963" s="269">
        <f t="shared" si="44"/>
        <v>324982166.5</v>
      </c>
      <c r="J963" s="267" t="s">
        <v>13</v>
      </c>
      <c r="K963" s="271" t="s">
        <v>949</v>
      </c>
    </row>
    <row r="964" spans="2:11">
      <c r="B964" s="267" t="s">
        <v>943</v>
      </c>
      <c r="C964" t="s">
        <v>2291</v>
      </c>
      <c r="D964" t="s">
        <v>3739</v>
      </c>
      <c r="E964" s="564">
        <v>4000</v>
      </c>
      <c r="F964" s="27">
        <f t="shared" si="45"/>
        <v>324986166.5</v>
      </c>
      <c r="G964" s="266">
        <f t="shared" si="43"/>
        <v>4000</v>
      </c>
      <c r="H964" s="269">
        <f t="shared" si="44"/>
        <v>324986166.5</v>
      </c>
      <c r="J964" s="267" t="s">
        <v>13</v>
      </c>
      <c r="K964" s="271" t="s">
        <v>949</v>
      </c>
    </row>
    <row r="965" spans="2:11">
      <c r="B965" s="267" t="s">
        <v>943</v>
      </c>
      <c r="C965" t="s">
        <v>2291</v>
      </c>
      <c r="D965" t="s">
        <v>3723</v>
      </c>
      <c r="E965" s="564">
        <v>63000</v>
      </c>
      <c r="F965" s="27">
        <f t="shared" si="45"/>
        <v>325049166.5</v>
      </c>
      <c r="G965" s="266">
        <f t="shared" si="43"/>
        <v>63000</v>
      </c>
      <c r="H965" s="269">
        <f t="shared" si="44"/>
        <v>325049166.5</v>
      </c>
      <c r="J965" s="267" t="s">
        <v>13</v>
      </c>
      <c r="K965" s="271" t="s">
        <v>949</v>
      </c>
    </row>
    <row r="966" spans="2:11">
      <c r="B966" s="267" t="s">
        <v>943</v>
      </c>
      <c r="C966" t="s">
        <v>2291</v>
      </c>
      <c r="D966" t="s">
        <v>3681</v>
      </c>
      <c r="E966" s="564">
        <v>17000</v>
      </c>
      <c r="F966" s="27">
        <f t="shared" si="45"/>
        <v>325066166.5</v>
      </c>
      <c r="G966" s="266">
        <f t="shared" si="43"/>
        <v>17000</v>
      </c>
      <c r="H966" s="269">
        <f t="shared" si="44"/>
        <v>325066166.5</v>
      </c>
      <c r="J966" s="267" t="s">
        <v>13</v>
      </c>
      <c r="K966" s="271" t="s">
        <v>949</v>
      </c>
    </row>
    <row r="967" spans="2:11">
      <c r="B967" s="267" t="s">
        <v>943</v>
      </c>
      <c r="C967" t="s">
        <v>2291</v>
      </c>
      <c r="D967" t="s">
        <v>3683</v>
      </c>
      <c r="E967" s="564">
        <v>261000</v>
      </c>
      <c r="F967" s="27">
        <f t="shared" si="45"/>
        <v>325327166.5</v>
      </c>
      <c r="G967" s="266">
        <f t="shared" si="43"/>
        <v>261000</v>
      </c>
      <c r="H967" s="269">
        <f t="shared" si="44"/>
        <v>325327166.5</v>
      </c>
      <c r="J967" s="267" t="s">
        <v>13</v>
      </c>
      <c r="K967" s="271" t="s">
        <v>949</v>
      </c>
    </row>
    <row r="968" spans="2:11">
      <c r="B968" s="267" t="s">
        <v>943</v>
      </c>
      <c r="C968" t="s">
        <v>2291</v>
      </c>
      <c r="D968" t="s">
        <v>3740</v>
      </c>
      <c r="E968" s="564">
        <v>78000</v>
      </c>
      <c r="F968" s="27">
        <f t="shared" si="45"/>
        <v>325405166.5</v>
      </c>
      <c r="G968" s="266">
        <f t="shared" si="43"/>
        <v>78000</v>
      </c>
      <c r="H968" s="269">
        <f t="shared" si="44"/>
        <v>325405166.5</v>
      </c>
      <c r="J968" s="267" t="s">
        <v>13</v>
      </c>
      <c r="K968" s="271" t="s">
        <v>949</v>
      </c>
    </row>
    <row r="969" spans="2:11">
      <c r="B969" s="267" t="s">
        <v>943</v>
      </c>
      <c r="C969" t="s">
        <v>2291</v>
      </c>
      <c r="D969" t="s">
        <v>3718</v>
      </c>
      <c r="E969" s="564">
        <v>297000</v>
      </c>
      <c r="F969" s="27">
        <f t="shared" si="45"/>
        <v>325702166.5</v>
      </c>
      <c r="G969" s="266">
        <f t="shared" ref="G969:G1032" si="46">E969</f>
        <v>297000</v>
      </c>
      <c r="H969" s="269">
        <f t="shared" ref="H969:H1032" si="47">H968+G969</f>
        <v>325702166.5</v>
      </c>
      <c r="J969" s="267" t="s">
        <v>13</v>
      </c>
      <c r="K969" s="271" t="s">
        <v>949</v>
      </c>
    </row>
    <row r="970" spans="2:11">
      <c r="B970" s="267" t="s">
        <v>943</v>
      </c>
      <c r="C970" t="s">
        <v>2291</v>
      </c>
      <c r="D970" t="s">
        <v>3730</v>
      </c>
      <c r="E970" s="564">
        <v>13000</v>
      </c>
      <c r="F970" s="27">
        <f t="shared" si="45"/>
        <v>325715166.5</v>
      </c>
      <c r="G970" s="266">
        <f t="shared" si="46"/>
        <v>13000</v>
      </c>
      <c r="H970" s="269">
        <f t="shared" si="47"/>
        <v>325715166.5</v>
      </c>
      <c r="J970" s="267" t="s">
        <v>13</v>
      </c>
      <c r="K970" s="271" t="s">
        <v>949</v>
      </c>
    </row>
    <row r="971" spans="2:11">
      <c r="B971" s="267" t="s">
        <v>943</v>
      </c>
      <c r="C971" t="s">
        <v>2291</v>
      </c>
      <c r="D971" t="s">
        <v>3689</v>
      </c>
      <c r="E971" s="564">
        <v>21000</v>
      </c>
      <c r="F971" s="27">
        <f t="shared" si="45"/>
        <v>325736166.5</v>
      </c>
      <c r="G971" s="266">
        <f t="shared" si="46"/>
        <v>21000</v>
      </c>
      <c r="H971" s="269">
        <f t="shared" si="47"/>
        <v>325736166.5</v>
      </c>
      <c r="J971" s="267" t="s">
        <v>13</v>
      </c>
      <c r="K971" s="271" t="s">
        <v>949</v>
      </c>
    </row>
    <row r="972" spans="2:11">
      <c r="B972" s="267" t="s">
        <v>943</v>
      </c>
      <c r="C972" t="s">
        <v>2291</v>
      </c>
      <c r="D972" t="s">
        <v>3742</v>
      </c>
      <c r="E972" s="564">
        <v>399000</v>
      </c>
      <c r="F972" s="27">
        <f t="shared" si="45"/>
        <v>326135166.5</v>
      </c>
      <c r="G972" s="266">
        <f t="shared" si="46"/>
        <v>399000</v>
      </c>
      <c r="H972" s="269">
        <f t="shared" si="47"/>
        <v>326135166.5</v>
      </c>
      <c r="J972" s="267" t="s">
        <v>13</v>
      </c>
      <c r="K972" s="271" t="s">
        <v>949</v>
      </c>
    </row>
    <row r="973" spans="2:11">
      <c r="B973" s="267" t="s">
        <v>943</v>
      </c>
      <c r="C973" t="s">
        <v>2291</v>
      </c>
      <c r="D973" t="s">
        <v>3786</v>
      </c>
      <c r="E973" s="564">
        <v>314000</v>
      </c>
      <c r="F973" s="27">
        <f t="shared" si="45"/>
        <v>326449166.5</v>
      </c>
      <c r="G973" s="266">
        <f t="shared" si="46"/>
        <v>314000</v>
      </c>
      <c r="H973" s="269">
        <f t="shared" si="47"/>
        <v>326449166.5</v>
      </c>
      <c r="J973" s="267" t="s">
        <v>13</v>
      </c>
      <c r="K973" s="271" t="s">
        <v>949</v>
      </c>
    </row>
    <row r="974" spans="2:11">
      <c r="B974" s="267" t="s">
        <v>943</v>
      </c>
      <c r="C974" t="s">
        <v>2291</v>
      </c>
      <c r="D974" t="s">
        <v>3690</v>
      </c>
      <c r="E974" s="564">
        <v>430000</v>
      </c>
      <c r="F974" s="27">
        <f t="shared" ref="F974:F1037" si="48">F973+E974</f>
        <v>326879166.5</v>
      </c>
      <c r="G974" s="266">
        <f t="shared" si="46"/>
        <v>430000</v>
      </c>
      <c r="H974" s="269">
        <f t="shared" si="47"/>
        <v>326879166.5</v>
      </c>
      <c r="J974" s="267" t="s">
        <v>13</v>
      </c>
      <c r="K974" s="271" t="s">
        <v>949</v>
      </c>
    </row>
    <row r="975" spans="2:11">
      <c r="B975" s="267" t="s">
        <v>943</v>
      </c>
      <c r="C975" t="s">
        <v>2291</v>
      </c>
      <c r="D975" t="s">
        <v>3693</v>
      </c>
      <c r="E975" s="564">
        <v>167000</v>
      </c>
      <c r="F975" s="27">
        <f t="shared" si="48"/>
        <v>327046166.5</v>
      </c>
      <c r="G975" s="266">
        <f t="shared" si="46"/>
        <v>167000</v>
      </c>
      <c r="H975" s="269">
        <f t="shared" si="47"/>
        <v>327046166.5</v>
      </c>
      <c r="J975" s="267" t="s">
        <v>13</v>
      </c>
      <c r="K975" s="271" t="s">
        <v>949</v>
      </c>
    </row>
    <row r="976" spans="2:11">
      <c r="B976" s="267" t="s">
        <v>943</v>
      </c>
      <c r="C976" t="s">
        <v>2291</v>
      </c>
      <c r="D976" t="s">
        <v>3743</v>
      </c>
      <c r="E976" s="564">
        <v>435000</v>
      </c>
      <c r="F976" s="27">
        <f t="shared" si="48"/>
        <v>327481166.5</v>
      </c>
      <c r="G976" s="266">
        <f t="shared" si="46"/>
        <v>435000</v>
      </c>
      <c r="H976" s="269">
        <f t="shared" si="47"/>
        <v>327481166.5</v>
      </c>
      <c r="J976" s="267" t="s">
        <v>13</v>
      </c>
      <c r="K976" s="271" t="s">
        <v>949</v>
      </c>
    </row>
    <row r="977" spans="2:11">
      <c r="B977" s="267" t="s">
        <v>943</v>
      </c>
      <c r="C977" t="s">
        <v>2291</v>
      </c>
      <c r="D977" t="s">
        <v>3698</v>
      </c>
      <c r="E977" s="564">
        <v>39000</v>
      </c>
      <c r="F977" s="27">
        <f t="shared" si="48"/>
        <v>327520166.5</v>
      </c>
      <c r="G977" s="266">
        <f t="shared" si="46"/>
        <v>39000</v>
      </c>
      <c r="H977" s="269">
        <f t="shared" si="47"/>
        <v>327520166.5</v>
      </c>
      <c r="J977" s="267" t="s">
        <v>13</v>
      </c>
      <c r="K977" s="271" t="s">
        <v>949</v>
      </c>
    </row>
    <row r="978" spans="2:11">
      <c r="B978" s="267" t="s">
        <v>943</v>
      </c>
      <c r="C978" t="s">
        <v>2291</v>
      </c>
      <c r="D978" t="s">
        <v>3789</v>
      </c>
      <c r="E978" s="564">
        <v>335946</v>
      </c>
      <c r="F978" s="27">
        <f t="shared" si="48"/>
        <v>327856112.5</v>
      </c>
      <c r="G978" s="266">
        <f t="shared" si="46"/>
        <v>335946</v>
      </c>
      <c r="H978" s="269">
        <f t="shared" si="47"/>
        <v>327856112.5</v>
      </c>
      <c r="J978" s="267" t="s">
        <v>13</v>
      </c>
      <c r="K978" s="271" t="s">
        <v>949</v>
      </c>
    </row>
    <row r="979" spans="2:11">
      <c r="B979" s="267" t="s">
        <v>943</v>
      </c>
      <c r="C979" t="s">
        <v>2291</v>
      </c>
      <c r="D979" t="s">
        <v>3745</v>
      </c>
      <c r="E979" s="564">
        <v>122662</v>
      </c>
      <c r="F979" s="27">
        <f t="shared" si="48"/>
        <v>327978774.5</v>
      </c>
      <c r="G979" s="266">
        <f t="shared" si="46"/>
        <v>122662</v>
      </c>
      <c r="H979" s="269">
        <f t="shared" si="47"/>
        <v>327978774.5</v>
      </c>
      <c r="J979" s="267" t="s">
        <v>13</v>
      </c>
      <c r="K979" s="271" t="s">
        <v>949</v>
      </c>
    </row>
    <row r="980" spans="2:11">
      <c r="B980" s="267" t="s">
        <v>943</v>
      </c>
      <c r="C980" t="s">
        <v>2291</v>
      </c>
      <c r="D980" t="s">
        <v>3747</v>
      </c>
      <c r="E980" s="564">
        <v>157000</v>
      </c>
      <c r="F980" s="27">
        <f t="shared" si="48"/>
        <v>328135774.5</v>
      </c>
      <c r="G980" s="266">
        <f t="shared" si="46"/>
        <v>157000</v>
      </c>
      <c r="H980" s="269">
        <f t="shared" si="47"/>
        <v>328135774.5</v>
      </c>
      <c r="J980" s="267" t="s">
        <v>13</v>
      </c>
      <c r="K980" s="271" t="s">
        <v>949</v>
      </c>
    </row>
    <row r="981" spans="2:11">
      <c r="B981" s="267" t="s">
        <v>943</v>
      </c>
      <c r="C981" t="s">
        <v>2291</v>
      </c>
      <c r="D981" t="s">
        <v>3720</v>
      </c>
      <c r="E981" s="564">
        <v>234000</v>
      </c>
      <c r="F981" s="27">
        <f t="shared" si="48"/>
        <v>328369774.5</v>
      </c>
      <c r="G981" s="266">
        <f t="shared" si="46"/>
        <v>234000</v>
      </c>
      <c r="H981" s="269">
        <f t="shared" si="47"/>
        <v>328369774.5</v>
      </c>
      <c r="J981" s="267" t="s">
        <v>13</v>
      </c>
      <c r="K981" s="271" t="s">
        <v>949</v>
      </c>
    </row>
    <row r="982" spans="2:11">
      <c r="B982" s="267" t="s">
        <v>943</v>
      </c>
      <c r="C982" t="s">
        <v>2291</v>
      </c>
      <c r="D982" t="s">
        <v>3787</v>
      </c>
      <c r="E982" s="564">
        <v>366614</v>
      </c>
      <c r="F982" s="27">
        <f t="shared" si="48"/>
        <v>328736388.5</v>
      </c>
      <c r="G982" s="266">
        <f t="shared" si="46"/>
        <v>366614</v>
      </c>
      <c r="H982" s="269">
        <f t="shared" si="47"/>
        <v>328736388.5</v>
      </c>
      <c r="J982" s="267" t="s">
        <v>13</v>
      </c>
      <c r="K982" s="271" t="s">
        <v>949</v>
      </c>
    </row>
    <row r="983" spans="2:11">
      <c r="B983" s="267" t="s">
        <v>943</v>
      </c>
      <c r="C983" t="s">
        <v>2291</v>
      </c>
      <c r="D983" t="s">
        <v>3748</v>
      </c>
      <c r="E983" s="564">
        <v>314000</v>
      </c>
      <c r="F983" s="27">
        <f t="shared" si="48"/>
        <v>329050388.5</v>
      </c>
      <c r="G983" s="266">
        <f t="shared" si="46"/>
        <v>314000</v>
      </c>
      <c r="H983" s="269">
        <f t="shared" si="47"/>
        <v>329050388.5</v>
      </c>
      <c r="J983" s="267" t="s">
        <v>13</v>
      </c>
      <c r="K983" s="271" t="s">
        <v>949</v>
      </c>
    </row>
    <row r="984" spans="2:11">
      <c r="B984" s="267" t="s">
        <v>943</v>
      </c>
      <c r="C984" t="s">
        <v>2291</v>
      </c>
      <c r="D984" t="s">
        <v>3721</v>
      </c>
      <c r="E984" s="564">
        <v>20000</v>
      </c>
      <c r="F984" s="27">
        <f t="shared" si="48"/>
        <v>329070388.5</v>
      </c>
      <c r="G984" s="266">
        <f t="shared" si="46"/>
        <v>20000</v>
      </c>
      <c r="H984" s="269">
        <f t="shared" si="47"/>
        <v>329070388.5</v>
      </c>
      <c r="J984" s="267" t="s">
        <v>13</v>
      </c>
      <c r="K984" s="271" t="s">
        <v>949</v>
      </c>
    </row>
    <row r="985" spans="2:11">
      <c r="B985" s="267" t="s">
        <v>943</v>
      </c>
      <c r="C985" t="s">
        <v>2291</v>
      </c>
      <c r="D985" t="s">
        <v>3726</v>
      </c>
      <c r="E985" s="564">
        <v>7986</v>
      </c>
      <c r="F985" s="27">
        <f t="shared" si="48"/>
        <v>329078374.5</v>
      </c>
      <c r="G985" s="266">
        <f t="shared" si="46"/>
        <v>7986</v>
      </c>
      <c r="H985" s="269">
        <f t="shared" si="47"/>
        <v>329078374.5</v>
      </c>
      <c r="J985" s="267" t="s">
        <v>13</v>
      </c>
      <c r="K985" s="271" t="s">
        <v>949</v>
      </c>
    </row>
    <row r="986" spans="2:11">
      <c r="B986" s="267" t="s">
        <v>943</v>
      </c>
      <c r="C986" t="s">
        <v>2291</v>
      </c>
      <c r="D986" t="s">
        <v>3757</v>
      </c>
      <c r="E986" s="564">
        <v>13000</v>
      </c>
      <c r="F986" s="27">
        <f t="shared" si="48"/>
        <v>329091374.5</v>
      </c>
      <c r="G986" s="266">
        <f t="shared" si="46"/>
        <v>13000</v>
      </c>
      <c r="H986" s="269">
        <f t="shared" si="47"/>
        <v>329091374.5</v>
      </c>
      <c r="J986" s="267" t="s">
        <v>13</v>
      </c>
      <c r="K986" s="271" t="s">
        <v>949</v>
      </c>
    </row>
    <row r="987" spans="2:11">
      <c r="B987" s="267" t="s">
        <v>943</v>
      </c>
      <c r="C987" t="s">
        <v>2292</v>
      </c>
      <c r="D987" t="s">
        <v>3736</v>
      </c>
      <c r="E987" s="564">
        <v>78000</v>
      </c>
      <c r="F987" s="27">
        <f t="shared" si="48"/>
        <v>329169374.5</v>
      </c>
      <c r="G987" s="266">
        <f t="shared" si="46"/>
        <v>78000</v>
      </c>
      <c r="H987" s="269">
        <f t="shared" si="47"/>
        <v>329169374.5</v>
      </c>
      <c r="J987" s="267" t="s">
        <v>13</v>
      </c>
      <c r="K987" s="271" t="s">
        <v>949</v>
      </c>
    </row>
    <row r="988" spans="2:11">
      <c r="B988" s="267" t="s">
        <v>943</v>
      </c>
      <c r="C988" t="s">
        <v>2292</v>
      </c>
      <c r="D988" t="s">
        <v>3677</v>
      </c>
      <c r="E988" s="564">
        <v>563000</v>
      </c>
      <c r="F988" s="27">
        <f t="shared" si="48"/>
        <v>329732374.5</v>
      </c>
      <c r="G988" s="266">
        <f t="shared" si="46"/>
        <v>563000</v>
      </c>
      <c r="H988" s="269">
        <f t="shared" si="47"/>
        <v>329732374.5</v>
      </c>
      <c r="J988" s="267" t="s">
        <v>13</v>
      </c>
      <c r="K988" s="271" t="s">
        <v>949</v>
      </c>
    </row>
    <row r="989" spans="2:11">
      <c r="B989" s="267" t="s">
        <v>943</v>
      </c>
      <c r="C989" t="s">
        <v>2292</v>
      </c>
      <c r="D989" t="s">
        <v>3710</v>
      </c>
      <c r="E989" s="564">
        <v>483000</v>
      </c>
      <c r="F989" s="27">
        <f t="shared" si="48"/>
        <v>330215374.5</v>
      </c>
      <c r="G989" s="266">
        <f t="shared" si="46"/>
        <v>483000</v>
      </c>
      <c r="H989" s="269">
        <f t="shared" si="47"/>
        <v>330215374.5</v>
      </c>
      <c r="J989" s="267" t="s">
        <v>13</v>
      </c>
      <c r="K989" s="271" t="s">
        <v>949</v>
      </c>
    </row>
    <row r="990" spans="2:11">
      <c r="B990" s="267" t="s">
        <v>943</v>
      </c>
      <c r="C990" t="s">
        <v>2292</v>
      </c>
      <c r="D990" t="s">
        <v>3678</v>
      </c>
      <c r="E990" s="564">
        <v>348000</v>
      </c>
      <c r="F990" s="27">
        <f t="shared" si="48"/>
        <v>330563374.5</v>
      </c>
      <c r="G990" s="266">
        <f t="shared" si="46"/>
        <v>348000</v>
      </c>
      <c r="H990" s="269">
        <f t="shared" si="47"/>
        <v>330563374.5</v>
      </c>
      <c r="J990" s="267" t="s">
        <v>13</v>
      </c>
      <c r="K990" s="271" t="s">
        <v>949</v>
      </c>
    </row>
    <row r="991" spans="2:11">
      <c r="B991" s="267" t="s">
        <v>943</v>
      </c>
      <c r="C991" t="s">
        <v>2292</v>
      </c>
      <c r="D991" t="s">
        <v>3738</v>
      </c>
      <c r="E991" s="564">
        <v>72000</v>
      </c>
      <c r="F991" s="27">
        <f t="shared" si="48"/>
        <v>330635374.5</v>
      </c>
      <c r="G991" s="266">
        <f t="shared" si="46"/>
        <v>72000</v>
      </c>
      <c r="H991" s="269">
        <f t="shared" si="47"/>
        <v>330635374.5</v>
      </c>
      <c r="J991" s="267" t="s">
        <v>13</v>
      </c>
      <c r="K991" s="271" t="s">
        <v>949</v>
      </c>
    </row>
    <row r="992" spans="2:11">
      <c r="B992" s="267" t="s">
        <v>943</v>
      </c>
      <c r="C992" t="s">
        <v>2292</v>
      </c>
      <c r="D992" t="s">
        <v>3723</v>
      </c>
      <c r="E992" s="564">
        <v>97000</v>
      </c>
      <c r="F992" s="27">
        <f t="shared" si="48"/>
        <v>330732374.5</v>
      </c>
      <c r="G992" s="266">
        <f t="shared" si="46"/>
        <v>97000</v>
      </c>
      <c r="H992" s="269">
        <f t="shared" si="47"/>
        <v>330732374.5</v>
      </c>
      <c r="J992" s="267" t="s">
        <v>13</v>
      </c>
      <c r="K992" s="271" t="s">
        <v>949</v>
      </c>
    </row>
    <row r="993" spans="2:11">
      <c r="B993" s="267" t="s">
        <v>943</v>
      </c>
      <c r="C993" t="s">
        <v>2292</v>
      </c>
      <c r="D993" t="s">
        <v>3681</v>
      </c>
      <c r="E993" s="564">
        <v>25000</v>
      </c>
      <c r="F993" s="27">
        <f t="shared" si="48"/>
        <v>330757374.5</v>
      </c>
      <c r="G993" s="266">
        <f t="shared" si="46"/>
        <v>25000</v>
      </c>
      <c r="H993" s="269">
        <f t="shared" si="47"/>
        <v>330757374.5</v>
      </c>
      <c r="J993" s="267" t="s">
        <v>13</v>
      </c>
      <c r="K993" s="271" t="s">
        <v>949</v>
      </c>
    </row>
    <row r="994" spans="2:11">
      <c r="B994" s="267" t="s">
        <v>943</v>
      </c>
      <c r="C994" t="s">
        <v>2292</v>
      </c>
      <c r="D994" t="s">
        <v>3683</v>
      </c>
      <c r="E994" s="564">
        <v>402000</v>
      </c>
      <c r="F994" s="27">
        <f t="shared" si="48"/>
        <v>331159374.5</v>
      </c>
      <c r="G994" s="266">
        <f t="shared" si="46"/>
        <v>402000</v>
      </c>
      <c r="H994" s="269">
        <f t="shared" si="47"/>
        <v>331159374.5</v>
      </c>
      <c r="J994" s="267" t="s">
        <v>13</v>
      </c>
      <c r="K994" s="271" t="s">
        <v>949</v>
      </c>
    </row>
    <row r="995" spans="2:11">
      <c r="B995" s="267" t="s">
        <v>943</v>
      </c>
      <c r="C995" t="s">
        <v>2292</v>
      </c>
      <c r="D995" t="s">
        <v>3740</v>
      </c>
      <c r="E995" s="564">
        <v>121000</v>
      </c>
      <c r="F995" s="27">
        <f t="shared" si="48"/>
        <v>331280374.5</v>
      </c>
      <c r="G995" s="266">
        <f t="shared" si="46"/>
        <v>121000</v>
      </c>
      <c r="H995" s="269">
        <f t="shared" si="47"/>
        <v>331280374.5</v>
      </c>
      <c r="J995" s="267" t="s">
        <v>13</v>
      </c>
      <c r="K995" s="271" t="s">
        <v>949</v>
      </c>
    </row>
    <row r="996" spans="2:11">
      <c r="B996" s="267" t="s">
        <v>943</v>
      </c>
      <c r="C996" t="s">
        <v>2292</v>
      </c>
      <c r="D996" t="s">
        <v>3788</v>
      </c>
      <c r="E996" s="564">
        <v>46000</v>
      </c>
      <c r="F996" s="27">
        <f t="shared" si="48"/>
        <v>331326374.5</v>
      </c>
      <c r="G996" s="266">
        <f t="shared" si="46"/>
        <v>46000</v>
      </c>
      <c r="H996" s="269">
        <f t="shared" si="47"/>
        <v>331326374.5</v>
      </c>
      <c r="J996" s="267" t="s">
        <v>13</v>
      </c>
      <c r="K996" s="271" t="s">
        <v>949</v>
      </c>
    </row>
    <row r="997" spans="2:11">
      <c r="B997" s="267" t="s">
        <v>943</v>
      </c>
      <c r="C997" t="s">
        <v>2292</v>
      </c>
      <c r="D997" t="s">
        <v>3718</v>
      </c>
      <c r="E997" s="564">
        <v>484000</v>
      </c>
      <c r="F997" s="27">
        <f t="shared" si="48"/>
        <v>331810374.5</v>
      </c>
      <c r="G997" s="266">
        <f t="shared" si="46"/>
        <v>484000</v>
      </c>
      <c r="H997" s="269">
        <f t="shared" si="47"/>
        <v>331810374.5</v>
      </c>
      <c r="J997" s="267" t="s">
        <v>13</v>
      </c>
      <c r="K997" s="271" t="s">
        <v>949</v>
      </c>
    </row>
    <row r="998" spans="2:11">
      <c r="B998" s="267" t="s">
        <v>943</v>
      </c>
      <c r="C998" t="s">
        <v>2292</v>
      </c>
      <c r="D998" t="s">
        <v>3730</v>
      </c>
      <c r="E998" s="564">
        <v>20000</v>
      </c>
      <c r="F998" s="27">
        <f t="shared" si="48"/>
        <v>331830374.5</v>
      </c>
      <c r="G998" s="266">
        <f t="shared" si="46"/>
        <v>20000</v>
      </c>
      <c r="H998" s="269">
        <f t="shared" si="47"/>
        <v>331830374.5</v>
      </c>
      <c r="J998" s="267" t="s">
        <v>13</v>
      </c>
      <c r="K998" s="271" t="s">
        <v>949</v>
      </c>
    </row>
    <row r="999" spans="2:11">
      <c r="B999" s="267" t="s">
        <v>943</v>
      </c>
      <c r="C999" t="s">
        <v>2292</v>
      </c>
      <c r="D999" t="s">
        <v>3689</v>
      </c>
      <c r="E999" s="564">
        <v>32000</v>
      </c>
      <c r="F999" s="27">
        <f t="shared" si="48"/>
        <v>331862374.5</v>
      </c>
      <c r="G999" s="266">
        <f t="shared" si="46"/>
        <v>32000</v>
      </c>
      <c r="H999" s="269">
        <f t="shared" si="47"/>
        <v>331862374.5</v>
      </c>
      <c r="J999" s="267" t="s">
        <v>13</v>
      </c>
      <c r="K999" s="271" t="s">
        <v>949</v>
      </c>
    </row>
    <row r="1000" spans="2:11">
      <c r="B1000" s="267" t="s">
        <v>943</v>
      </c>
      <c r="C1000" t="s">
        <v>2292</v>
      </c>
      <c r="D1000" t="s">
        <v>3742</v>
      </c>
      <c r="E1000" s="564">
        <v>532000</v>
      </c>
      <c r="F1000" s="27">
        <f t="shared" si="48"/>
        <v>332394374.5</v>
      </c>
      <c r="G1000" s="266">
        <f t="shared" si="46"/>
        <v>532000</v>
      </c>
      <c r="H1000" s="269">
        <f t="shared" si="47"/>
        <v>332394374.5</v>
      </c>
      <c r="J1000" s="267" t="s">
        <v>13</v>
      </c>
      <c r="K1000" s="271" t="s">
        <v>949</v>
      </c>
    </row>
    <row r="1001" spans="2:11">
      <c r="B1001" s="267" t="s">
        <v>943</v>
      </c>
      <c r="C1001" t="s">
        <v>2292</v>
      </c>
      <c r="D1001" t="s">
        <v>3786</v>
      </c>
      <c r="E1001" s="564">
        <v>483000</v>
      </c>
      <c r="F1001" s="27">
        <f t="shared" si="48"/>
        <v>332877374.5</v>
      </c>
      <c r="G1001" s="266">
        <f t="shared" si="46"/>
        <v>483000</v>
      </c>
      <c r="H1001" s="269">
        <f t="shared" si="47"/>
        <v>332877374.5</v>
      </c>
      <c r="J1001" s="267" t="s">
        <v>13</v>
      </c>
      <c r="K1001" s="271" t="s">
        <v>949</v>
      </c>
    </row>
    <row r="1002" spans="2:11">
      <c r="B1002" s="267" t="s">
        <v>943</v>
      </c>
      <c r="C1002" t="s">
        <v>2292</v>
      </c>
      <c r="D1002" t="s">
        <v>3690</v>
      </c>
      <c r="E1002" s="564">
        <v>662986</v>
      </c>
      <c r="F1002" s="27">
        <f t="shared" si="48"/>
        <v>333540360.5</v>
      </c>
      <c r="G1002" s="266">
        <f t="shared" si="46"/>
        <v>662986</v>
      </c>
      <c r="H1002" s="269">
        <f t="shared" si="47"/>
        <v>333540360.5</v>
      </c>
      <c r="J1002" s="267" t="s">
        <v>13</v>
      </c>
      <c r="K1002" s="271" t="s">
        <v>949</v>
      </c>
    </row>
    <row r="1003" spans="2:11">
      <c r="B1003" s="267" t="s">
        <v>943</v>
      </c>
      <c r="C1003" t="s">
        <v>2292</v>
      </c>
      <c r="D1003" t="s">
        <v>3692</v>
      </c>
      <c r="E1003" s="564">
        <v>58000</v>
      </c>
      <c r="F1003" s="27">
        <f t="shared" si="48"/>
        <v>333598360.5</v>
      </c>
      <c r="G1003" s="266">
        <f t="shared" si="46"/>
        <v>58000</v>
      </c>
      <c r="H1003" s="269">
        <f t="shared" si="47"/>
        <v>333598360.5</v>
      </c>
      <c r="J1003" s="267" t="s">
        <v>13</v>
      </c>
      <c r="K1003" s="271" t="s">
        <v>949</v>
      </c>
    </row>
    <row r="1004" spans="2:11">
      <c r="B1004" s="267" t="s">
        <v>943</v>
      </c>
      <c r="C1004" t="s">
        <v>2292</v>
      </c>
      <c r="D1004" t="s">
        <v>3693</v>
      </c>
      <c r="E1004" s="564">
        <v>257000</v>
      </c>
      <c r="F1004" s="27">
        <f t="shared" si="48"/>
        <v>333855360.5</v>
      </c>
      <c r="G1004" s="266">
        <f t="shared" si="46"/>
        <v>257000</v>
      </c>
      <c r="H1004" s="269">
        <f t="shared" si="47"/>
        <v>333855360.5</v>
      </c>
      <c r="J1004" s="267" t="s">
        <v>13</v>
      </c>
      <c r="K1004" s="271" t="s">
        <v>949</v>
      </c>
    </row>
    <row r="1005" spans="2:11">
      <c r="B1005" s="267" t="s">
        <v>943</v>
      </c>
      <c r="C1005" t="s">
        <v>2292</v>
      </c>
      <c r="D1005" t="s">
        <v>3743</v>
      </c>
      <c r="E1005" s="564">
        <v>212970</v>
      </c>
      <c r="F1005" s="27">
        <f t="shared" si="48"/>
        <v>334068330.5</v>
      </c>
      <c r="G1005" s="266">
        <f t="shared" si="46"/>
        <v>212970</v>
      </c>
      <c r="H1005" s="269">
        <f t="shared" si="47"/>
        <v>334068330.5</v>
      </c>
      <c r="J1005" s="267" t="s">
        <v>13</v>
      </c>
      <c r="K1005" s="271" t="s">
        <v>949</v>
      </c>
    </row>
    <row r="1006" spans="2:11">
      <c r="B1006" s="267" t="s">
        <v>943</v>
      </c>
      <c r="C1006" t="s">
        <v>2292</v>
      </c>
      <c r="D1006" t="s">
        <v>3698</v>
      </c>
      <c r="E1006" s="564">
        <v>39000</v>
      </c>
      <c r="F1006" s="27">
        <f t="shared" si="48"/>
        <v>334107330.5</v>
      </c>
      <c r="G1006" s="266">
        <f t="shared" si="46"/>
        <v>39000</v>
      </c>
      <c r="H1006" s="269">
        <f t="shared" si="47"/>
        <v>334107330.5</v>
      </c>
      <c r="J1006" s="267" t="s">
        <v>13</v>
      </c>
      <c r="K1006" s="271" t="s">
        <v>949</v>
      </c>
    </row>
    <row r="1007" spans="2:11">
      <c r="B1007" s="267" t="s">
        <v>943</v>
      </c>
      <c r="C1007" t="s">
        <v>2292</v>
      </c>
      <c r="D1007" t="s">
        <v>3789</v>
      </c>
      <c r="E1007" s="564">
        <v>464946</v>
      </c>
      <c r="F1007" s="27">
        <f t="shared" si="48"/>
        <v>334572276.5</v>
      </c>
      <c r="G1007" s="266">
        <f t="shared" si="46"/>
        <v>464946</v>
      </c>
      <c r="H1007" s="269">
        <f t="shared" si="47"/>
        <v>334572276.5</v>
      </c>
      <c r="J1007" s="267" t="s">
        <v>13</v>
      </c>
      <c r="K1007" s="271" t="s">
        <v>949</v>
      </c>
    </row>
    <row r="1008" spans="2:11">
      <c r="B1008" s="267" t="s">
        <v>943</v>
      </c>
      <c r="C1008" t="s">
        <v>2292</v>
      </c>
      <c r="D1008" t="s">
        <v>3745</v>
      </c>
      <c r="E1008" s="564">
        <v>149362</v>
      </c>
      <c r="F1008" s="27">
        <f t="shared" si="48"/>
        <v>334721638.5</v>
      </c>
      <c r="G1008" s="266">
        <f t="shared" si="46"/>
        <v>149362</v>
      </c>
      <c r="H1008" s="269">
        <f t="shared" si="47"/>
        <v>334721638.5</v>
      </c>
      <c r="J1008" s="267" t="s">
        <v>13</v>
      </c>
      <c r="K1008" s="271" t="s">
        <v>949</v>
      </c>
    </row>
    <row r="1009" spans="2:11">
      <c r="B1009" s="267" t="s">
        <v>943</v>
      </c>
      <c r="C1009" t="s">
        <v>2292</v>
      </c>
      <c r="D1009" t="s">
        <v>3700</v>
      </c>
      <c r="E1009" s="564">
        <v>180000</v>
      </c>
      <c r="F1009" s="27">
        <f t="shared" si="48"/>
        <v>334901638.5</v>
      </c>
      <c r="G1009" s="266">
        <f t="shared" si="46"/>
        <v>180000</v>
      </c>
      <c r="H1009" s="269">
        <f t="shared" si="47"/>
        <v>334901638.5</v>
      </c>
      <c r="J1009" s="267" t="s">
        <v>13</v>
      </c>
      <c r="K1009" s="271" t="s">
        <v>949</v>
      </c>
    </row>
    <row r="1010" spans="2:11">
      <c r="B1010" s="267" t="s">
        <v>943</v>
      </c>
      <c r="C1010" t="s">
        <v>2292</v>
      </c>
      <c r="D1010" t="s">
        <v>3747</v>
      </c>
      <c r="E1010" s="564">
        <v>241000</v>
      </c>
      <c r="F1010" s="27">
        <f t="shared" si="48"/>
        <v>335142638.5</v>
      </c>
      <c r="G1010" s="266">
        <f t="shared" si="46"/>
        <v>241000</v>
      </c>
      <c r="H1010" s="269">
        <f t="shared" si="47"/>
        <v>335142638.5</v>
      </c>
      <c r="J1010" s="267" t="s">
        <v>13</v>
      </c>
      <c r="K1010" s="271" t="s">
        <v>949</v>
      </c>
    </row>
    <row r="1011" spans="2:11">
      <c r="B1011" s="267" t="s">
        <v>943</v>
      </c>
      <c r="C1011" t="s">
        <v>2292</v>
      </c>
      <c r="D1011" t="s">
        <v>3720</v>
      </c>
      <c r="E1011" s="564">
        <v>234000</v>
      </c>
      <c r="F1011" s="27">
        <f t="shared" si="48"/>
        <v>335376638.5</v>
      </c>
      <c r="G1011" s="266">
        <f t="shared" si="46"/>
        <v>234000</v>
      </c>
      <c r="H1011" s="269">
        <f t="shared" si="47"/>
        <v>335376638.5</v>
      </c>
      <c r="J1011" s="267" t="s">
        <v>13</v>
      </c>
      <c r="K1011" s="271" t="s">
        <v>949</v>
      </c>
    </row>
    <row r="1012" spans="2:11">
      <c r="B1012" s="267" t="s">
        <v>943</v>
      </c>
      <c r="C1012" t="s">
        <v>2292</v>
      </c>
      <c r="D1012" t="s">
        <v>3787</v>
      </c>
      <c r="E1012" s="564">
        <v>664000</v>
      </c>
      <c r="F1012" s="27">
        <f t="shared" si="48"/>
        <v>336040638.5</v>
      </c>
      <c r="G1012" s="266">
        <f t="shared" si="46"/>
        <v>664000</v>
      </c>
      <c r="H1012" s="269">
        <f t="shared" si="47"/>
        <v>336040638.5</v>
      </c>
      <c r="J1012" s="267" t="s">
        <v>13</v>
      </c>
      <c r="K1012" s="271" t="s">
        <v>949</v>
      </c>
    </row>
    <row r="1013" spans="2:11">
      <c r="B1013" s="267" t="s">
        <v>943</v>
      </c>
      <c r="C1013" t="s">
        <v>2292</v>
      </c>
      <c r="D1013" t="s">
        <v>3748</v>
      </c>
      <c r="E1013" s="564">
        <v>483000</v>
      </c>
      <c r="F1013" s="27">
        <f t="shared" si="48"/>
        <v>336523638.5</v>
      </c>
      <c r="G1013" s="266">
        <f t="shared" si="46"/>
        <v>483000</v>
      </c>
      <c r="H1013" s="269">
        <f t="shared" si="47"/>
        <v>336523638.5</v>
      </c>
      <c r="J1013" s="267" t="s">
        <v>13</v>
      </c>
      <c r="K1013" s="271" t="s">
        <v>949</v>
      </c>
    </row>
    <row r="1014" spans="2:11">
      <c r="B1014" s="267" t="s">
        <v>943</v>
      </c>
      <c r="C1014" t="s">
        <v>2292</v>
      </c>
      <c r="D1014" t="s">
        <v>3721</v>
      </c>
      <c r="E1014" s="564">
        <v>31000</v>
      </c>
      <c r="F1014" s="27">
        <f t="shared" si="48"/>
        <v>336554638.5</v>
      </c>
      <c r="G1014" s="266">
        <f t="shared" si="46"/>
        <v>31000</v>
      </c>
      <c r="H1014" s="269">
        <f t="shared" si="47"/>
        <v>336554638.5</v>
      </c>
      <c r="J1014" s="267" t="s">
        <v>13</v>
      </c>
      <c r="K1014" s="271" t="s">
        <v>949</v>
      </c>
    </row>
    <row r="1015" spans="2:11">
      <c r="B1015" s="267" t="s">
        <v>943</v>
      </c>
      <c r="C1015" t="s">
        <v>2293</v>
      </c>
      <c r="D1015" t="s">
        <v>3677</v>
      </c>
      <c r="E1015" s="564">
        <v>207000</v>
      </c>
      <c r="F1015" s="27">
        <f t="shared" si="48"/>
        <v>336761638.5</v>
      </c>
      <c r="G1015" s="266">
        <f t="shared" si="46"/>
        <v>207000</v>
      </c>
      <c r="H1015" s="269">
        <f t="shared" si="47"/>
        <v>336761638.5</v>
      </c>
      <c r="J1015" s="267" t="s">
        <v>13</v>
      </c>
      <c r="K1015" s="271" t="s">
        <v>949</v>
      </c>
    </row>
    <row r="1016" spans="2:11">
      <c r="B1016" s="267" t="s">
        <v>943</v>
      </c>
      <c r="C1016" t="s">
        <v>2293</v>
      </c>
      <c r="D1016" t="s">
        <v>3710</v>
      </c>
      <c r="E1016" s="564">
        <v>177000</v>
      </c>
      <c r="F1016" s="27">
        <f t="shared" si="48"/>
        <v>336938638.5</v>
      </c>
      <c r="G1016" s="266">
        <f t="shared" si="46"/>
        <v>177000</v>
      </c>
      <c r="H1016" s="269">
        <f t="shared" si="47"/>
        <v>336938638.5</v>
      </c>
      <c r="J1016" s="267" t="s">
        <v>13</v>
      </c>
      <c r="K1016" s="271" t="s">
        <v>949</v>
      </c>
    </row>
    <row r="1017" spans="2:11">
      <c r="B1017" s="267" t="s">
        <v>943</v>
      </c>
      <c r="C1017" t="s">
        <v>2293</v>
      </c>
      <c r="D1017" t="s">
        <v>3678</v>
      </c>
      <c r="E1017" s="564">
        <v>128000</v>
      </c>
      <c r="F1017" s="27">
        <f t="shared" si="48"/>
        <v>337066638.5</v>
      </c>
      <c r="G1017" s="266">
        <f t="shared" si="46"/>
        <v>128000</v>
      </c>
      <c r="H1017" s="269">
        <f t="shared" si="47"/>
        <v>337066638.5</v>
      </c>
      <c r="J1017" s="267" t="s">
        <v>13</v>
      </c>
      <c r="K1017" s="271" t="s">
        <v>949</v>
      </c>
    </row>
    <row r="1018" spans="2:11">
      <c r="B1018" s="267" t="s">
        <v>943</v>
      </c>
      <c r="C1018" t="s">
        <v>2293</v>
      </c>
      <c r="D1018" t="s">
        <v>3775</v>
      </c>
      <c r="E1018" s="564">
        <v>6000</v>
      </c>
      <c r="F1018" s="27">
        <f t="shared" si="48"/>
        <v>337072638.5</v>
      </c>
      <c r="G1018" s="266">
        <f t="shared" si="46"/>
        <v>6000</v>
      </c>
      <c r="H1018" s="269">
        <f t="shared" si="47"/>
        <v>337072638.5</v>
      </c>
      <c r="J1018" s="267" t="s">
        <v>13</v>
      </c>
      <c r="K1018" s="271" t="s">
        <v>949</v>
      </c>
    </row>
    <row r="1019" spans="2:11">
      <c r="B1019" s="267" t="s">
        <v>943</v>
      </c>
      <c r="C1019" t="s">
        <v>2293</v>
      </c>
      <c r="D1019" t="s">
        <v>3738</v>
      </c>
      <c r="E1019" s="564">
        <v>27000</v>
      </c>
      <c r="F1019" s="27">
        <f t="shared" si="48"/>
        <v>337099638.5</v>
      </c>
      <c r="G1019" s="266">
        <f t="shared" si="46"/>
        <v>27000</v>
      </c>
      <c r="H1019" s="269">
        <f t="shared" si="47"/>
        <v>337099638.5</v>
      </c>
      <c r="J1019" s="267" t="s">
        <v>13</v>
      </c>
      <c r="K1019" s="271" t="s">
        <v>949</v>
      </c>
    </row>
    <row r="1020" spans="2:11">
      <c r="B1020" s="267" t="s">
        <v>943</v>
      </c>
      <c r="C1020" t="s">
        <v>2293</v>
      </c>
      <c r="D1020" t="s">
        <v>3723</v>
      </c>
      <c r="E1020" s="564">
        <v>70000</v>
      </c>
      <c r="F1020" s="27">
        <f t="shared" si="48"/>
        <v>337169638.5</v>
      </c>
      <c r="G1020" s="266">
        <f t="shared" si="46"/>
        <v>70000</v>
      </c>
      <c r="H1020" s="269">
        <f t="shared" si="47"/>
        <v>337169638.5</v>
      </c>
      <c r="J1020" s="267" t="s">
        <v>13</v>
      </c>
      <c r="K1020" s="271" t="s">
        <v>949</v>
      </c>
    </row>
    <row r="1021" spans="2:11">
      <c r="B1021" s="267" t="s">
        <v>943</v>
      </c>
      <c r="C1021" t="s">
        <v>2293</v>
      </c>
      <c r="D1021" t="s">
        <v>3683</v>
      </c>
      <c r="E1021" s="564">
        <v>148000</v>
      </c>
      <c r="F1021" s="27">
        <f t="shared" si="48"/>
        <v>337317638.5</v>
      </c>
      <c r="G1021" s="266">
        <f t="shared" si="46"/>
        <v>148000</v>
      </c>
      <c r="H1021" s="269">
        <f t="shared" si="47"/>
        <v>337317638.5</v>
      </c>
      <c r="J1021" s="267" t="s">
        <v>13</v>
      </c>
      <c r="K1021" s="271" t="s">
        <v>949</v>
      </c>
    </row>
    <row r="1022" spans="2:11">
      <c r="B1022" s="267" t="s">
        <v>943</v>
      </c>
      <c r="C1022" t="s">
        <v>2293</v>
      </c>
      <c r="D1022" t="s">
        <v>3718</v>
      </c>
      <c r="E1022" s="564">
        <v>63000</v>
      </c>
      <c r="F1022" s="27">
        <f t="shared" si="48"/>
        <v>337380638.5</v>
      </c>
      <c r="G1022" s="266">
        <f t="shared" si="46"/>
        <v>63000</v>
      </c>
      <c r="H1022" s="269">
        <f t="shared" si="47"/>
        <v>337380638.5</v>
      </c>
      <c r="J1022" s="267" t="s">
        <v>13</v>
      </c>
      <c r="K1022" s="271" t="s">
        <v>949</v>
      </c>
    </row>
    <row r="1023" spans="2:11">
      <c r="B1023" s="267" t="s">
        <v>943</v>
      </c>
      <c r="C1023" t="s">
        <v>2293</v>
      </c>
      <c r="D1023" t="s">
        <v>3689</v>
      </c>
      <c r="E1023" s="564">
        <v>15000</v>
      </c>
      <c r="F1023" s="27">
        <f t="shared" si="48"/>
        <v>337395638.5</v>
      </c>
      <c r="G1023" s="266">
        <f t="shared" si="46"/>
        <v>15000</v>
      </c>
      <c r="H1023" s="269">
        <f t="shared" si="47"/>
        <v>337395638.5</v>
      </c>
      <c r="J1023" s="267" t="s">
        <v>13</v>
      </c>
      <c r="K1023" s="271" t="s">
        <v>949</v>
      </c>
    </row>
    <row r="1024" spans="2:11">
      <c r="B1024" s="267" t="s">
        <v>943</v>
      </c>
      <c r="C1024" t="s">
        <v>2293</v>
      </c>
      <c r="D1024" t="s">
        <v>3742</v>
      </c>
      <c r="E1024" s="564">
        <v>133000</v>
      </c>
      <c r="F1024" s="27">
        <f t="shared" si="48"/>
        <v>337528638.5</v>
      </c>
      <c r="G1024" s="266">
        <f t="shared" si="46"/>
        <v>133000</v>
      </c>
      <c r="H1024" s="269">
        <f t="shared" si="47"/>
        <v>337528638.5</v>
      </c>
      <c r="J1024" s="267" t="s">
        <v>13</v>
      </c>
      <c r="K1024" s="271" t="s">
        <v>949</v>
      </c>
    </row>
    <row r="1025" spans="2:11">
      <c r="B1025" s="267" t="s">
        <v>943</v>
      </c>
      <c r="C1025" t="s">
        <v>2293</v>
      </c>
      <c r="D1025" t="s">
        <v>3790</v>
      </c>
      <c r="E1025" s="564">
        <v>8000</v>
      </c>
      <c r="F1025" s="27">
        <f t="shared" si="48"/>
        <v>337536638.5</v>
      </c>
      <c r="G1025" s="266">
        <f t="shared" si="46"/>
        <v>8000</v>
      </c>
      <c r="H1025" s="269">
        <f t="shared" si="47"/>
        <v>337536638.5</v>
      </c>
      <c r="J1025" s="267" t="s">
        <v>13</v>
      </c>
      <c r="K1025" s="271" t="s">
        <v>949</v>
      </c>
    </row>
    <row r="1026" spans="2:11">
      <c r="B1026" s="267" t="s">
        <v>943</v>
      </c>
      <c r="C1026" t="s">
        <v>2293</v>
      </c>
      <c r="D1026" t="s">
        <v>3786</v>
      </c>
      <c r="E1026" s="564">
        <v>177000</v>
      </c>
      <c r="F1026" s="27">
        <f t="shared" si="48"/>
        <v>337713638.5</v>
      </c>
      <c r="G1026" s="266">
        <f t="shared" si="46"/>
        <v>177000</v>
      </c>
      <c r="H1026" s="269">
        <f t="shared" si="47"/>
        <v>337713638.5</v>
      </c>
      <c r="J1026" s="267" t="s">
        <v>13</v>
      </c>
      <c r="K1026" s="271" t="s">
        <v>949</v>
      </c>
    </row>
    <row r="1027" spans="2:11">
      <c r="B1027" s="267" t="s">
        <v>943</v>
      </c>
      <c r="C1027" t="s">
        <v>2293</v>
      </c>
      <c r="D1027" t="s">
        <v>3791</v>
      </c>
      <c r="E1027" s="564">
        <v>48000</v>
      </c>
      <c r="F1027" s="27">
        <f t="shared" si="48"/>
        <v>337761638.5</v>
      </c>
      <c r="G1027" s="266">
        <f t="shared" si="46"/>
        <v>48000</v>
      </c>
      <c r="H1027" s="269">
        <f t="shared" si="47"/>
        <v>337761638.5</v>
      </c>
      <c r="J1027" s="267" t="s">
        <v>13</v>
      </c>
      <c r="K1027" s="271" t="s">
        <v>949</v>
      </c>
    </row>
    <row r="1028" spans="2:11">
      <c r="B1028" s="267" t="s">
        <v>943</v>
      </c>
      <c r="C1028" t="s">
        <v>2293</v>
      </c>
      <c r="D1028" t="s">
        <v>3761</v>
      </c>
      <c r="E1028" s="564">
        <v>2000</v>
      </c>
      <c r="F1028" s="27">
        <f t="shared" si="48"/>
        <v>337763638.5</v>
      </c>
      <c r="G1028" s="266">
        <f t="shared" si="46"/>
        <v>2000</v>
      </c>
      <c r="H1028" s="269">
        <f t="shared" si="47"/>
        <v>337763638.5</v>
      </c>
      <c r="J1028" s="267" t="s">
        <v>13</v>
      </c>
      <c r="K1028" s="271" t="s">
        <v>949</v>
      </c>
    </row>
    <row r="1029" spans="2:11">
      <c r="B1029" s="267" t="s">
        <v>943</v>
      </c>
      <c r="C1029" t="s">
        <v>2293</v>
      </c>
      <c r="D1029" t="s">
        <v>3693</v>
      </c>
      <c r="E1029" s="564">
        <v>94000</v>
      </c>
      <c r="F1029" s="27">
        <f t="shared" si="48"/>
        <v>337857638.5</v>
      </c>
      <c r="G1029" s="266">
        <f t="shared" si="46"/>
        <v>94000</v>
      </c>
      <c r="H1029" s="269">
        <f t="shared" si="47"/>
        <v>337857638.5</v>
      </c>
      <c r="J1029" s="267" t="s">
        <v>13</v>
      </c>
      <c r="K1029" s="271" t="s">
        <v>949</v>
      </c>
    </row>
    <row r="1030" spans="2:11">
      <c r="B1030" s="267" t="s">
        <v>943</v>
      </c>
      <c r="C1030" t="s">
        <v>2293</v>
      </c>
      <c r="D1030" t="s">
        <v>3743</v>
      </c>
      <c r="E1030" s="564">
        <v>180000</v>
      </c>
      <c r="F1030" s="27">
        <f t="shared" si="48"/>
        <v>338037638.5</v>
      </c>
      <c r="G1030" s="266">
        <f t="shared" si="46"/>
        <v>180000</v>
      </c>
      <c r="H1030" s="269">
        <f t="shared" si="47"/>
        <v>338037638.5</v>
      </c>
      <c r="J1030" s="267" t="s">
        <v>13</v>
      </c>
      <c r="K1030" s="271" t="s">
        <v>949</v>
      </c>
    </row>
    <row r="1031" spans="2:11">
      <c r="B1031" s="267" t="s">
        <v>943</v>
      </c>
      <c r="C1031" t="s">
        <v>2293</v>
      </c>
      <c r="D1031" t="s">
        <v>3762</v>
      </c>
      <c r="E1031" s="564">
        <v>79000</v>
      </c>
      <c r="F1031" s="27">
        <f t="shared" si="48"/>
        <v>338116638.5</v>
      </c>
      <c r="G1031" s="266">
        <f t="shared" si="46"/>
        <v>79000</v>
      </c>
      <c r="H1031" s="269">
        <f t="shared" si="47"/>
        <v>338116638.5</v>
      </c>
      <c r="J1031" s="267" t="s">
        <v>13</v>
      </c>
      <c r="K1031" s="271" t="s">
        <v>949</v>
      </c>
    </row>
    <row r="1032" spans="2:11">
      <c r="B1032" s="267" t="s">
        <v>943</v>
      </c>
      <c r="C1032" t="s">
        <v>2293</v>
      </c>
      <c r="D1032" t="s">
        <v>3698</v>
      </c>
      <c r="E1032" s="564">
        <v>39000</v>
      </c>
      <c r="F1032" s="27">
        <f t="shared" si="48"/>
        <v>338155638.5</v>
      </c>
      <c r="G1032" s="266">
        <f t="shared" si="46"/>
        <v>39000</v>
      </c>
      <c r="H1032" s="269">
        <f t="shared" si="47"/>
        <v>338155638.5</v>
      </c>
      <c r="J1032" s="267" t="s">
        <v>13</v>
      </c>
      <c r="K1032" s="271" t="s">
        <v>949</v>
      </c>
    </row>
    <row r="1033" spans="2:11">
      <c r="B1033" s="267" t="s">
        <v>943</v>
      </c>
      <c r="C1033" t="s">
        <v>2293</v>
      </c>
      <c r="D1033" t="s">
        <v>3744</v>
      </c>
      <c r="E1033" s="564">
        <v>4000</v>
      </c>
      <c r="F1033" s="27">
        <f t="shared" si="48"/>
        <v>338159638.5</v>
      </c>
      <c r="G1033" s="266">
        <f t="shared" ref="G1033:G1096" si="49">E1033</f>
        <v>4000</v>
      </c>
      <c r="H1033" s="269">
        <f t="shared" ref="H1033:H1096" si="50">H1032+G1033</f>
        <v>338159638.5</v>
      </c>
      <c r="J1033" s="267" t="s">
        <v>13</v>
      </c>
      <c r="K1033" s="271" t="s">
        <v>949</v>
      </c>
    </row>
    <row r="1034" spans="2:11">
      <c r="B1034" s="267" t="s">
        <v>943</v>
      </c>
      <c r="C1034" t="s">
        <v>2293</v>
      </c>
      <c r="D1034" t="s">
        <v>3745</v>
      </c>
      <c r="E1034" s="564">
        <v>66000</v>
      </c>
      <c r="F1034" s="27">
        <f t="shared" si="48"/>
        <v>338225638.5</v>
      </c>
      <c r="G1034" s="266">
        <f t="shared" si="49"/>
        <v>66000</v>
      </c>
      <c r="H1034" s="269">
        <f t="shared" si="50"/>
        <v>338225638.5</v>
      </c>
      <c r="J1034" s="267" t="s">
        <v>13</v>
      </c>
      <c r="K1034" s="271" t="s">
        <v>949</v>
      </c>
    </row>
    <row r="1035" spans="2:11">
      <c r="B1035" s="267" t="s">
        <v>943</v>
      </c>
      <c r="C1035" t="s">
        <v>2293</v>
      </c>
      <c r="D1035" t="s">
        <v>3700</v>
      </c>
      <c r="E1035" s="564">
        <v>169000</v>
      </c>
      <c r="F1035" s="27">
        <f t="shared" si="48"/>
        <v>338394638.5</v>
      </c>
      <c r="G1035" s="266">
        <f t="shared" si="49"/>
        <v>169000</v>
      </c>
      <c r="H1035" s="269">
        <f t="shared" si="50"/>
        <v>338394638.5</v>
      </c>
      <c r="J1035" s="267" t="s">
        <v>13</v>
      </c>
      <c r="K1035" s="271" t="s">
        <v>949</v>
      </c>
    </row>
    <row r="1036" spans="2:11">
      <c r="B1036" s="267" t="s">
        <v>943</v>
      </c>
      <c r="C1036" t="s">
        <v>2293</v>
      </c>
      <c r="D1036" t="s">
        <v>3701</v>
      </c>
      <c r="E1036" s="564">
        <v>8000</v>
      </c>
      <c r="F1036" s="27">
        <f t="shared" si="48"/>
        <v>338402638.5</v>
      </c>
      <c r="G1036" s="266">
        <f t="shared" si="49"/>
        <v>8000</v>
      </c>
      <c r="H1036" s="269">
        <f t="shared" si="50"/>
        <v>338402638.5</v>
      </c>
      <c r="J1036" s="267" t="s">
        <v>13</v>
      </c>
      <c r="K1036" s="271" t="s">
        <v>949</v>
      </c>
    </row>
    <row r="1037" spans="2:11">
      <c r="B1037" s="267" t="s">
        <v>943</v>
      </c>
      <c r="C1037" t="s">
        <v>2293</v>
      </c>
      <c r="D1037" t="s">
        <v>3763</v>
      </c>
      <c r="E1037" s="564">
        <v>75000</v>
      </c>
      <c r="F1037" s="27">
        <f t="shared" si="48"/>
        <v>338477638.5</v>
      </c>
      <c r="G1037" s="266">
        <f t="shared" si="49"/>
        <v>75000</v>
      </c>
      <c r="H1037" s="269">
        <f t="shared" si="50"/>
        <v>338477638.5</v>
      </c>
      <c r="J1037" s="267" t="s">
        <v>13</v>
      </c>
      <c r="K1037" s="271" t="s">
        <v>949</v>
      </c>
    </row>
    <row r="1038" spans="2:11">
      <c r="B1038" s="267" t="s">
        <v>943</v>
      </c>
      <c r="C1038" t="s">
        <v>2293</v>
      </c>
      <c r="D1038" t="s">
        <v>3703</v>
      </c>
      <c r="E1038" s="564">
        <v>88000</v>
      </c>
      <c r="F1038" s="27">
        <f t="shared" ref="F1038:F1101" si="51">F1037+E1038</f>
        <v>338565638.5</v>
      </c>
      <c r="G1038" s="266">
        <f t="shared" si="49"/>
        <v>88000</v>
      </c>
      <c r="H1038" s="269">
        <f t="shared" si="50"/>
        <v>338565638.5</v>
      </c>
      <c r="J1038" s="267" t="s">
        <v>13</v>
      </c>
      <c r="K1038" s="271" t="s">
        <v>949</v>
      </c>
    </row>
    <row r="1039" spans="2:11">
      <c r="B1039" s="267" t="s">
        <v>943</v>
      </c>
      <c r="C1039" t="s">
        <v>2293</v>
      </c>
      <c r="D1039" t="s">
        <v>3787</v>
      </c>
      <c r="E1039" s="564">
        <v>313000</v>
      </c>
      <c r="F1039" s="27">
        <f t="shared" si="51"/>
        <v>338878638.5</v>
      </c>
      <c r="G1039" s="266">
        <f t="shared" si="49"/>
        <v>313000</v>
      </c>
      <c r="H1039" s="269">
        <f t="shared" si="50"/>
        <v>338878638.5</v>
      </c>
      <c r="J1039" s="267" t="s">
        <v>13</v>
      </c>
      <c r="K1039" s="271" t="s">
        <v>949</v>
      </c>
    </row>
    <row r="1040" spans="2:11">
      <c r="B1040" s="267" t="s">
        <v>943</v>
      </c>
      <c r="C1040" t="s">
        <v>2293</v>
      </c>
      <c r="D1040" t="s">
        <v>3757</v>
      </c>
      <c r="E1040" s="564">
        <v>7000</v>
      </c>
      <c r="F1040" s="27">
        <f t="shared" si="51"/>
        <v>338885638.5</v>
      </c>
      <c r="G1040" s="266">
        <f t="shared" si="49"/>
        <v>7000</v>
      </c>
      <c r="H1040" s="269">
        <f t="shared" si="50"/>
        <v>338885638.5</v>
      </c>
      <c r="J1040" s="267" t="s">
        <v>13</v>
      </c>
      <c r="K1040" s="271" t="s">
        <v>949</v>
      </c>
    </row>
    <row r="1041" spans="2:11">
      <c r="B1041" s="267" t="s">
        <v>943</v>
      </c>
      <c r="C1041" t="s">
        <v>2293</v>
      </c>
      <c r="D1041" t="s">
        <v>3722</v>
      </c>
      <c r="E1041" s="564">
        <v>13000</v>
      </c>
      <c r="F1041" s="27">
        <f t="shared" si="51"/>
        <v>338898638.5</v>
      </c>
      <c r="G1041" s="266">
        <f t="shared" si="49"/>
        <v>13000</v>
      </c>
      <c r="H1041" s="269">
        <f t="shared" si="50"/>
        <v>338898638.5</v>
      </c>
      <c r="J1041" s="267" t="s">
        <v>13</v>
      </c>
      <c r="K1041" s="271" t="s">
        <v>949</v>
      </c>
    </row>
    <row r="1042" spans="2:11">
      <c r="B1042" s="267" t="s">
        <v>943</v>
      </c>
      <c r="C1042" t="s">
        <v>2293</v>
      </c>
      <c r="D1042" t="s">
        <v>3708</v>
      </c>
      <c r="E1042" s="564">
        <v>175558</v>
      </c>
      <c r="F1042" s="27">
        <f t="shared" si="51"/>
        <v>339074196.5</v>
      </c>
      <c r="G1042" s="266">
        <f t="shared" si="49"/>
        <v>175558</v>
      </c>
      <c r="H1042" s="269">
        <f t="shared" si="50"/>
        <v>339074196.5</v>
      </c>
      <c r="J1042" s="267" t="s">
        <v>13</v>
      </c>
      <c r="K1042" s="271" t="s">
        <v>949</v>
      </c>
    </row>
    <row r="1043" spans="2:11">
      <c r="B1043" s="267" t="s">
        <v>943</v>
      </c>
      <c r="C1043" t="s">
        <v>2293</v>
      </c>
      <c r="D1043" t="s">
        <v>3764</v>
      </c>
      <c r="E1043" s="564">
        <v>59000</v>
      </c>
      <c r="F1043" s="27">
        <f t="shared" si="51"/>
        <v>339133196.5</v>
      </c>
      <c r="G1043" s="266">
        <f t="shared" si="49"/>
        <v>59000</v>
      </c>
      <c r="H1043" s="269">
        <f t="shared" si="50"/>
        <v>339133196.5</v>
      </c>
      <c r="J1043" s="267" t="s">
        <v>13</v>
      </c>
      <c r="K1043" s="271" t="s">
        <v>949</v>
      </c>
    </row>
    <row r="1044" spans="2:11">
      <c r="B1044" s="267" t="s">
        <v>943</v>
      </c>
      <c r="C1044" t="s">
        <v>2294</v>
      </c>
      <c r="D1044" t="s">
        <v>3677</v>
      </c>
      <c r="E1044" s="564">
        <v>103000</v>
      </c>
      <c r="F1044" s="27">
        <f t="shared" si="51"/>
        <v>339236196.5</v>
      </c>
      <c r="G1044" s="266">
        <f t="shared" si="49"/>
        <v>103000</v>
      </c>
      <c r="H1044" s="269">
        <f t="shared" si="50"/>
        <v>339236196.5</v>
      </c>
      <c r="J1044" s="267" t="s">
        <v>13</v>
      </c>
      <c r="K1044" s="271" t="s">
        <v>949</v>
      </c>
    </row>
    <row r="1045" spans="2:11">
      <c r="B1045" s="267" t="s">
        <v>943</v>
      </c>
      <c r="C1045" t="s">
        <v>2294</v>
      </c>
      <c r="D1045" t="s">
        <v>3710</v>
      </c>
      <c r="E1045" s="564">
        <v>89000</v>
      </c>
      <c r="F1045" s="27">
        <f t="shared" si="51"/>
        <v>339325196.5</v>
      </c>
      <c r="G1045" s="266">
        <f t="shared" si="49"/>
        <v>89000</v>
      </c>
      <c r="H1045" s="269">
        <f t="shared" si="50"/>
        <v>339325196.5</v>
      </c>
      <c r="J1045" s="267" t="s">
        <v>13</v>
      </c>
      <c r="K1045" s="271" t="s">
        <v>949</v>
      </c>
    </row>
    <row r="1046" spans="2:11">
      <c r="B1046" s="267" t="s">
        <v>943</v>
      </c>
      <c r="C1046" t="s">
        <v>2294</v>
      </c>
      <c r="D1046" t="s">
        <v>3678</v>
      </c>
      <c r="E1046" s="564">
        <v>64000</v>
      </c>
      <c r="F1046" s="27">
        <f t="shared" si="51"/>
        <v>339389196.5</v>
      </c>
      <c r="G1046" s="266">
        <f t="shared" si="49"/>
        <v>64000</v>
      </c>
      <c r="H1046" s="269">
        <f t="shared" si="50"/>
        <v>339389196.5</v>
      </c>
      <c r="J1046" s="267" t="s">
        <v>13</v>
      </c>
      <c r="K1046" s="271" t="s">
        <v>949</v>
      </c>
    </row>
    <row r="1047" spans="2:11">
      <c r="B1047" s="267" t="s">
        <v>943</v>
      </c>
      <c r="C1047" t="s">
        <v>2294</v>
      </c>
      <c r="D1047" t="s">
        <v>3775</v>
      </c>
      <c r="E1047" s="564">
        <v>3000</v>
      </c>
      <c r="F1047" s="27">
        <f t="shared" si="51"/>
        <v>339392196.5</v>
      </c>
      <c r="G1047" s="266">
        <f t="shared" si="49"/>
        <v>3000</v>
      </c>
      <c r="H1047" s="269">
        <f t="shared" si="50"/>
        <v>339392196.5</v>
      </c>
      <c r="J1047" s="267" t="s">
        <v>13</v>
      </c>
      <c r="K1047" s="271" t="s">
        <v>949</v>
      </c>
    </row>
    <row r="1048" spans="2:11">
      <c r="B1048" s="267" t="s">
        <v>943</v>
      </c>
      <c r="C1048" t="s">
        <v>2294</v>
      </c>
      <c r="D1048" t="s">
        <v>3738</v>
      </c>
      <c r="E1048" s="564">
        <v>13000</v>
      </c>
      <c r="F1048" s="27">
        <f t="shared" si="51"/>
        <v>339405196.5</v>
      </c>
      <c r="G1048" s="266">
        <f t="shared" si="49"/>
        <v>13000</v>
      </c>
      <c r="H1048" s="269">
        <f t="shared" si="50"/>
        <v>339405196.5</v>
      </c>
      <c r="J1048" s="267" t="s">
        <v>13</v>
      </c>
      <c r="K1048" s="271" t="s">
        <v>949</v>
      </c>
    </row>
    <row r="1049" spans="2:11">
      <c r="B1049" s="267" t="s">
        <v>943</v>
      </c>
      <c r="C1049" t="s">
        <v>2294</v>
      </c>
      <c r="D1049" t="s">
        <v>3723</v>
      </c>
      <c r="E1049" s="564">
        <v>36000</v>
      </c>
      <c r="F1049" s="27">
        <f t="shared" si="51"/>
        <v>339441196.5</v>
      </c>
      <c r="G1049" s="266">
        <f t="shared" si="49"/>
        <v>36000</v>
      </c>
      <c r="H1049" s="269">
        <f t="shared" si="50"/>
        <v>339441196.5</v>
      </c>
      <c r="J1049" s="267" t="s">
        <v>13</v>
      </c>
      <c r="K1049" s="271" t="s">
        <v>949</v>
      </c>
    </row>
    <row r="1050" spans="2:11">
      <c r="B1050" s="267" t="s">
        <v>943</v>
      </c>
      <c r="C1050" t="s">
        <v>2294</v>
      </c>
      <c r="D1050" t="s">
        <v>3683</v>
      </c>
      <c r="E1050" s="564">
        <v>74000</v>
      </c>
      <c r="F1050" s="27">
        <f t="shared" si="51"/>
        <v>339515196.5</v>
      </c>
      <c r="G1050" s="266">
        <f t="shared" si="49"/>
        <v>74000</v>
      </c>
      <c r="H1050" s="269">
        <f t="shared" si="50"/>
        <v>339515196.5</v>
      </c>
      <c r="J1050" s="267" t="s">
        <v>13</v>
      </c>
      <c r="K1050" s="271" t="s">
        <v>949</v>
      </c>
    </row>
    <row r="1051" spans="2:11">
      <c r="B1051" s="267" t="s">
        <v>943</v>
      </c>
      <c r="C1051" t="s">
        <v>2294</v>
      </c>
      <c r="D1051" t="s">
        <v>3718</v>
      </c>
      <c r="E1051" s="564">
        <v>31000</v>
      </c>
      <c r="F1051" s="27">
        <f t="shared" si="51"/>
        <v>339546196.5</v>
      </c>
      <c r="G1051" s="266">
        <f t="shared" si="49"/>
        <v>31000</v>
      </c>
      <c r="H1051" s="269">
        <f t="shared" si="50"/>
        <v>339546196.5</v>
      </c>
      <c r="J1051" s="267" t="s">
        <v>13</v>
      </c>
      <c r="K1051" s="271" t="s">
        <v>949</v>
      </c>
    </row>
    <row r="1052" spans="2:11">
      <c r="B1052" s="267" t="s">
        <v>943</v>
      </c>
      <c r="C1052" t="s">
        <v>2294</v>
      </c>
      <c r="D1052" t="s">
        <v>3689</v>
      </c>
      <c r="E1052" s="564">
        <v>8000</v>
      </c>
      <c r="F1052" s="27">
        <f t="shared" si="51"/>
        <v>339554196.5</v>
      </c>
      <c r="G1052" s="266">
        <f t="shared" si="49"/>
        <v>8000</v>
      </c>
      <c r="H1052" s="269">
        <f t="shared" si="50"/>
        <v>339554196.5</v>
      </c>
      <c r="J1052" s="267" t="s">
        <v>13</v>
      </c>
      <c r="K1052" s="271" t="s">
        <v>949</v>
      </c>
    </row>
    <row r="1053" spans="2:11">
      <c r="B1053" s="267" t="s">
        <v>943</v>
      </c>
      <c r="C1053" t="s">
        <v>2294</v>
      </c>
      <c r="D1053" t="s">
        <v>3742</v>
      </c>
      <c r="E1053" s="564">
        <v>133000</v>
      </c>
      <c r="F1053" s="27">
        <f t="shared" si="51"/>
        <v>339687196.5</v>
      </c>
      <c r="G1053" s="266">
        <f t="shared" si="49"/>
        <v>133000</v>
      </c>
      <c r="H1053" s="269">
        <f t="shared" si="50"/>
        <v>339687196.5</v>
      </c>
      <c r="J1053" s="267" t="s">
        <v>13</v>
      </c>
      <c r="K1053" s="271" t="s">
        <v>949</v>
      </c>
    </row>
    <row r="1054" spans="2:11">
      <c r="B1054" s="267" t="s">
        <v>943</v>
      </c>
      <c r="C1054" t="s">
        <v>2294</v>
      </c>
      <c r="D1054" t="s">
        <v>3790</v>
      </c>
      <c r="E1054" s="564">
        <v>8000</v>
      </c>
      <c r="F1054" s="27">
        <f t="shared" si="51"/>
        <v>339695196.5</v>
      </c>
      <c r="G1054" s="266">
        <f t="shared" si="49"/>
        <v>8000</v>
      </c>
      <c r="H1054" s="269">
        <f t="shared" si="50"/>
        <v>339695196.5</v>
      </c>
      <c r="J1054" s="267" t="s">
        <v>13</v>
      </c>
      <c r="K1054" s="271" t="s">
        <v>949</v>
      </c>
    </row>
    <row r="1055" spans="2:11">
      <c r="B1055" s="267" t="s">
        <v>943</v>
      </c>
      <c r="C1055" t="s">
        <v>2294</v>
      </c>
      <c r="D1055" t="s">
        <v>3786</v>
      </c>
      <c r="E1055" s="564">
        <v>89000</v>
      </c>
      <c r="F1055" s="27">
        <f t="shared" si="51"/>
        <v>339784196.5</v>
      </c>
      <c r="G1055" s="266">
        <f t="shared" si="49"/>
        <v>89000</v>
      </c>
      <c r="H1055" s="269">
        <f t="shared" si="50"/>
        <v>339784196.5</v>
      </c>
      <c r="J1055" s="267" t="s">
        <v>13</v>
      </c>
      <c r="K1055" s="271" t="s">
        <v>949</v>
      </c>
    </row>
    <row r="1056" spans="2:11">
      <c r="B1056" s="267" t="s">
        <v>943</v>
      </c>
      <c r="C1056" t="s">
        <v>2294</v>
      </c>
      <c r="D1056" t="s">
        <v>3791</v>
      </c>
      <c r="E1056" s="564">
        <v>24000</v>
      </c>
      <c r="F1056" s="27">
        <f t="shared" si="51"/>
        <v>339808196.5</v>
      </c>
      <c r="G1056" s="266">
        <f t="shared" si="49"/>
        <v>24000</v>
      </c>
      <c r="H1056" s="269">
        <f t="shared" si="50"/>
        <v>339808196.5</v>
      </c>
      <c r="J1056" s="267" t="s">
        <v>13</v>
      </c>
      <c r="K1056" s="271" t="s">
        <v>949</v>
      </c>
    </row>
    <row r="1057" spans="2:11">
      <c r="B1057" s="267" t="s">
        <v>943</v>
      </c>
      <c r="C1057" t="s">
        <v>2294</v>
      </c>
      <c r="D1057" t="s">
        <v>3761</v>
      </c>
      <c r="E1057" s="564">
        <v>1000</v>
      </c>
      <c r="F1057" s="27">
        <f t="shared" si="51"/>
        <v>339809196.5</v>
      </c>
      <c r="G1057" s="266">
        <f t="shared" si="49"/>
        <v>1000</v>
      </c>
      <c r="H1057" s="269">
        <f t="shared" si="50"/>
        <v>339809196.5</v>
      </c>
      <c r="J1057" s="267" t="s">
        <v>13</v>
      </c>
      <c r="K1057" s="271" t="s">
        <v>949</v>
      </c>
    </row>
    <row r="1058" spans="2:11">
      <c r="B1058" s="267" t="s">
        <v>943</v>
      </c>
      <c r="C1058" t="s">
        <v>2294</v>
      </c>
      <c r="D1058" t="s">
        <v>3693</v>
      </c>
      <c r="E1058" s="564">
        <v>47000</v>
      </c>
      <c r="F1058" s="27">
        <f t="shared" si="51"/>
        <v>339856196.5</v>
      </c>
      <c r="G1058" s="266">
        <f t="shared" si="49"/>
        <v>47000</v>
      </c>
      <c r="H1058" s="269">
        <f t="shared" si="50"/>
        <v>339856196.5</v>
      </c>
      <c r="J1058" s="267" t="s">
        <v>13</v>
      </c>
      <c r="K1058" s="271" t="s">
        <v>949</v>
      </c>
    </row>
    <row r="1059" spans="2:11">
      <c r="B1059" s="267" t="s">
        <v>943</v>
      </c>
      <c r="C1059" t="s">
        <v>2294</v>
      </c>
      <c r="D1059" t="s">
        <v>3743</v>
      </c>
      <c r="E1059" s="564">
        <v>80000</v>
      </c>
      <c r="F1059" s="27">
        <f t="shared" si="51"/>
        <v>339936196.5</v>
      </c>
      <c r="G1059" s="266">
        <f t="shared" si="49"/>
        <v>80000</v>
      </c>
      <c r="H1059" s="269">
        <f t="shared" si="50"/>
        <v>339936196.5</v>
      </c>
      <c r="J1059" s="267" t="s">
        <v>13</v>
      </c>
      <c r="K1059" s="271" t="s">
        <v>949</v>
      </c>
    </row>
    <row r="1060" spans="2:11">
      <c r="B1060" s="267" t="s">
        <v>943</v>
      </c>
      <c r="C1060" t="s">
        <v>2294</v>
      </c>
      <c r="D1060" t="s">
        <v>3762</v>
      </c>
      <c r="E1060" s="564">
        <v>51000</v>
      </c>
      <c r="F1060" s="27">
        <f t="shared" si="51"/>
        <v>339987196.5</v>
      </c>
      <c r="G1060" s="266">
        <f t="shared" si="49"/>
        <v>51000</v>
      </c>
      <c r="H1060" s="269">
        <f t="shared" si="50"/>
        <v>339987196.5</v>
      </c>
      <c r="J1060" s="267" t="s">
        <v>13</v>
      </c>
      <c r="K1060" s="271" t="s">
        <v>949</v>
      </c>
    </row>
    <row r="1061" spans="2:11">
      <c r="B1061" s="267" t="s">
        <v>943</v>
      </c>
      <c r="C1061" t="s">
        <v>2294</v>
      </c>
      <c r="D1061" t="s">
        <v>3698</v>
      </c>
      <c r="E1061" s="564">
        <v>39000</v>
      </c>
      <c r="F1061" s="27">
        <f t="shared" si="51"/>
        <v>340026196.5</v>
      </c>
      <c r="G1061" s="266">
        <f t="shared" si="49"/>
        <v>39000</v>
      </c>
      <c r="H1061" s="269">
        <f t="shared" si="50"/>
        <v>340026196.5</v>
      </c>
      <c r="J1061" s="267" t="s">
        <v>13</v>
      </c>
      <c r="K1061" s="271" t="s">
        <v>949</v>
      </c>
    </row>
    <row r="1062" spans="2:11">
      <c r="B1062" s="267" t="s">
        <v>943</v>
      </c>
      <c r="C1062" t="s">
        <v>2294</v>
      </c>
      <c r="D1062" t="s">
        <v>3744</v>
      </c>
      <c r="E1062" s="564">
        <v>2000</v>
      </c>
      <c r="F1062" s="27">
        <f t="shared" si="51"/>
        <v>340028196.5</v>
      </c>
      <c r="G1062" s="266">
        <f t="shared" si="49"/>
        <v>2000</v>
      </c>
      <c r="H1062" s="269">
        <f t="shared" si="50"/>
        <v>340028196.5</v>
      </c>
      <c r="J1062" s="267" t="s">
        <v>13</v>
      </c>
      <c r="K1062" s="271" t="s">
        <v>949</v>
      </c>
    </row>
    <row r="1063" spans="2:11">
      <c r="B1063" s="267" t="s">
        <v>943</v>
      </c>
      <c r="C1063" t="s">
        <v>2294</v>
      </c>
      <c r="D1063" t="s">
        <v>3745</v>
      </c>
      <c r="E1063" s="564">
        <v>66000</v>
      </c>
      <c r="F1063" s="27">
        <f t="shared" si="51"/>
        <v>340094196.5</v>
      </c>
      <c r="G1063" s="266">
        <f t="shared" si="49"/>
        <v>66000</v>
      </c>
      <c r="H1063" s="269">
        <f t="shared" si="50"/>
        <v>340094196.5</v>
      </c>
      <c r="J1063" s="267" t="s">
        <v>13</v>
      </c>
      <c r="K1063" s="271" t="s">
        <v>949</v>
      </c>
    </row>
    <row r="1064" spans="2:11">
      <c r="B1064" s="267" t="s">
        <v>943</v>
      </c>
      <c r="C1064" t="s">
        <v>2294</v>
      </c>
      <c r="D1064" t="s">
        <v>3700</v>
      </c>
      <c r="E1064" s="564">
        <v>69558</v>
      </c>
      <c r="F1064" s="27">
        <f t="shared" si="51"/>
        <v>340163754.5</v>
      </c>
      <c r="G1064" s="266">
        <f t="shared" si="49"/>
        <v>69558</v>
      </c>
      <c r="H1064" s="269">
        <f t="shared" si="50"/>
        <v>340163754.5</v>
      </c>
      <c r="J1064" s="267" t="s">
        <v>13</v>
      </c>
      <c r="K1064" s="271" t="s">
        <v>949</v>
      </c>
    </row>
    <row r="1065" spans="2:11">
      <c r="B1065" s="267" t="s">
        <v>943</v>
      </c>
      <c r="C1065" t="s">
        <v>2294</v>
      </c>
      <c r="D1065" t="s">
        <v>3701</v>
      </c>
      <c r="E1065" s="564">
        <v>8000</v>
      </c>
      <c r="F1065" s="27">
        <f t="shared" si="51"/>
        <v>340171754.5</v>
      </c>
      <c r="G1065" s="266">
        <f t="shared" si="49"/>
        <v>8000</v>
      </c>
      <c r="H1065" s="269">
        <f t="shared" si="50"/>
        <v>340171754.5</v>
      </c>
      <c r="J1065" s="267" t="s">
        <v>13</v>
      </c>
      <c r="K1065" s="271" t="s">
        <v>949</v>
      </c>
    </row>
    <row r="1066" spans="2:11">
      <c r="B1066" s="267" t="s">
        <v>943</v>
      </c>
      <c r="C1066" t="s">
        <v>2294</v>
      </c>
      <c r="D1066" t="s">
        <v>3763</v>
      </c>
      <c r="E1066" s="564">
        <v>38000</v>
      </c>
      <c r="F1066" s="27">
        <f t="shared" si="51"/>
        <v>340209754.5</v>
      </c>
      <c r="G1066" s="266">
        <f t="shared" si="49"/>
        <v>38000</v>
      </c>
      <c r="H1066" s="269">
        <f t="shared" si="50"/>
        <v>340209754.5</v>
      </c>
      <c r="J1066" s="267" t="s">
        <v>13</v>
      </c>
      <c r="K1066" s="271" t="s">
        <v>949</v>
      </c>
    </row>
    <row r="1067" spans="2:11">
      <c r="B1067" s="267" t="s">
        <v>943</v>
      </c>
      <c r="C1067" t="s">
        <v>2294</v>
      </c>
      <c r="D1067" t="s">
        <v>3703</v>
      </c>
      <c r="E1067" s="564">
        <v>44000</v>
      </c>
      <c r="F1067" s="27">
        <f t="shared" si="51"/>
        <v>340253754.5</v>
      </c>
      <c r="G1067" s="266">
        <f t="shared" si="49"/>
        <v>44000</v>
      </c>
      <c r="H1067" s="269">
        <f t="shared" si="50"/>
        <v>340253754.5</v>
      </c>
      <c r="J1067" s="267" t="s">
        <v>13</v>
      </c>
      <c r="K1067" s="271" t="s">
        <v>949</v>
      </c>
    </row>
    <row r="1068" spans="2:11">
      <c r="B1068" s="267" t="s">
        <v>943</v>
      </c>
      <c r="C1068" t="s">
        <v>2294</v>
      </c>
      <c r="D1068" t="s">
        <v>3787</v>
      </c>
      <c r="E1068" s="564">
        <v>156000</v>
      </c>
      <c r="F1068" s="27">
        <f t="shared" si="51"/>
        <v>340409754.5</v>
      </c>
      <c r="G1068" s="266">
        <f t="shared" si="49"/>
        <v>156000</v>
      </c>
      <c r="H1068" s="269">
        <f t="shared" si="50"/>
        <v>340409754.5</v>
      </c>
      <c r="J1068" s="267" t="s">
        <v>13</v>
      </c>
      <c r="K1068" s="271" t="s">
        <v>949</v>
      </c>
    </row>
    <row r="1069" spans="2:11">
      <c r="B1069" s="267" t="s">
        <v>943</v>
      </c>
      <c r="C1069" t="s">
        <v>2294</v>
      </c>
      <c r="D1069" t="s">
        <v>3757</v>
      </c>
      <c r="E1069" s="564">
        <v>4000</v>
      </c>
      <c r="F1069" s="27">
        <f t="shared" si="51"/>
        <v>340413754.5</v>
      </c>
      <c r="G1069" s="266">
        <f t="shared" si="49"/>
        <v>4000</v>
      </c>
      <c r="H1069" s="269">
        <f t="shared" si="50"/>
        <v>340413754.5</v>
      </c>
      <c r="J1069" s="267" t="s">
        <v>13</v>
      </c>
      <c r="K1069" s="271" t="s">
        <v>949</v>
      </c>
    </row>
    <row r="1070" spans="2:11">
      <c r="B1070" s="267" t="s">
        <v>943</v>
      </c>
      <c r="C1070" t="s">
        <v>2294</v>
      </c>
      <c r="D1070" t="s">
        <v>3722</v>
      </c>
      <c r="E1070" s="564">
        <v>13000</v>
      </c>
      <c r="F1070" s="27">
        <f t="shared" si="51"/>
        <v>340426754.5</v>
      </c>
      <c r="G1070" s="266">
        <f t="shared" si="49"/>
        <v>13000</v>
      </c>
      <c r="H1070" s="269">
        <f t="shared" si="50"/>
        <v>340426754.5</v>
      </c>
      <c r="J1070" s="267" t="s">
        <v>13</v>
      </c>
      <c r="K1070" s="271" t="s">
        <v>949</v>
      </c>
    </row>
    <row r="1071" spans="2:11">
      <c r="B1071" s="267" t="s">
        <v>943</v>
      </c>
      <c r="C1071" t="s">
        <v>2294</v>
      </c>
      <c r="D1071" t="s">
        <v>3709</v>
      </c>
      <c r="E1071" s="564">
        <v>58000</v>
      </c>
      <c r="F1071" s="27">
        <f t="shared" si="51"/>
        <v>340484754.5</v>
      </c>
      <c r="G1071" s="266">
        <f t="shared" si="49"/>
        <v>58000</v>
      </c>
      <c r="H1071" s="269">
        <f t="shared" si="50"/>
        <v>340484754.5</v>
      </c>
      <c r="J1071" s="267" t="s">
        <v>13</v>
      </c>
      <c r="K1071" s="271" t="s">
        <v>949</v>
      </c>
    </row>
    <row r="1072" spans="2:11">
      <c r="B1072" s="267" t="s">
        <v>943</v>
      </c>
      <c r="C1072" t="s">
        <v>2294</v>
      </c>
      <c r="D1072" t="s">
        <v>3764</v>
      </c>
      <c r="E1072" s="564">
        <v>30000</v>
      </c>
      <c r="F1072" s="27">
        <f t="shared" si="51"/>
        <v>340514754.5</v>
      </c>
      <c r="G1072" s="266">
        <f t="shared" si="49"/>
        <v>30000</v>
      </c>
      <c r="H1072" s="269">
        <f t="shared" si="50"/>
        <v>340514754.5</v>
      </c>
      <c r="J1072" s="267" t="s">
        <v>13</v>
      </c>
      <c r="K1072" s="271" t="s">
        <v>949</v>
      </c>
    </row>
    <row r="1073" spans="2:11">
      <c r="B1073" s="267" t="s">
        <v>943</v>
      </c>
      <c r="C1073" t="s">
        <v>2295</v>
      </c>
      <c r="D1073" t="s">
        <v>3677</v>
      </c>
      <c r="E1073" s="564">
        <v>207000</v>
      </c>
      <c r="F1073" s="27">
        <f t="shared" si="51"/>
        <v>340721754.5</v>
      </c>
      <c r="G1073" s="266">
        <f t="shared" si="49"/>
        <v>207000</v>
      </c>
      <c r="H1073" s="269">
        <f t="shared" si="50"/>
        <v>340721754.5</v>
      </c>
      <c r="J1073" s="267" t="s">
        <v>13</v>
      </c>
      <c r="K1073" s="271" t="s">
        <v>949</v>
      </c>
    </row>
    <row r="1074" spans="2:11">
      <c r="B1074" s="267" t="s">
        <v>943</v>
      </c>
      <c r="C1074" t="s">
        <v>2295</v>
      </c>
      <c r="D1074" t="s">
        <v>3710</v>
      </c>
      <c r="E1074" s="564">
        <v>177000</v>
      </c>
      <c r="F1074" s="27">
        <f t="shared" si="51"/>
        <v>340898754.5</v>
      </c>
      <c r="G1074" s="266">
        <f t="shared" si="49"/>
        <v>177000</v>
      </c>
      <c r="H1074" s="269">
        <f t="shared" si="50"/>
        <v>340898754.5</v>
      </c>
      <c r="J1074" s="267" t="s">
        <v>13</v>
      </c>
      <c r="K1074" s="271" t="s">
        <v>949</v>
      </c>
    </row>
    <row r="1075" spans="2:11">
      <c r="B1075" s="267" t="s">
        <v>943</v>
      </c>
      <c r="C1075" t="s">
        <v>2295</v>
      </c>
      <c r="D1075" t="s">
        <v>3678</v>
      </c>
      <c r="E1075" s="564">
        <v>128000</v>
      </c>
      <c r="F1075" s="27">
        <f t="shared" si="51"/>
        <v>341026754.5</v>
      </c>
      <c r="G1075" s="266">
        <f t="shared" si="49"/>
        <v>128000</v>
      </c>
      <c r="H1075" s="269">
        <f t="shared" si="50"/>
        <v>341026754.5</v>
      </c>
      <c r="J1075" s="267" t="s">
        <v>13</v>
      </c>
      <c r="K1075" s="271" t="s">
        <v>949</v>
      </c>
    </row>
    <row r="1076" spans="2:11">
      <c r="B1076" s="267" t="s">
        <v>943</v>
      </c>
      <c r="C1076" t="s">
        <v>2295</v>
      </c>
      <c r="D1076" t="s">
        <v>3775</v>
      </c>
      <c r="E1076" s="564">
        <v>6000</v>
      </c>
      <c r="F1076" s="27">
        <f t="shared" si="51"/>
        <v>341032754.5</v>
      </c>
      <c r="G1076" s="266">
        <f t="shared" si="49"/>
        <v>6000</v>
      </c>
      <c r="H1076" s="269">
        <f t="shared" si="50"/>
        <v>341032754.5</v>
      </c>
      <c r="J1076" s="267" t="s">
        <v>13</v>
      </c>
      <c r="K1076" s="271" t="s">
        <v>949</v>
      </c>
    </row>
    <row r="1077" spans="2:11">
      <c r="B1077" s="267" t="s">
        <v>943</v>
      </c>
      <c r="C1077" t="s">
        <v>2295</v>
      </c>
      <c r="D1077" t="s">
        <v>3738</v>
      </c>
      <c r="E1077" s="564">
        <v>27000</v>
      </c>
      <c r="F1077" s="27">
        <f t="shared" si="51"/>
        <v>341059754.5</v>
      </c>
      <c r="G1077" s="266">
        <f t="shared" si="49"/>
        <v>27000</v>
      </c>
      <c r="H1077" s="269">
        <f t="shared" si="50"/>
        <v>341059754.5</v>
      </c>
      <c r="J1077" s="267" t="s">
        <v>13</v>
      </c>
      <c r="K1077" s="271" t="s">
        <v>949</v>
      </c>
    </row>
    <row r="1078" spans="2:11">
      <c r="B1078" s="267" t="s">
        <v>943</v>
      </c>
      <c r="C1078" t="s">
        <v>2295</v>
      </c>
      <c r="D1078" t="s">
        <v>3723</v>
      </c>
      <c r="E1078" s="564">
        <v>70000</v>
      </c>
      <c r="F1078" s="27">
        <f t="shared" si="51"/>
        <v>341129754.5</v>
      </c>
      <c r="G1078" s="266">
        <f t="shared" si="49"/>
        <v>70000</v>
      </c>
      <c r="H1078" s="269">
        <f t="shared" si="50"/>
        <v>341129754.5</v>
      </c>
      <c r="J1078" s="267" t="s">
        <v>13</v>
      </c>
      <c r="K1078" s="271" t="s">
        <v>949</v>
      </c>
    </row>
    <row r="1079" spans="2:11">
      <c r="B1079" s="267" t="s">
        <v>943</v>
      </c>
      <c r="C1079" t="s">
        <v>2295</v>
      </c>
      <c r="D1079" t="s">
        <v>3683</v>
      </c>
      <c r="E1079" s="564">
        <v>148000</v>
      </c>
      <c r="F1079" s="27">
        <f t="shared" si="51"/>
        <v>341277754.5</v>
      </c>
      <c r="G1079" s="266">
        <f t="shared" si="49"/>
        <v>148000</v>
      </c>
      <c r="H1079" s="269">
        <f t="shared" si="50"/>
        <v>341277754.5</v>
      </c>
      <c r="J1079" s="267" t="s">
        <v>13</v>
      </c>
      <c r="K1079" s="271" t="s">
        <v>949</v>
      </c>
    </row>
    <row r="1080" spans="2:11">
      <c r="B1080" s="267" t="s">
        <v>943</v>
      </c>
      <c r="C1080" t="s">
        <v>2295</v>
      </c>
      <c r="D1080" t="s">
        <v>3718</v>
      </c>
      <c r="E1080" s="564">
        <v>63000</v>
      </c>
      <c r="F1080" s="27">
        <f t="shared" si="51"/>
        <v>341340754.5</v>
      </c>
      <c r="G1080" s="266">
        <f t="shared" si="49"/>
        <v>63000</v>
      </c>
      <c r="H1080" s="269">
        <f t="shared" si="50"/>
        <v>341340754.5</v>
      </c>
      <c r="J1080" s="267" t="s">
        <v>13</v>
      </c>
      <c r="K1080" s="271" t="s">
        <v>949</v>
      </c>
    </row>
    <row r="1081" spans="2:11">
      <c r="B1081" s="267" t="s">
        <v>943</v>
      </c>
      <c r="C1081" t="s">
        <v>2295</v>
      </c>
      <c r="D1081" t="s">
        <v>3689</v>
      </c>
      <c r="E1081" s="564">
        <v>15000</v>
      </c>
      <c r="F1081" s="27">
        <f t="shared" si="51"/>
        <v>341355754.5</v>
      </c>
      <c r="G1081" s="266">
        <f t="shared" si="49"/>
        <v>15000</v>
      </c>
      <c r="H1081" s="269">
        <f t="shared" si="50"/>
        <v>341355754.5</v>
      </c>
      <c r="J1081" s="267" t="s">
        <v>13</v>
      </c>
      <c r="K1081" s="271" t="s">
        <v>949</v>
      </c>
    </row>
    <row r="1082" spans="2:11">
      <c r="B1082" s="267" t="s">
        <v>943</v>
      </c>
      <c r="C1082" t="s">
        <v>2295</v>
      </c>
      <c r="D1082" t="s">
        <v>3742</v>
      </c>
      <c r="E1082" s="564">
        <v>266000</v>
      </c>
      <c r="F1082" s="27">
        <f t="shared" si="51"/>
        <v>341621754.5</v>
      </c>
      <c r="G1082" s="266">
        <f t="shared" si="49"/>
        <v>266000</v>
      </c>
      <c r="H1082" s="269">
        <f t="shared" si="50"/>
        <v>341621754.5</v>
      </c>
      <c r="J1082" s="267" t="s">
        <v>13</v>
      </c>
      <c r="K1082" s="271" t="s">
        <v>949</v>
      </c>
    </row>
    <row r="1083" spans="2:11">
      <c r="B1083" s="267" t="s">
        <v>943</v>
      </c>
      <c r="C1083" t="s">
        <v>2295</v>
      </c>
      <c r="D1083" t="s">
        <v>3790</v>
      </c>
      <c r="E1083" s="564">
        <v>8000</v>
      </c>
      <c r="F1083" s="27">
        <f t="shared" si="51"/>
        <v>341629754.5</v>
      </c>
      <c r="G1083" s="266">
        <f t="shared" si="49"/>
        <v>8000</v>
      </c>
      <c r="H1083" s="269">
        <f t="shared" si="50"/>
        <v>341629754.5</v>
      </c>
      <c r="J1083" s="267" t="s">
        <v>13</v>
      </c>
      <c r="K1083" s="271" t="s">
        <v>949</v>
      </c>
    </row>
    <row r="1084" spans="2:11">
      <c r="B1084" s="267" t="s">
        <v>943</v>
      </c>
      <c r="C1084" t="s">
        <v>2295</v>
      </c>
      <c r="D1084" t="s">
        <v>3786</v>
      </c>
      <c r="E1084" s="564">
        <v>177000</v>
      </c>
      <c r="F1084" s="27">
        <f t="shared" si="51"/>
        <v>341806754.5</v>
      </c>
      <c r="G1084" s="266">
        <f t="shared" si="49"/>
        <v>177000</v>
      </c>
      <c r="H1084" s="269">
        <f t="shared" si="50"/>
        <v>341806754.5</v>
      </c>
      <c r="J1084" s="267" t="s">
        <v>13</v>
      </c>
      <c r="K1084" s="271" t="s">
        <v>949</v>
      </c>
    </row>
    <row r="1085" spans="2:11">
      <c r="B1085" s="267" t="s">
        <v>943</v>
      </c>
      <c r="C1085" t="s">
        <v>2295</v>
      </c>
      <c r="D1085" t="s">
        <v>3791</v>
      </c>
      <c r="E1085" s="564">
        <v>48000</v>
      </c>
      <c r="F1085" s="27">
        <f t="shared" si="51"/>
        <v>341854754.5</v>
      </c>
      <c r="G1085" s="266">
        <f t="shared" si="49"/>
        <v>48000</v>
      </c>
      <c r="H1085" s="269">
        <f t="shared" si="50"/>
        <v>341854754.5</v>
      </c>
      <c r="J1085" s="267" t="s">
        <v>13</v>
      </c>
      <c r="K1085" s="271" t="s">
        <v>949</v>
      </c>
    </row>
    <row r="1086" spans="2:11">
      <c r="B1086" s="267" t="s">
        <v>943</v>
      </c>
      <c r="C1086" t="s">
        <v>2295</v>
      </c>
      <c r="D1086" t="s">
        <v>3761</v>
      </c>
      <c r="E1086" s="564">
        <v>2000</v>
      </c>
      <c r="F1086" s="27">
        <f t="shared" si="51"/>
        <v>341856754.5</v>
      </c>
      <c r="G1086" s="266">
        <f t="shared" si="49"/>
        <v>2000</v>
      </c>
      <c r="H1086" s="269">
        <f t="shared" si="50"/>
        <v>341856754.5</v>
      </c>
      <c r="J1086" s="267" t="s">
        <v>13</v>
      </c>
      <c r="K1086" s="271" t="s">
        <v>949</v>
      </c>
    </row>
    <row r="1087" spans="2:11">
      <c r="B1087" s="267" t="s">
        <v>943</v>
      </c>
      <c r="C1087" t="s">
        <v>2295</v>
      </c>
      <c r="D1087" t="s">
        <v>3693</v>
      </c>
      <c r="E1087" s="564">
        <v>94000</v>
      </c>
      <c r="F1087" s="27">
        <f t="shared" si="51"/>
        <v>341950754.5</v>
      </c>
      <c r="G1087" s="266">
        <f t="shared" si="49"/>
        <v>94000</v>
      </c>
      <c r="H1087" s="269">
        <f t="shared" si="50"/>
        <v>341950754.5</v>
      </c>
      <c r="J1087" s="267" t="s">
        <v>13</v>
      </c>
      <c r="K1087" s="271" t="s">
        <v>949</v>
      </c>
    </row>
    <row r="1088" spans="2:11">
      <c r="B1088" s="267" t="s">
        <v>943</v>
      </c>
      <c r="C1088" t="s">
        <v>2295</v>
      </c>
      <c r="D1088" t="s">
        <v>3743</v>
      </c>
      <c r="E1088" s="564">
        <v>225000</v>
      </c>
      <c r="F1088" s="27">
        <f t="shared" si="51"/>
        <v>342175754.5</v>
      </c>
      <c r="G1088" s="266">
        <f t="shared" si="49"/>
        <v>225000</v>
      </c>
      <c r="H1088" s="269">
        <f t="shared" si="50"/>
        <v>342175754.5</v>
      </c>
      <c r="J1088" s="267" t="s">
        <v>13</v>
      </c>
      <c r="K1088" s="271" t="s">
        <v>949</v>
      </c>
    </row>
    <row r="1089" spans="2:11">
      <c r="B1089" s="267" t="s">
        <v>943</v>
      </c>
      <c r="C1089" t="s">
        <v>2295</v>
      </c>
      <c r="D1089" t="s">
        <v>3762</v>
      </c>
      <c r="E1089" s="564">
        <v>79000</v>
      </c>
      <c r="F1089" s="27">
        <f t="shared" si="51"/>
        <v>342254754.5</v>
      </c>
      <c r="G1089" s="266">
        <f t="shared" si="49"/>
        <v>79000</v>
      </c>
      <c r="H1089" s="269">
        <f t="shared" si="50"/>
        <v>342254754.5</v>
      </c>
      <c r="J1089" s="267" t="s">
        <v>13</v>
      </c>
      <c r="K1089" s="271" t="s">
        <v>949</v>
      </c>
    </row>
    <row r="1090" spans="2:11">
      <c r="B1090" s="267" t="s">
        <v>943</v>
      </c>
      <c r="C1090" t="s">
        <v>2295</v>
      </c>
      <c r="D1090" t="s">
        <v>3698</v>
      </c>
      <c r="E1090" s="564">
        <v>39000</v>
      </c>
      <c r="F1090" s="27">
        <f t="shared" si="51"/>
        <v>342293754.5</v>
      </c>
      <c r="G1090" s="266">
        <f t="shared" si="49"/>
        <v>39000</v>
      </c>
      <c r="H1090" s="269">
        <f t="shared" si="50"/>
        <v>342293754.5</v>
      </c>
      <c r="J1090" s="267" t="s">
        <v>13</v>
      </c>
      <c r="K1090" s="271" t="s">
        <v>949</v>
      </c>
    </row>
    <row r="1091" spans="2:11">
      <c r="B1091" s="267" t="s">
        <v>943</v>
      </c>
      <c r="C1091" t="s">
        <v>2295</v>
      </c>
      <c r="D1091" t="s">
        <v>3744</v>
      </c>
      <c r="E1091" s="564">
        <v>4000</v>
      </c>
      <c r="F1091" s="27">
        <f t="shared" si="51"/>
        <v>342297754.5</v>
      </c>
      <c r="G1091" s="266">
        <f t="shared" si="49"/>
        <v>4000</v>
      </c>
      <c r="H1091" s="269">
        <f t="shared" si="50"/>
        <v>342297754.5</v>
      </c>
      <c r="J1091" s="267" t="s">
        <v>13</v>
      </c>
      <c r="K1091" s="271" t="s">
        <v>949</v>
      </c>
    </row>
    <row r="1092" spans="2:11">
      <c r="B1092" s="267" t="s">
        <v>943</v>
      </c>
      <c r="C1092" t="s">
        <v>2295</v>
      </c>
      <c r="D1092" t="s">
        <v>3745</v>
      </c>
      <c r="E1092" s="564">
        <v>66000</v>
      </c>
      <c r="F1092" s="27">
        <f t="shared" si="51"/>
        <v>342363754.5</v>
      </c>
      <c r="G1092" s="266">
        <f t="shared" si="49"/>
        <v>66000</v>
      </c>
      <c r="H1092" s="269">
        <f t="shared" si="50"/>
        <v>342363754.5</v>
      </c>
      <c r="J1092" s="267" t="s">
        <v>13</v>
      </c>
      <c r="K1092" s="271" t="s">
        <v>949</v>
      </c>
    </row>
    <row r="1093" spans="2:11">
      <c r="B1093" s="267" t="s">
        <v>943</v>
      </c>
      <c r="C1093" t="s">
        <v>2295</v>
      </c>
      <c r="D1093" t="s">
        <v>3700</v>
      </c>
      <c r="E1093" s="564">
        <v>153558</v>
      </c>
      <c r="F1093" s="27">
        <f t="shared" si="51"/>
        <v>342517312.5</v>
      </c>
      <c r="G1093" s="266">
        <f t="shared" si="49"/>
        <v>153558</v>
      </c>
      <c r="H1093" s="269">
        <f t="shared" si="50"/>
        <v>342517312.5</v>
      </c>
      <c r="J1093" s="267" t="s">
        <v>13</v>
      </c>
      <c r="K1093" s="271" t="s">
        <v>949</v>
      </c>
    </row>
    <row r="1094" spans="2:11">
      <c r="B1094" s="267" t="s">
        <v>943</v>
      </c>
      <c r="C1094" t="s">
        <v>2295</v>
      </c>
      <c r="D1094" t="s">
        <v>3701</v>
      </c>
      <c r="E1094" s="564">
        <v>8000</v>
      </c>
      <c r="F1094" s="27">
        <f t="shared" si="51"/>
        <v>342525312.5</v>
      </c>
      <c r="G1094" s="266">
        <f t="shared" si="49"/>
        <v>8000</v>
      </c>
      <c r="H1094" s="269">
        <f t="shared" si="50"/>
        <v>342525312.5</v>
      </c>
      <c r="J1094" s="267" t="s">
        <v>13</v>
      </c>
      <c r="K1094" s="271" t="s">
        <v>949</v>
      </c>
    </row>
    <row r="1095" spans="2:11">
      <c r="B1095" s="267" t="s">
        <v>943</v>
      </c>
      <c r="C1095" t="s">
        <v>2295</v>
      </c>
      <c r="D1095" t="s">
        <v>3763</v>
      </c>
      <c r="E1095" s="564">
        <v>75000</v>
      </c>
      <c r="F1095" s="27">
        <f t="shared" si="51"/>
        <v>342600312.5</v>
      </c>
      <c r="G1095" s="266">
        <f t="shared" si="49"/>
        <v>75000</v>
      </c>
      <c r="H1095" s="269">
        <f t="shared" si="50"/>
        <v>342600312.5</v>
      </c>
      <c r="J1095" s="267" t="s">
        <v>13</v>
      </c>
      <c r="K1095" s="271" t="s">
        <v>949</v>
      </c>
    </row>
    <row r="1096" spans="2:11">
      <c r="B1096" s="267" t="s">
        <v>943</v>
      </c>
      <c r="C1096" t="s">
        <v>2295</v>
      </c>
      <c r="D1096" t="s">
        <v>3703</v>
      </c>
      <c r="E1096" s="564">
        <v>88000</v>
      </c>
      <c r="F1096" s="27">
        <f t="shared" si="51"/>
        <v>342688312.5</v>
      </c>
      <c r="G1096" s="266">
        <f t="shared" si="49"/>
        <v>88000</v>
      </c>
      <c r="H1096" s="269">
        <f t="shared" si="50"/>
        <v>342688312.5</v>
      </c>
      <c r="J1096" s="267" t="s">
        <v>13</v>
      </c>
      <c r="K1096" s="271" t="s">
        <v>949</v>
      </c>
    </row>
    <row r="1097" spans="2:11">
      <c r="B1097" s="267" t="s">
        <v>943</v>
      </c>
      <c r="C1097" t="s">
        <v>2295</v>
      </c>
      <c r="D1097" t="s">
        <v>3787</v>
      </c>
      <c r="E1097" s="564">
        <v>313000</v>
      </c>
      <c r="F1097" s="27">
        <f t="shared" si="51"/>
        <v>343001312.5</v>
      </c>
      <c r="G1097" s="266">
        <f t="shared" ref="G1097:G1160" si="52">E1097</f>
        <v>313000</v>
      </c>
      <c r="H1097" s="269">
        <f t="shared" ref="H1097:H1160" si="53">H1096+G1097</f>
        <v>343001312.5</v>
      </c>
      <c r="J1097" s="267" t="s">
        <v>13</v>
      </c>
      <c r="K1097" s="271" t="s">
        <v>949</v>
      </c>
    </row>
    <row r="1098" spans="2:11">
      <c r="B1098" s="267" t="s">
        <v>943</v>
      </c>
      <c r="C1098" t="s">
        <v>2295</v>
      </c>
      <c r="D1098" t="s">
        <v>3757</v>
      </c>
      <c r="E1098" s="564">
        <v>7000</v>
      </c>
      <c r="F1098" s="27">
        <f t="shared" si="51"/>
        <v>343008312.5</v>
      </c>
      <c r="G1098" s="266">
        <f t="shared" si="52"/>
        <v>7000</v>
      </c>
      <c r="H1098" s="269">
        <f t="shared" si="53"/>
        <v>343008312.5</v>
      </c>
      <c r="J1098" s="267" t="s">
        <v>13</v>
      </c>
      <c r="K1098" s="271" t="s">
        <v>949</v>
      </c>
    </row>
    <row r="1099" spans="2:11">
      <c r="B1099" s="267" t="s">
        <v>943</v>
      </c>
      <c r="C1099" t="s">
        <v>2295</v>
      </c>
      <c r="D1099" t="s">
        <v>3722</v>
      </c>
      <c r="E1099" s="564">
        <v>13000</v>
      </c>
      <c r="F1099" s="27">
        <f t="shared" si="51"/>
        <v>343021312.5</v>
      </c>
      <c r="G1099" s="266">
        <f t="shared" si="52"/>
        <v>13000</v>
      </c>
      <c r="H1099" s="269">
        <f t="shared" si="53"/>
        <v>343021312.5</v>
      </c>
      <c r="J1099" s="267" t="s">
        <v>13</v>
      </c>
      <c r="K1099" s="271" t="s">
        <v>949</v>
      </c>
    </row>
    <row r="1100" spans="2:11">
      <c r="B1100" s="267" t="s">
        <v>943</v>
      </c>
      <c r="C1100" t="s">
        <v>2295</v>
      </c>
      <c r="D1100" t="s">
        <v>3708</v>
      </c>
      <c r="E1100" s="564">
        <v>194000</v>
      </c>
      <c r="F1100" s="27">
        <f t="shared" si="51"/>
        <v>343215312.5</v>
      </c>
      <c r="G1100" s="266">
        <f t="shared" si="52"/>
        <v>194000</v>
      </c>
      <c r="H1100" s="269">
        <f t="shared" si="53"/>
        <v>343215312.5</v>
      </c>
      <c r="J1100" s="267" t="s">
        <v>13</v>
      </c>
      <c r="K1100" s="271" t="s">
        <v>949</v>
      </c>
    </row>
    <row r="1101" spans="2:11">
      <c r="B1101" s="267" t="s">
        <v>943</v>
      </c>
      <c r="C1101" t="s">
        <v>2295</v>
      </c>
      <c r="D1101" t="s">
        <v>3764</v>
      </c>
      <c r="E1101" s="564">
        <v>59000</v>
      </c>
      <c r="F1101" s="27">
        <f t="shared" si="51"/>
        <v>343274312.5</v>
      </c>
      <c r="G1101" s="266">
        <f t="shared" si="52"/>
        <v>59000</v>
      </c>
      <c r="H1101" s="269">
        <f t="shared" si="53"/>
        <v>343274312.5</v>
      </c>
      <c r="J1101" s="267" t="s">
        <v>13</v>
      </c>
      <c r="K1101" s="271" t="s">
        <v>949</v>
      </c>
    </row>
    <row r="1102" spans="2:11">
      <c r="B1102" s="267" t="s">
        <v>943</v>
      </c>
      <c r="C1102" t="s">
        <v>2296</v>
      </c>
      <c r="D1102" t="s">
        <v>3677</v>
      </c>
      <c r="E1102" s="564">
        <v>207000</v>
      </c>
      <c r="F1102" s="27">
        <f t="shared" ref="F1102:F1165" si="54">F1101+E1102</f>
        <v>343481312.5</v>
      </c>
      <c r="G1102" s="266">
        <f t="shared" si="52"/>
        <v>207000</v>
      </c>
      <c r="H1102" s="269">
        <f t="shared" si="53"/>
        <v>343481312.5</v>
      </c>
      <c r="J1102" s="267" t="s">
        <v>13</v>
      </c>
      <c r="K1102" s="271" t="s">
        <v>949</v>
      </c>
    </row>
    <row r="1103" spans="2:11">
      <c r="B1103" s="267" t="s">
        <v>943</v>
      </c>
      <c r="C1103" t="s">
        <v>2296</v>
      </c>
      <c r="D1103" t="s">
        <v>3710</v>
      </c>
      <c r="E1103" s="564">
        <v>177000</v>
      </c>
      <c r="F1103" s="27">
        <f t="shared" si="54"/>
        <v>343658312.5</v>
      </c>
      <c r="G1103" s="266">
        <f t="shared" si="52"/>
        <v>177000</v>
      </c>
      <c r="H1103" s="269">
        <f t="shared" si="53"/>
        <v>343658312.5</v>
      </c>
      <c r="J1103" s="267" t="s">
        <v>13</v>
      </c>
      <c r="K1103" s="271" t="s">
        <v>949</v>
      </c>
    </row>
    <row r="1104" spans="2:11">
      <c r="B1104" s="267" t="s">
        <v>943</v>
      </c>
      <c r="C1104" t="s">
        <v>2296</v>
      </c>
      <c r="D1104" t="s">
        <v>3678</v>
      </c>
      <c r="E1104" s="564">
        <v>101137</v>
      </c>
      <c r="F1104" s="27">
        <f t="shared" si="54"/>
        <v>343759449.5</v>
      </c>
      <c r="G1104" s="266">
        <f t="shared" si="52"/>
        <v>101137</v>
      </c>
      <c r="H1104" s="269">
        <f t="shared" si="53"/>
        <v>343759449.5</v>
      </c>
      <c r="J1104" s="267" t="s">
        <v>13</v>
      </c>
      <c r="K1104" s="271" t="s">
        <v>949</v>
      </c>
    </row>
    <row r="1105" spans="2:11">
      <c r="B1105" s="267" t="s">
        <v>943</v>
      </c>
      <c r="C1105" t="s">
        <v>2296</v>
      </c>
      <c r="D1105" t="s">
        <v>3775</v>
      </c>
      <c r="E1105" s="564">
        <v>6000</v>
      </c>
      <c r="F1105" s="27">
        <f t="shared" si="54"/>
        <v>343765449.5</v>
      </c>
      <c r="G1105" s="266">
        <f t="shared" si="52"/>
        <v>6000</v>
      </c>
      <c r="H1105" s="269">
        <f t="shared" si="53"/>
        <v>343765449.5</v>
      </c>
      <c r="J1105" s="267" t="s">
        <v>13</v>
      </c>
      <c r="K1105" s="271" t="s">
        <v>949</v>
      </c>
    </row>
    <row r="1106" spans="2:11">
      <c r="B1106" s="267" t="s">
        <v>943</v>
      </c>
      <c r="C1106" t="s">
        <v>2296</v>
      </c>
      <c r="D1106" t="s">
        <v>3738</v>
      </c>
      <c r="E1106" s="564">
        <v>27000</v>
      </c>
      <c r="F1106" s="27">
        <f t="shared" si="54"/>
        <v>343792449.5</v>
      </c>
      <c r="G1106" s="266">
        <f t="shared" si="52"/>
        <v>27000</v>
      </c>
      <c r="H1106" s="269">
        <f t="shared" si="53"/>
        <v>343792449.5</v>
      </c>
      <c r="J1106" s="267" t="s">
        <v>13</v>
      </c>
      <c r="K1106" s="271" t="s">
        <v>949</v>
      </c>
    </row>
    <row r="1107" spans="2:11">
      <c r="B1107" s="267" t="s">
        <v>943</v>
      </c>
      <c r="C1107" t="s">
        <v>2296</v>
      </c>
      <c r="D1107" t="s">
        <v>3723</v>
      </c>
      <c r="E1107" s="564">
        <v>70000</v>
      </c>
      <c r="F1107" s="27">
        <f t="shared" si="54"/>
        <v>343862449.5</v>
      </c>
      <c r="G1107" s="266">
        <f t="shared" si="52"/>
        <v>70000</v>
      </c>
      <c r="H1107" s="269">
        <f t="shared" si="53"/>
        <v>343862449.5</v>
      </c>
      <c r="J1107" s="267" t="s">
        <v>13</v>
      </c>
      <c r="K1107" s="271" t="s">
        <v>949</v>
      </c>
    </row>
    <row r="1108" spans="2:11">
      <c r="B1108" s="267" t="s">
        <v>943</v>
      </c>
      <c r="C1108" t="s">
        <v>2296</v>
      </c>
      <c r="D1108" t="s">
        <v>3683</v>
      </c>
      <c r="E1108" s="564">
        <v>148000</v>
      </c>
      <c r="F1108" s="27">
        <f t="shared" si="54"/>
        <v>344010449.5</v>
      </c>
      <c r="G1108" s="266">
        <f t="shared" si="52"/>
        <v>148000</v>
      </c>
      <c r="H1108" s="269">
        <f t="shared" si="53"/>
        <v>344010449.5</v>
      </c>
      <c r="J1108" s="267" t="s">
        <v>13</v>
      </c>
      <c r="K1108" s="271" t="s">
        <v>949</v>
      </c>
    </row>
    <row r="1109" spans="2:11">
      <c r="B1109" s="267" t="s">
        <v>943</v>
      </c>
      <c r="C1109" t="s">
        <v>2296</v>
      </c>
      <c r="D1109" t="s">
        <v>3718</v>
      </c>
      <c r="E1109" s="564">
        <v>63000</v>
      </c>
      <c r="F1109" s="27">
        <f t="shared" si="54"/>
        <v>344073449.5</v>
      </c>
      <c r="G1109" s="266">
        <f t="shared" si="52"/>
        <v>63000</v>
      </c>
      <c r="H1109" s="269">
        <f t="shared" si="53"/>
        <v>344073449.5</v>
      </c>
      <c r="J1109" s="267" t="s">
        <v>13</v>
      </c>
      <c r="K1109" s="271" t="s">
        <v>949</v>
      </c>
    </row>
    <row r="1110" spans="2:11">
      <c r="B1110" s="267" t="s">
        <v>943</v>
      </c>
      <c r="C1110" t="s">
        <v>2296</v>
      </c>
      <c r="D1110" t="s">
        <v>3689</v>
      </c>
      <c r="E1110" s="564">
        <v>15000</v>
      </c>
      <c r="F1110" s="27">
        <f t="shared" si="54"/>
        <v>344088449.5</v>
      </c>
      <c r="G1110" s="266">
        <f t="shared" si="52"/>
        <v>15000</v>
      </c>
      <c r="H1110" s="269">
        <f t="shared" si="53"/>
        <v>344088449.5</v>
      </c>
      <c r="J1110" s="267" t="s">
        <v>13</v>
      </c>
      <c r="K1110" s="271" t="s">
        <v>949</v>
      </c>
    </row>
    <row r="1111" spans="2:11">
      <c r="B1111" s="267" t="s">
        <v>943</v>
      </c>
      <c r="C1111" t="s">
        <v>2296</v>
      </c>
      <c r="D1111" t="s">
        <v>3742</v>
      </c>
      <c r="E1111" s="564">
        <v>133000</v>
      </c>
      <c r="F1111" s="27">
        <f t="shared" si="54"/>
        <v>344221449.5</v>
      </c>
      <c r="G1111" s="266">
        <f t="shared" si="52"/>
        <v>133000</v>
      </c>
      <c r="H1111" s="269">
        <f t="shared" si="53"/>
        <v>344221449.5</v>
      </c>
      <c r="J1111" s="267" t="s">
        <v>13</v>
      </c>
      <c r="K1111" s="271" t="s">
        <v>949</v>
      </c>
    </row>
    <row r="1112" spans="2:11">
      <c r="B1112" s="267" t="s">
        <v>943</v>
      </c>
      <c r="C1112" t="s">
        <v>2296</v>
      </c>
      <c r="D1112" t="s">
        <v>3790</v>
      </c>
      <c r="E1112" s="564">
        <v>8000</v>
      </c>
      <c r="F1112" s="27">
        <f t="shared" si="54"/>
        <v>344229449.5</v>
      </c>
      <c r="G1112" s="266">
        <f t="shared" si="52"/>
        <v>8000</v>
      </c>
      <c r="H1112" s="269">
        <f t="shared" si="53"/>
        <v>344229449.5</v>
      </c>
      <c r="J1112" s="267" t="s">
        <v>13</v>
      </c>
      <c r="K1112" s="271" t="s">
        <v>949</v>
      </c>
    </row>
    <row r="1113" spans="2:11">
      <c r="B1113" s="267" t="s">
        <v>943</v>
      </c>
      <c r="C1113" t="s">
        <v>2296</v>
      </c>
      <c r="D1113" t="s">
        <v>3786</v>
      </c>
      <c r="E1113" s="564">
        <v>177000</v>
      </c>
      <c r="F1113" s="27">
        <f t="shared" si="54"/>
        <v>344406449.5</v>
      </c>
      <c r="G1113" s="266">
        <f t="shared" si="52"/>
        <v>177000</v>
      </c>
      <c r="H1113" s="269">
        <f t="shared" si="53"/>
        <v>344406449.5</v>
      </c>
      <c r="J1113" s="267" t="s">
        <v>13</v>
      </c>
      <c r="K1113" s="271" t="s">
        <v>949</v>
      </c>
    </row>
    <row r="1114" spans="2:11">
      <c r="B1114" s="267" t="s">
        <v>943</v>
      </c>
      <c r="C1114" t="s">
        <v>2296</v>
      </c>
      <c r="D1114" t="s">
        <v>3791</v>
      </c>
      <c r="E1114" s="564">
        <v>48000</v>
      </c>
      <c r="F1114" s="27">
        <f t="shared" si="54"/>
        <v>344454449.5</v>
      </c>
      <c r="G1114" s="266">
        <f t="shared" si="52"/>
        <v>48000</v>
      </c>
      <c r="H1114" s="269">
        <f t="shared" si="53"/>
        <v>344454449.5</v>
      </c>
      <c r="J1114" s="267" t="s">
        <v>13</v>
      </c>
      <c r="K1114" s="271" t="s">
        <v>949</v>
      </c>
    </row>
    <row r="1115" spans="2:11">
      <c r="B1115" s="267" t="s">
        <v>943</v>
      </c>
      <c r="C1115" t="s">
        <v>2296</v>
      </c>
      <c r="D1115" t="s">
        <v>3761</v>
      </c>
      <c r="E1115" s="564">
        <v>2000</v>
      </c>
      <c r="F1115" s="27">
        <f t="shared" si="54"/>
        <v>344456449.5</v>
      </c>
      <c r="G1115" s="266">
        <f t="shared" si="52"/>
        <v>2000</v>
      </c>
      <c r="H1115" s="269">
        <f t="shared" si="53"/>
        <v>344456449.5</v>
      </c>
      <c r="J1115" s="267" t="s">
        <v>13</v>
      </c>
      <c r="K1115" s="271" t="s">
        <v>949</v>
      </c>
    </row>
    <row r="1116" spans="2:11">
      <c r="B1116" s="267" t="s">
        <v>943</v>
      </c>
      <c r="C1116" t="s">
        <v>2296</v>
      </c>
      <c r="D1116" t="s">
        <v>3693</v>
      </c>
      <c r="E1116" s="564">
        <v>94000</v>
      </c>
      <c r="F1116" s="27">
        <f t="shared" si="54"/>
        <v>344550449.5</v>
      </c>
      <c r="G1116" s="266">
        <f t="shared" si="52"/>
        <v>94000</v>
      </c>
      <c r="H1116" s="269">
        <f t="shared" si="53"/>
        <v>344550449.5</v>
      </c>
      <c r="J1116" s="267" t="s">
        <v>13</v>
      </c>
      <c r="K1116" s="271" t="s">
        <v>949</v>
      </c>
    </row>
    <row r="1117" spans="2:11">
      <c r="B1117" s="267" t="s">
        <v>943</v>
      </c>
      <c r="C1117" t="s">
        <v>2296</v>
      </c>
      <c r="D1117" t="s">
        <v>3743</v>
      </c>
      <c r="E1117" s="564">
        <v>225000</v>
      </c>
      <c r="F1117" s="27">
        <f t="shared" si="54"/>
        <v>344775449.5</v>
      </c>
      <c r="G1117" s="266">
        <f t="shared" si="52"/>
        <v>225000</v>
      </c>
      <c r="H1117" s="269">
        <f t="shared" si="53"/>
        <v>344775449.5</v>
      </c>
      <c r="J1117" s="267" t="s">
        <v>13</v>
      </c>
      <c r="K1117" s="271" t="s">
        <v>949</v>
      </c>
    </row>
    <row r="1118" spans="2:11">
      <c r="B1118" s="267" t="s">
        <v>943</v>
      </c>
      <c r="C1118" t="s">
        <v>2296</v>
      </c>
      <c r="D1118" t="s">
        <v>3762</v>
      </c>
      <c r="E1118" s="564">
        <v>79000</v>
      </c>
      <c r="F1118" s="27">
        <f t="shared" si="54"/>
        <v>344854449.5</v>
      </c>
      <c r="G1118" s="266">
        <f t="shared" si="52"/>
        <v>79000</v>
      </c>
      <c r="H1118" s="269">
        <f t="shared" si="53"/>
        <v>344854449.5</v>
      </c>
      <c r="J1118" s="267" t="s">
        <v>13</v>
      </c>
      <c r="K1118" s="271" t="s">
        <v>949</v>
      </c>
    </row>
    <row r="1119" spans="2:11">
      <c r="B1119" s="267" t="s">
        <v>943</v>
      </c>
      <c r="C1119" t="s">
        <v>2296</v>
      </c>
      <c r="D1119" t="s">
        <v>3698</v>
      </c>
      <c r="E1119" s="564">
        <v>39000</v>
      </c>
      <c r="F1119" s="27">
        <f t="shared" si="54"/>
        <v>344893449.5</v>
      </c>
      <c r="G1119" s="266">
        <f t="shared" si="52"/>
        <v>39000</v>
      </c>
      <c r="H1119" s="269">
        <f t="shared" si="53"/>
        <v>344893449.5</v>
      </c>
      <c r="J1119" s="267" t="s">
        <v>13</v>
      </c>
      <c r="K1119" s="271" t="s">
        <v>949</v>
      </c>
    </row>
    <row r="1120" spans="2:11">
      <c r="B1120" s="267" t="s">
        <v>943</v>
      </c>
      <c r="C1120" t="s">
        <v>2296</v>
      </c>
      <c r="D1120" t="s">
        <v>3744</v>
      </c>
      <c r="E1120" s="564">
        <v>4000</v>
      </c>
      <c r="F1120" s="27">
        <f t="shared" si="54"/>
        <v>344897449.5</v>
      </c>
      <c r="G1120" s="266">
        <f t="shared" si="52"/>
        <v>4000</v>
      </c>
      <c r="H1120" s="269">
        <f t="shared" si="53"/>
        <v>344897449.5</v>
      </c>
      <c r="J1120" s="267" t="s">
        <v>13</v>
      </c>
      <c r="K1120" s="271" t="s">
        <v>949</v>
      </c>
    </row>
    <row r="1121" spans="2:11">
      <c r="B1121" s="267" t="s">
        <v>943</v>
      </c>
      <c r="C1121" t="s">
        <v>2296</v>
      </c>
      <c r="D1121" t="s">
        <v>3745</v>
      </c>
      <c r="E1121" s="564">
        <v>66000</v>
      </c>
      <c r="F1121" s="27">
        <f t="shared" si="54"/>
        <v>344963449.5</v>
      </c>
      <c r="G1121" s="266">
        <f t="shared" si="52"/>
        <v>66000</v>
      </c>
      <c r="H1121" s="269">
        <f t="shared" si="53"/>
        <v>344963449.5</v>
      </c>
      <c r="J1121" s="267" t="s">
        <v>13</v>
      </c>
      <c r="K1121" s="271" t="s">
        <v>949</v>
      </c>
    </row>
    <row r="1122" spans="2:11">
      <c r="B1122" s="267" t="s">
        <v>943</v>
      </c>
      <c r="C1122" t="s">
        <v>2296</v>
      </c>
      <c r="D1122" t="s">
        <v>3700</v>
      </c>
      <c r="E1122" s="564">
        <v>139918</v>
      </c>
      <c r="F1122" s="27">
        <f t="shared" si="54"/>
        <v>345103367.5</v>
      </c>
      <c r="G1122" s="266">
        <f t="shared" si="52"/>
        <v>139918</v>
      </c>
      <c r="H1122" s="269">
        <f t="shared" si="53"/>
        <v>345103367.5</v>
      </c>
      <c r="J1122" s="267" t="s">
        <v>13</v>
      </c>
      <c r="K1122" s="271" t="s">
        <v>949</v>
      </c>
    </row>
    <row r="1123" spans="2:11">
      <c r="B1123" s="267" t="s">
        <v>943</v>
      </c>
      <c r="C1123" t="s">
        <v>2296</v>
      </c>
      <c r="D1123" t="s">
        <v>3701</v>
      </c>
      <c r="E1123" s="564">
        <v>8000</v>
      </c>
      <c r="F1123" s="27">
        <f t="shared" si="54"/>
        <v>345111367.5</v>
      </c>
      <c r="G1123" s="266">
        <f t="shared" si="52"/>
        <v>8000</v>
      </c>
      <c r="H1123" s="269">
        <f t="shared" si="53"/>
        <v>345111367.5</v>
      </c>
      <c r="J1123" s="267" t="s">
        <v>13</v>
      </c>
      <c r="K1123" s="271" t="s">
        <v>949</v>
      </c>
    </row>
    <row r="1124" spans="2:11">
      <c r="B1124" s="267" t="s">
        <v>943</v>
      </c>
      <c r="C1124" t="s">
        <v>2296</v>
      </c>
      <c r="D1124" t="s">
        <v>3763</v>
      </c>
      <c r="E1124" s="564">
        <v>75000</v>
      </c>
      <c r="F1124" s="27">
        <f t="shared" si="54"/>
        <v>345186367.5</v>
      </c>
      <c r="G1124" s="266">
        <f t="shared" si="52"/>
        <v>75000</v>
      </c>
      <c r="H1124" s="269">
        <f t="shared" si="53"/>
        <v>345186367.5</v>
      </c>
      <c r="J1124" s="267" t="s">
        <v>13</v>
      </c>
      <c r="K1124" s="271" t="s">
        <v>949</v>
      </c>
    </row>
    <row r="1125" spans="2:11">
      <c r="B1125" s="267" t="s">
        <v>943</v>
      </c>
      <c r="C1125" t="s">
        <v>2296</v>
      </c>
      <c r="D1125" t="s">
        <v>3703</v>
      </c>
      <c r="E1125" s="564">
        <v>88000</v>
      </c>
      <c r="F1125" s="27">
        <f t="shared" si="54"/>
        <v>345274367.5</v>
      </c>
      <c r="G1125" s="266">
        <f t="shared" si="52"/>
        <v>88000</v>
      </c>
      <c r="H1125" s="269">
        <f t="shared" si="53"/>
        <v>345274367.5</v>
      </c>
      <c r="J1125" s="267" t="s">
        <v>13</v>
      </c>
      <c r="K1125" s="271" t="s">
        <v>949</v>
      </c>
    </row>
    <row r="1126" spans="2:11">
      <c r="B1126" s="267" t="s">
        <v>943</v>
      </c>
      <c r="C1126" t="s">
        <v>2296</v>
      </c>
      <c r="D1126" t="s">
        <v>3787</v>
      </c>
      <c r="E1126" s="564">
        <v>313000</v>
      </c>
      <c r="F1126" s="27">
        <f t="shared" si="54"/>
        <v>345587367.5</v>
      </c>
      <c r="G1126" s="266">
        <f t="shared" si="52"/>
        <v>313000</v>
      </c>
      <c r="H1126" s="269">
        <f t="shared" si="53"/>
        <v>345587367.5</v>
      </c>
      <c r="J1126" s="267" t="s">
        <v>13</v>
      </c>
      <c r="K1126" s="271" t="s">
        <v>949</v>
      </c>
    </row>
    <row r="1127" spans="2:11">
      <c r="B1127" s="267" t="s">
        <v>943</v>
      </c>
      <c r="C1127" t="s">
        <v>2296</v>
      </c>
      <c r="D1127" t="s">
        <v>3757</v>
      </c>
      <c r="E1127" s="564">
        <v>7000</v>
      </c>
      <c r="F1127" s="27">
        <f t="shared" si="54"/>
        <v>345594367.5</v>
      </c>
      <c r="G1127" s="266">
        <f t="shared" si="52"/>
        <v>7000</v>
      </c>
      <c r="H1127" s="269">
        <f t="shared" si="53"/>
        <v>345594367.5</v>
      </c>
      <c r="J1127" s="267" t="s">
        <v>13</v>
      </c>
      <c r="K1127" s="271" t="s">
        <v>949</v>
      </c>
    </row>
    <row r="1128" spans="2:11">
      <c r="B1128" s="267" t="s">
        <v>943</v>
      </c>
      <c r="C1128" t="s">
        <v>2296</v>
      </c>
      <c r="D1128" t="s">
        <v>3722</v>
      </c>
      <c r="E1128" s="564">
        <v>13000</v>
      </c>
      <c r="F1128" s="27">
        <f t="shared" si="54"/>
        <v>345607367.5</v>
      </c>
      <c r="G1128" s="266">
        <f t="shared" si="52"/>
        <v>13000</v>
      </c>
      <c r="H1128" s="269">
        <f t="shared" si="53"/>
        <v>345607367.5</v>
      </c>
      <c r="J1128" s="267" t="s">
        <v>13</v>
      </c>
      <c r="K1128" s="271" t="s">
        <v>949</v>
      </c>
    </row>
    <row r="1129" spans="2:11">
      <c r="B1129" s="267" t="s">
        <v>943</v>
      </c>
      <c r="C1129" t="s">
        <v>2296</v>
      </c>
      <c r="D1129" t="s">
        <v>3708</v>
      </c>
      <c r="E1129" s="564">
        <v>194000</v>
      </c>
      <c r="F1129" s="27">
        <f t="shared" si="54"/>
        <v>345801367.5</v>
      </c>
      <c r="G1129" s="266">
        <f t="shared" si="52"/>
        <v>194000</v>
      </c>
      <c r="H1129" s="269">
        <f t="shared" si="53"/>
        <v>345801367.5</v>
      </c>
      <c r="J1129" s="267" t="s">
        <v>13</v>
      </c>
      <c r="K1129" s="271" t="s">
        <v>949</v>
      </c>
    </row>
    <row r="1130" spans="2:11">
      <c r="B1130" s="267" t="s">
        <v>943</v>
      </c>
      <c r="C1130" t="s">
        <v>2296</v>
      </c>
      <c r="D1130" t="s">
        <v>3764</v>
      </c>
      <c r="E1130" s="564">
        <v>59000</v>
      </c>
      <c r="F1130" s="27">
        <f t="shared" si="54"/>
        <v>345860367.5</v>
      </c>
      <c r="G1130" s="266">
        <f t="shared" si="52"/>
        <v>59000</v>
      </c>
      <c r="H1130" s="269">
        <f t="shared" si="53"/>
        <v>345860367.5</v>
      </c>
      <c r="J1130" s="267" t="s">
        <v>13</v>
      </c>
      <c r="K1130" s="271" t="s">
        <v>949</v>
      </c>
    </row>
    <row r="1131" spans="2:11">
      <c r="B1131" s="267" t="s">
        <v>943</v>
      </c>
      <c r="C1131" t="s">
        <v>2297</v>
      </c>
      <c r="D1131" t="s">
        <v>3677</v>
      </c>
      <c r="E1131" s="564">
        <v>103000</v>
      </c>
      <c r="F1131" s="27">
        <f t="shared" si="54"/>
        <v>345963367.5</v>
      </c>
      <c r="G1131" s="266">
        <f t="shared" si="52"/>
        <v>103000</v>
      </c>
      <c r="H1131" s="269">
        <f t="shared" si="53"/>
        <v>345963367.5</v>
      </c>
      <c r="J1131" s="267" t="s">
        <v>13</v>
      </c>
      <c r="K1131" s="271" t="s">
        <v>949</v>
      </c>
    </row>
    <row r="1132" spans="2:11">
      <c r="B1132" s="267" t="s">
        <v>943</v>
      </c>
      <c r="C1132" t="s">
        <v>2297</v>
      </c>
      <c r="D1132" t="s">
        <v>3710</v>
      </c>
      <c r="E1132" s="564">
        <v>89000</v>
      </c>
      <c r="F1132" s="27">
        <f t="shared" si="54"/>
        <v>346052367.5</v>
      </c>
      <c r="G1132" s="266">
        <f t="shared" si="52"/>
        <v>89000</v>
      </c>
      <c r="H1132" s="269">
        <f t="shared" si="53"/>
        <v>346052367.5</v>
      </c>
      <c r="J1132" s="267" t="s">
        <v>13</v>
      </c>
      <c r="K1132" s="271" t="s">
        <v>949</v>
      </c>
    </row>
    <row r="1133" spans="2:11">
      <c r="B1133" s="267" t="s">
        <v>943</v>
      </c>
      <c r="C1133" t="s">
        <v>2297</v>
      </c>
      <c r="D1133" t="s">
        <v>3678</v>
      </c>
      <c r="E1133" s="564">
        <v>50360</v>
      </c>
      <c r="F1133" s="27">
        <f t="shared" si="54"/>
        <v>346102727.5</v>
      </c>
      <c r="G1133" s="266">
        <f t="shared" si="52"/>
        <v>50360</v>
      </c>
      <c r="H1133" s="269">
        <f t="shared" si="53"/>
        <v>346102727.5</v>
      </c>
      <c r="J1133" s="267" t="s">
        <v>13</v>
      </c>
      <c r="K1133" s="271" t="s">
        <v>949</v>
      </c>
    </row>
    <row r="1134" spans="2:11">
      <c r="B1134" s="267" t="s">
        <v>943</v>
      </c>
      <c r="C1134" t="s">
        <v>2297</v>
      </c>
      <c r="D1134" t="s">
        <v>3775</v>
      </c>
      <c r="E1134" s="564">
        <v>3000</v>
      </c>
      <c r="F1134" s="27">
        <f t="shared" si="54"/>
        <v>346105727.5</v>
      </c>
      <c r="G1134" s="266">
        <f t="shared" si="52"/>
        <v>3000</v>
      </c>
      <c r="H1134" s="269">
        <f t="shared" si="53"/>
        <v>346105727.5</v>
      </c>
      <c r="J1134" s="267" t="s">
        <v>13</v>
      </c>
      <c r="K1134" s="271" t="s">
        <v>949</v>
      </c>
    </row>
    <row r="1135" spans="2:11">
      <c r="B1135" s="267" t="s">
        <v>943</v>
      </c>
      <c r="C1135" t="s">
        <v>2297</v>
      </c>
      <c r="D1135" t="s">
        <v>3738</v>
      </c>
      <c r="E1135" s="564">
        <v>13000</v>
      </c>
      <c r="F1135" s="27">
        <f t="shared" si="54"/>
        <v>346118727.5</v>
      </c>
      <c r="G1135" s="266">
        <f t="shared" si="52"/>
        <v>13000</v>
      </c>
      <c r="H1135" s="269">
        <f t="shared" si="53"/>
        <v>346118727.5</v>
      </c>
      <c r="J1135" s="267" t="s">
        <v>13</v>
      </c>
      <c r="K1135" s="271" t="s">
        <v>949</v>
      </c>
    </row>
    <row r="1136" spans="2:11">
      <c r="B1136" s="267" t="s">
        <v>943</v>
      </c>
      <c r="C1136" t="s">
        <v>2297</v>
      </c>
      <c r="D1136" t="s">
        <v>3723</v>
      </c>
      <c r="E1136" s="564">
        <v>36000</v>
      </c>
      <c r="F1136" s="27">
        <f t="shared" si="54"/>
        <v>346154727.5</v>
      </c>
      <c r="G1136" s="266">
        <f t="shared" si="52"/>
        <v>36000</v>
      </c>
      <c r="H1136" s="269">
        <f t="shared" si="53"/>
        <v>346154727.5</v>
      </c>
      <c r="J1136" s="267" t="s">
        <v>13</v>
      </c>
      <c r="K1136" s="271" t="s">
        <v>949</v>
      </c>
    </row>
    <row r="1137" spans="2:11">
      <c r="B1137" s="267" t="s">
        <v>943</v>
      </c>
      <c r="C1137" t="s">
        <v>2297</v>
      </c>
      <c r="D1137" t="s">
        <v>3683</v>
      </c>
      <c r="E1137" s="564">
        <v>74000</v>
      </c>
      <c r="F1137" s="27">
        <f t="shared" si="54"/>
        <v>346228727.5</v>
      </c>
      <c r="G1137" s="266">
        <f t="shared" si="52"/>
        <v>74000</v>
      </c>
      <c r="H1137" s="269">
        <f t="shared" si="53"/>
        <v>346228727.5</v>
      </c>
      <c r="J1137" s="267" t="s">
        <v>13</v>
      </c>
      <c r="K1137" s="271" t="s">
        <v>949</v>
      </c>
    </row>
    <row r="1138" spans="2:11">
      <c r="B1138" s="267" t="s">
        <v>943</v>
      </c>
      <c r="C1138" t="s">
        <v>2297</v>
      </c>
      <c r="D1138" t="s">
        <v>3718</v>
      </c>
      <c r="E1138" s="564">
        <v>31000</v>
      </c>
      <c r="F1138" s="27">
        <f t="shared" si="54"/>
        <v>346259727.5</v>
      </c>
      <c r="G1138" s="266">
        <f t="shared" si="52"/>
        <v>31000</v>
      </c>
      <c r="H1138" s="269">
        <f t="shared" si="53"/>
        <v>346259727.5</v>
      </c>
      <c r="J1138" s="267" t="s">
        <v>13</v>
      </c>
      <c r="K1138" s="271" t="s">
        <v>949</v>
      </c>
    </row>
    <row r="1139" spans="2:11">
      <c r="B1139" s="267" t="s">
        <v>943</v>
      </c>
      <c r="C1139" t="s">
        <v>2297</v>
      </c>
      <c r="D1139" t="s">
        <v>3689</v>
      </c>
      <c r="E1139" s="564">
        <v>8000</v>
      </c>
      <c r="F1139" s="27">
        <f t="shared" si="54"/>
        <v>346267727.5</v>
      </c>
      <c r="G1139" s="266">
        <f t="shared" si="52"/>
        <v>8000</v>
      </c>
      <c r="H1139" s="269">
        <f t="shared" si="53"/>
        <v>346267727.5</v>
      </c>
      <c r="J1139" s="267" t="s">
        <v>13</v>
      </c>
      <c r="K1139" s="271" t="s">
        <v>949</v>
      </c>
    </row>
    <row r="1140" spans="2:11">
      <c r="B1140" s="267" t="s">
        <v>943</v>
      </c>
      <c r="C1140" t="s">
        <v>2297</v>
      </c>
      <c r="D1140" t="s">
        <v>3742</v>
      </c>
      <c r="E1140" s="564">
        <v>133000</v>
      </c>
      <c r="F1140" s="27">
        <f t="shared" si="54"/>
        <v>346400727.5</v>
      </c>
      <c r="G1140" s="266">
        <f t="shared" si="52"/>
        <v>133000</v>
      </c>
      <c r="H1140" s="269">
        <f t="shared" si="53"/>
        <v>346400727.5</v>
      </c>
      <c r="J1140" s="267" t="s">
        <v>13</v>
      </c>
      <c r="K1140" s="271" t="s">
        <v>949</v>
      </c>
    </row>
    <row r="1141" spans="2:11">
      <c r="B1141" s="267" t="s">
        <v>943</v>
      </c>
      <c r="C1141" t="s">
        <v>2297</v>
      </c>
      <c r="D1141" t="s">
        <v>3790</v>
      </c>
      <c r="E1141" s="564">
        <v>8000</v>
      </c>
      <c r="F1141" s="27">
        <f t="shared" si="54"/>
        <v>346408727.5</v>
      </c>
      <c r="G1141" s="266">
        <f t="shared" si="52"/>
        <v>8000</v>
      </c>
      <c r="H1141" s="269">
        <f t="shared" si="53"/>
        <v>346408727.5</v>
      </c>
      <c r="J1141" s="267" t="s">
        <v>13</v>
      </c>
      <c r="K1141" s="271" t="s">
        <v>949</v>
      </c>
    </row>
    <row r="1142" spans="2:11">
      <c r="B1142" s="267" t="s">
        <v>943</v>
      </c>
      <c r="C1142" t="s">
        <v>2297</v>
      </c>
      <c r="D1142" t="s">
        <v>3786</v>
      </c>
      <c r="E1142" s="564">
        <v>89000</v>
      </c>
      <c r="F1142" s="27">
        <f t="shared" si="54"/>
        <v>346497727.5</v>
      </c>
      <c r="G1142" s="266">
        <f t="shared" si="52"/>
        <v>89000</v>
      </c>
      <c r="H1142" s="269">
        <f t="shared" si="53"/>
        <v>346497727.5</v>
      </c>
      <c r="J1142" s="267" t="s">
        <v>13</v>
      </c>
      <c r="K1142" s="271" t="s">
        <v>949</v>
      </c>
    </row>
    <row r="1143" spans="2:11">
      <c r="B1143" s="267" t="s">
        <v>943</v>
      </c>
      <c r="C1143" t="s">
        <v>2297</v>
      </c>
      <c r="D1143" t="s">
        <v>3791</v>
      </c>
      <c r="E1143" s="564">
        <v>24000</v>
      </c>
      <c r="F1143" s="27">
        <f t="shared" si="54"/>
        <v>346521727.5</v>
      </c>
      <c r="G1143" s="266">
        <f t="shared" si="52"/>
        <v>24000</v>
      </c>
      <c r="H1143" s="269">
        <f t="shared" si="53"/>
        <v>346521727.5</v>
      </c>
      <c r="J1143" s="267" t="s">
        <v>13</v>
      </c>
      <c r="K1143" s="271" t="s">
        <v>949</v>
      </c>
    </row>
    <row r="1144" spans="2:11">
      <c r="B1144" s="267" t="s">
        <v>943</v>
      </c>
      <c r="C1144" t="s">
        <v>2297</v>
      </c>
      <c r="D1144" t="s">
        <v>3761</v>
      </c>
      <c r="E1144" s="564">
        <v>1000</v>
      </c>
      <c r="F1144" s="27">
        <f t="shared" si="54"/>
        <v>346522727.5</v>
      </c>
      <c r="G1144" s="266">
        <f t="shared" si="52"/>
        <v>1000</v>
      </c>
      <c r="H1144" s="269">
        <f t="shared" si="53"/>
        <v>346522727.5</v>
      </c>
      <c r="J1144" s="267" t="s">
        <v>13</v>
      </c>
      <c r="K1144" s="271" t="s">
        <v>949</v>
      </c>
    </row>
    <row r="1145" spans="2:11">
      <c r="B1145" s="267" t="s">
        <v>943</v>
      </c>
      <c r="C1145" t="s">
        <v>2297</v>
      </c>
      <c r="D1145" t="s">
        <v>3693</v>
      </c>
      <c r="E1145" s="564">
        <v>47000</v>
      </c>
      <c r="F1145" s="27">
        <f t="shared" si="54"/>
        <v>346569727.5</v>
      </c>
      <c r="G1145" s="266">
        <f t="shared" si="52"/>
        <v>47000</v>
      </c>
      <c r="H1145" s="269">
        <f t="shared" si="53"/>
        <v>346569727.5</v>
      </c>
      <c r="J1145" s="267" t="s">
        <v>13</v>
      </c>
      <c r="K1145" s="271" t="s">
        <v>949</v>
      </c>
    </row>
    <row r="1146" spans="2:11">
      <c r="B1146" s="267" t="s">
        <v>943</v>
      </c>
      <c r="C1146" t="s">
        <v>2297</v>
      </c>
      <c r="D1146" t="s">
        <v>3743</v>
      </c>
      <c r="E1146" s="564">
        <v>115000</v>
      </c>
      <c r="F1146" s="27">
        <f t="shared" si="54"/>
        <v>346684727.5</v>
      </c>
      <c r="G1146" s="266">
        <f t="shared" si="52"/>
        <v>115000</v>
      </c>
      <c r="H1146" s="269">
        <f t="shared" si="53"/>
        <v>346684727.5</v>
      </c>
      <c r="J1146" s="267" t="s">
        <v>13</v>
      </c>
      <c r="K1146" s="271" t="s">
        <v>949</v>
      </c>
    </row>
    <row r="1147" spans="2:11">
      <c r="B1147" s="267" t="s">
        <v>943</v>
      </c>
      <c r="C1147" t="s">
        <v>2297</v>
      </c>
      <c r="D1147" t="s">
        <v>3762</v>
      </c>
      <c r="E1147" s="564">
        <v>51000</v>
      </c>
      <c r="F1147" s="27">
        <f t="shared" si="54"/>
        <v>346735727.5</v>
      </c>
      <c r="G1147" s="266">
        <f t="shared" si="52"/>
        <v>51000</v>
      </c>
      <c r="H1147" s="269">
        <f t="shared" si="53"/>
        <v>346735727.5</v>
      </c>
      <c r="J1147" s="267" t="s">
        <v>13</v>
      </c>
      <c r="K1147" s="271" t="s">
        <v>949</v>
      </c>
    </row>
    <row r="1148" spans="2:11">
      <c r="B1148" s="267" t="s">
        <v>943</v>
      </c>
      <c r="C1148" t="s">
        <v>2297</v>
      </c>
      <c r="D1148" t="s">
        <v>3698</v>
      </c>
      <c r="E1148" s="564">
        <v>39000</v>
      </c>
      <c r="F1148" s="27">
        <f t="shared" si="54"/>
        <v>346774727.5</v>
      </c>
      <c r="G1148" s="266">
        <f t="shared" si="52"/>
        <v>39000</v>
      </c>
      <c r="H1148" s="269">
        <f t="shared" si="53"/>
        <v>346774727.5</v>
      </c>
      <c r="J1148" s="267" t="s">
        <v>13</v>
      </c>
      <c r="K1148" s="271" t="s">
        <v>949</v>
      </c>
    </row>
    <row r="1149" spans="2:11">
      <c r="B1149" s="267" t="s">
        <v>943</v>
      </c>
      <c r="C1149" t="s">
        <v>2297</v>
      </c>
      <c r="D1149" t="s">
        <v>3744</v>
      </c>
      <c r="E1149" s="564">
        <v>2000</v>
      </c>
      <c r="F1149" s="27">
        <f t="shared" si="54"/>
        <v>346776727.5</v>
      </c>
      <c r="G1149" s="266">
        <f t="shared" si="52"/>
        <v>2000</v>
      </c>
      <c r="H1149" s="269">
        <f t="shared" si="53"/>
        <v>346776727.5</v>
      </c>
      <c r="J1149" s="267" t="s">
        <v>13</v>
      </c>
      <c r="K1149" s="271" t="s">
        <v>949</v>
      </c>
    </row>
    <row r="1150" spans="2:11">
      <c r="B1150" s="267" t="s">
        <v>943</v>
      </c>
      <c r="C1150" t="s">
        <v>2297</v>
      </c>
      <c r="D1150" t="s">
        <v>3745</v>
      </c>
      <c r="E1150" s="564">
        <v>66000</v>
      </c>
      <c r="F1150" s="27">
        <f t="shared" si="54"/>
        <v>346842727.5</v>
      </c>
      <c r="G1150" s="266">
        <f t="shared" si="52"/>
        <v>66000</v>
      </c>
      <c r="H1150" s="269">
        <f t="shared" si="53"/>
        <v>346842727.5</v>
      </c>
      <c r="J1150" s="267" t="s">
        <v>13</v>
      </c>
      <c r="K1150" s="271" t="s">
        <v>949</v>
      </c>
    </row>
    <row r="1151" spans="2:11">
      <c r="B1151" s="267" t="s">
        <v>943</v>
      </c>
      <c r="C1151" t="s">
        <v>2297</v>
      </c>
      <c r="D1151" t="s">
        <v>3700</v>
      </c>
      <c r="E1151" s="564">
        <v>62842</v>
      </c>
      <c r="F1151" s="27">
        <f t="shared" si="54"/>
        <v>346905569.5</v>
      </c>
      <c r="G1151" s="266">
        <f t="shared" si="52"/>
        <v>62842</v>
      </c>
      <c r="H1151" s="269">
        <f t="shared" si="53"/>
        <v>346905569.5</v>
      </c>
      <c r="J1151" s="267" t="s">
        <v>13</v>
      </c>
      <c r="K1151" s="271" t="s">
        <v>949</v>
      </c>
    </row>
    <row r="1152" spans="2:11">
      <c r="B1152" s="267" t="s">
        <v>943</v>
      </c>
      <c r="C1152" t="s">
        <v>2297</v>
      </c>
      <c r="D1152" t="s">
        <v>3701</v>
      </c>
      <c r="E1152" s="564">
        <v>8000</v>
      </c>
      <c r="F1152" s="27">
        <f t="shared" si="54"/>
        <v>346913569.5</v>
      </c>
      <c r="G1152" s="266">
        <f t="shared" si="52"/>
        <v>8000</v>
      </c>
      <c r="H1152" s="269">
        <f t="shared" si="53"/>
        <v>346913569.5</v>
      </c>
      <c r="J1152" s="267" t="s">
        <v>13</v>
      </c>
      <c r="K1152" s="271" t="s">
        <v>949</v>
      </c>
    </row>
    <row r="1153" spans="2:11">
      <c r="B1153" s="267" t="s">
        <v>943</v>
      </c>
      <c r="C1153" t="s">
        <v>2297</v>
      </c>
      <c r="D1153" t="s">
        <v>3763</v>
      </c>
      <c r="E1153" s="564">
        <v>38000</v>
      </c>
      <c r="F1153" s="27">
        <f t="shared" si="54"/>
        <v>346951569.5</v>
      </c>
      <c r="G1153" s="266">
        <f t="shared" si="52"/>
        <v>38000</v>
      </c>
      <c r="H1153" s="269">
        <f t="shared" si="53"/>
        <v>346951569.5</v>
      </c>
      <c r="J1153" s="267" t="s">
        <v>13</v>
      </c>
      <c r="K1153" s="271" t="s">
        <v>949</v>
      </c>
    </row>
    <row r="1154" spans="2:11">
      <c r="B1154" s="267" t="s">
        <v>943</v>
      </c>
      <c r="C1154" t="s">
        <v>2297</v>
      </c>
      <c r="D1154" t="s">
        <v>3703</v>
      </c>
      <c r="E1154" s="564">
        <v>44000</v>
      </c>
      <c r="F1154" s="27">
        <f t="shared" si="54"/>
        <v>346995569.5</v>
      </c>
      <c r="G1154" s="266">
        <f t="shared" si="52"/>
        <v>44000</v>
      </c>
      <c r="H1154" s="269">
        <f t="shared" si="53"/>
        <v>346995569.5</v>
      </c>
      <c r="J1154" s="267" t="s">
        <v>13</v>
      </c>
      <c r="K1154" s="271" t="s">
        <v>949</v>
      </c>
    </row>
    <row r="1155" spans="2:11">
      <c r="B1155" s="267" t="s">
        <v>943</v>
      </c>
      <c r="C1155" t="s">
        <v>2297</v>
      </c>
      <c r="D1155" t="s">
        <v>3787</v>
      </c>
      <c r="E1155" s="564">
        <v>156000</v>
      </c>
      <c r="F1155" s="27">
        <f t="shared" si="54"/>
        <v>347151569.5</v>
      </c>
      <c r="G1155" s="266">
        <f t="shared" si="52"/>
        <v>156000</v>
      </c>
      <c r="H1155" s="269">
        <f t="shared" si="53"/>
        <v>347151569.5</v>
      </c>
      <c r="J1155" s="267" t="s">
        <v>13</v>
      </c>
      <c r="K1155" s="271" t="s">
        <v>949</v>
      </c>
    </row>
    <row r="1156" spans="2:11">
      <c r="B1156" s="267" t="s">
        <v>943</v>
      </c>
      <c r="C1156" t="s">
        <v>2297</v>
      </c>
      <c r="D1156" t="s">
        <v>3757</v>
      </c>
      <c r="E1156" s="564">
        <v>4000</v>
      </c>
      <c r="F1156" s="27">
        <f t="shared" si="54"/>
        <v>347155569.5</v>
      </c>
      <c r="G1156" s="266">
        <f t="shared" si="52"/>
        <v>4000</v>
      </c>
      <c r="H1156" s="269">
        <f t="shared" si="53"/>
        <v>347155569.5</v>
      </c>
      <c r="J1156" s="267" t="s">
        <v>13</v>
      </c>
      <c r="K1156" s="271" t="s">
        <v>949</v>
      </c>
    </row>
    <row r="1157" spans="2:11">
      <c r="B1157" s="267" t="s">
        <v>943</v>
      </c>
      <c r="C1157" t="s">
        <v>2297</v>
      </c>
      <c r="D1157" t="s">
        <v>3722</v>
      </c>
      <c r="E1157" s="564">
        <v>6000</v>
      </c>
      <c r="F1157" s="27">
        <f t="shared" si="54"/>
        <v>347161569.5</v>
      </c>
      <c r="G1157" s="266">
        <f t="shared" si="52"/>
        <v>6000</v>
      </c>
      <c r="H1157" s="269">
        <f t="shared" si="53"/>
        <v>347161569.5</v>
      </c>
      <c r="J1157" s="267" t="s">
        <v>13</v>
      </c>
      <c r="K1157" s="271" t="s">
        <v>949</v>
      </c>
    </row>
    <row r="1158" spans="2:11">
      <c r="B1158" s="267" t="s">
        <v>943</v>
      </c>
      <c r="C1158" t="s">
        <v>2297</v>
      </c>
      <c r="D1158" t="s">
        <v>3708</v>
      </c>
      <c r="E1158" s="564">
        <v>91000</v>
      </c>
      <c r="F1158" s="27">
        <f t="shared" si="54"/>
        <v>347252569.5</v>
      </c>
      <c r="G1158" s="266">
        <f t="shared" si="52"/>
        <v>91000</v>
      </c>
      <c r="H1158" s="269">
        <f t="shared" si="53"/>
        <v>347252569.5</v>
      </c>
      <c r="J1158" s="267" t="s">
        <v>13</v>
      </c>
      <c r="K1158" s="271" t="s">
        <v>949</v>
      </c>
    </row>
    <row r="1159" spans="2:11">
      <c r="B1159" s="267" t="s">
        <v>943</v>
      </c>
      <c r="C1159" t="s">
        <v>2297</v>
      </c>
      <c r="D1159" t="s">
        <v>3764</v>
      </c>
      <c r="E1159" s="564">
        <v>30000</v>
      </c>
      <c r="F1159" s="27">
        <f t="shared" si="54"/>
        <v>347282569.5</v>
      </c>
      <c r="G1159" s="266">
        <f t="shared" si="52"/>
        <v>30000</v>
      </c>
      <c r="H1159" s="269">
        <f t="shared" si="53"/>
        <v>347282569.5</v>
      </c>
      <c r="J1159" s="267" t="s">
        <v>13</v>
      </c>
      <c r="K1159" s="271" t="s">
        <v>949</v>
      </c>
    </row>
    <row r="1160" spans="2:11">
      <c r="B1160" s="267" t="s">
        <v>943</v>
      </c>
      <c r="C1160" t="s">
        <v>2298</v>
      </c>
      <c r="D1160" t="s">
        <v>3677</v>
      </c>
      <c r="E1160" s="564">
        <v>207000</v>
      </c>
      <c r="F1160" s="27">
        <f t="shared" si="54"/>
        <v>347489569.5</v>
      </c>
      <c r="G1160" s="266">
        <f t="shared" si="52"/>
        <v>207000</v>
      </c>
      <c r="H1160" s="269">
        <f t="shared" si="53"/>
        <v>347489569.5</v>
      </c>
      <c r="J1160" s="267" t="s">
        <v>13</v>
      </c>
      <c r="K1160" s="271" t="s">
        <v>949</v>
      </c>
    </row>
    <row r="1161" spans="2:11">
      <c r="B1161" s="267" t="s">
        <v>943</v>
      </c>
      <c r="C1161" t="s">
        <v>2298</v>
      </c>
      <c r="D1161" t="s">
        <v>3710</v>
      </c>
      <c r="E1161" s="564">
        <v>177000</v>
      </c>
      <c r="F1161" s="27">
        <f t="shared" si="54"/>
        <v>347666569.5</v>
      </c>
      <c r="G1161" s="266">
        <f t="shared" ref="G1161:G1224" si="55">E1161</f>
        <v>177000</v>
      </c>
      <c r="H1161" s="269">
        <f t="shared" ref="H1161:H1224" si="56">H1160+G1161</f>
        <v>347666569.5</v>
      </c>
      <c r="J1161" s="267" t="s">
        <v>13</v>
      </c>
      <c r="K1161" s="271" t="s">
        <v>949</v>
      </c>
    </row>
    <row r="1162" spans="2:11">
      <c r="B1162" s="267" t="s">
        <v>943</v>
      </c>
      <c r="C1162" t="s">
        <v>2298</v>
      </c>
      <c r="D1162" t="s">
        <v>3678</v>
      </c>
      <c r="E1162" s="564">
        <v>128000</v>
      </c>
      <c r="F1162" s="27">
        <f t="shared" si="54"/>
        <v>347794569.5</v>
      </c>
      <c r="G1162" s="266">
        <f t="shared" si="55"/>
        <v>128000</v>
      </c>
      <c r="H1162" s="269">
        <f t="shared" si="56"/>
        <v>347794569.5</v>
      </c>
      <c r="J1162" s="267" t="s">
        <v>13</v>
      </c>
      <c r="K1162" s="271" t="s">
        <v>949</v>
      </c>
    </row>
    <row r="1163" spans="2:11">
      <c r="B1163" s="267" t="s">
        <v>943</v>
      </c>
      <c r="C1163" t="s">
        <v>2298</v>
      </c>
      <c r="D1163" t="s">
        <v>3775</v>
      </c>
      <c r="E1163" s="564">
        <v>6000</v>
      </c>
      <c r="F1163" s="27">
        <f t="shared" si="54"/>
        <v>347800569.5</v>
      </c>
      <c r="G1163" s="266">
        <f t="shared" si="55"/>
        <v>6000</v>
      </c>
      <c r="H1163" s="269">
        <f t="shared" si="56"/>
        <v>347800569.5</v>
      </c>
      <c r="J1163" s="267" t="s">
        <v>13</v>
      </c>
      <c r="K1163" s="271" t="s">
        <v>949</v>
      </c>
    </row>
    <row r="1164" spans="2:11">
      <c r="B1164" s="267" t="s">
        <v>943</v>
      </c>
      <c r="C1164" t="s">
        <v>2298</v>
      </c>
      <c r="D1164" t="s">
        <v>3738</v>
      </c>
      <c r="E1164" s="564">
        <v>27000</v>
      </c>
      <c r="F1164" s="27">
        <f t="shared" si="54"/>
        <v>347827569.5</v>
      </c>
      <c r="G1164" s="266">
        <f t="shared" si="55"/>
        <v>27000</v>
      </c>
      <c r="H1164" s="269">
        <f t="shared" si="56"/>
        <v>347827569.5</v>
      </c>
      <c r="J1164" s="267" t="s">
        <v>13</v>
      </c>
      <c r="K1164" s="271" t="s">
        <v>949</v>
      </c>
    </row>
    <row r="1165" spans="2:11">
      <c r="B1165" s="267" t="s">
        <v>943</v>
      </c>
      <c r="C1165" t="s">
        <v>2298</v>
      </c>
      <c r="D1165" t="s">
        <v>3723</v>
      </c>
      <c r="E1165" s="564">
        <v>70000</v>
      </c>
      <c r="F1165" s="27">
        <f t="shared" si="54"/>
        <v>347897569.5</v>
      </c>
      <c r="G1165" s="266">
        <f t="shared" si="55"/>
        <v>70000</v>
      </c>
      <c r="H1165" s="269">
        <f t="shared" si="56"/>
        <v>347897569.5</v>
      </c>
      <c r="J1165" s="267" t="s">
        <v>13</v>
      </c>
      <c r="K1165" s="271" t="s">
        <v>949</v>
      </c>
    </row>
    <row r="1166" spans="2:11">
      <c r="B1166" s="267" t="s">
        <v>943</v>
      </c>
      <c r="C1166" t="s">
        <v>2298</v>
      </c>
      <c r="D1166" t="s">
        <v>3683</v>
      </c>
      <c r="E1166" s="564">
        <v>148000</v>
      </c>
      <c r="F1166" s="27">
        <f t="shared" ref="F1166:F1229" si="57">F1165+E1166</f>
        <v>348045569.5</v>
      </c>
      <c r="G1166" s="266">
        <f t="shared" si="55"/>
        <v>148000</v>
      </c>
      <c r="H1166" s="269">
        <f t="shared" si="56"/>
        <v>348045569.5</v>
      </c>
      <c r="J1166" s="267" t="s">
        <v>13</v>
      </c>
      <c r="K1166" s="271" t="s">
        <v>949</v>
      </c>
    </row>
    <row r="1167" spans="2:11">
      <c r="B1167" s="267" t="s">
        <v>943</v>
      </c>
      <c r="C1167" t="s">
        <v>2298</v>
      </c>
      <c r="D1167" t="s">
        <v>3718</v>
      </c>
      <c r="E1167" s="564">
        <v>63000</v>
      </c>
      <c r="F1167" s="27">
        <f t="shared" si="57"/>
        <v>348108569.5</v>
      </c>
      <c r="G1167" s="266">
        <f t="shared" si="55"/>
        <v>63000</v>
      </c>
      <c r="H1167" s="269">
        <f t="shared" si="56"/>
        <v>348108569.5</v>
      </c>
      <c r="J1167" s="267" t="s">
        <v>13</v>
      </c>
      <c r="K1167" s="271" t="s">
        <v>949</v>
      </c>
    </row>
    <row r="1168" spans="2:11">
      <c r="B1168" s="267" t="s">
        <v>943</v>
      </c>
      <c r="C1168" t="s">
        <v>2298</v>
      </c>
      <c r="D1168" t="s">
        <v>3689</v>
      </c>
      <c r="E1168" s="564">
        <v>15000</v>
      </c>
      <c r="F1168" s="27">
        <f t="shared" si="57"/>
        <v>348123569.5</v>
      </c>
      <c r="G1168" s="266">
        <f t="shared" si="55"/>
        <v>15000</v>
      </c>
      <c r="H1168" s="269">
        <f t="shared" si="56"/>
        <v>348123569.5</v>
      </c>
      <c r="J1168" s="267" t="s">
        <v>13</v>
      </c>
      <c r="K1168" s="271" t="s">
        <v>949</v>
      </c>
    </row>
    <row r="1169" spans="2:11">
      <c r="B1169" s="267" t="s">
        <v>943</v>
      </c>
      <c r="C1169" t="s">
        <v>2298</v>
      </c>
      <c r="D1169" t="s">
        <v>3742</v>
      </c>
      <c r="E1169" s="564">
        <v>133000</v>
      </c>
      <c r="F1169" s="27">
        <f t="shared" si="57"/>
        <v>348256569.5</v>
      </c>
      <c r="G1169" s="266">
        <f t="shared" si="55"/>
        <v>133000</v>
      </c>
      <c r="H1169" s="269">
        <f t="shared" si="56"/>
        <v>348256569.5</v>
      </c>
      <c r="J1169" s="267" t="s">
        <v>13</v>
      </c>
      <c r="K1169" s="271" t="s">
        <v>949</v>
      </c>
    </row>
    <row r="1170" spans="2:11">
      <c r="B1170" s="267" t="s">
        <v>943</v>
      </c>
      <c r="C1170" t="s">
        <v>2298</v>
      </c>
      <c r="D1170" t="s">
        <v>3790</v>
      </c>
      <c r="E1170" s="564">
        <v>8000</v>
      </c>
      <c r="F1170" s="27">
        <f t="shared" si="57"/>
        <v>348264569.5</v>
      </c>
      <c r="G1170" s="266">
        <f t="shared" si="55"/>
        <v>8000</v>
      </c>
      <c r="H1170" s="269">
        <f t="shared" si="56"/>
        <v>348264569.5</v>
      </c>
      <c r="J1170" s="267" t="s">
        <v>13</v>
      </c>
      <c r="K1170" s="271" t="s">
        <v>949</v>
      </c>
    </row>
    <row r="1171" spans="2:11">
      <c r="B1171" s="267" t="s">
        <v>943</v>
      </c>
      <c r="C1171" t="s">
        <v>2298</v>
      </c>
      <c r="D1171" t="s">
        <v>3786</v>
      </c>
      <c r="E1171" s="564">
        <v>177000</v>
      </c>
      <c r="F1171" s="27">
        <f t="shared" si="57"/>
        <v>348441569.5</v>
      </c>
      <c r="G1171" s="266">
        <f t="shared" si="55"/>
        <v>177000</v>
      </c>
      <c r="H1171" s="269">
        <f t="shared" si="56"/>
        <v>348441569.5</v>
      </c>
      <c r="J1171" s="267" t="s">
        <v>13</v>
      </c>
      <c r="K1171" s="271" t="s">
        <v>949</v>
      </c>
    </row>
    <row r="1172" spans="2:11">
      <c r="B1172" s="267" t="s">
        <v>943</v>
      </c>
      <c r="C1172" t="s">
        <v>2298</v>
      </c>
      <c r="D1172" t="s">
        <v>3791</v>
      </c>
      <c r="E1172" s="564">
        <v>48000</v>
      </c>
      <c r="F1172" s="27">
        <f t="shared" si="57"/>
        <v>348489569.5</v>
      </c>
      <c r="G1172" s="266">
        <f t="shared" si="55"/>
        <v>48000</v>
      </c>
      <c r="H1172" s="269">
        <f t="shared" si="56"/>
        <v>348489569.5</v>
      </c>
      <c r="J1172" s="267" t="s">
        <v>13</v>
      </c>
      <c r="K1172" s="271" t="s">
        <v>949</v>
      </c>
    </row>
    <row r="1173" spans="2:11">
      <c r="B1173" s="267" t="s">
        <v>943</v>
      </c>
      <c r="C1173" t="s">
        <v>2298</v>
      </c>
      <c r="D1173" t="s">
        <v>3761</v>
      </c>
      <c r="E1173" s="564">
        <v>2000</v>
      </c>
      <c r="F1173" s="27">
        <f t="shared" si="57"/>
        <v>348491569.5</v>
      </c>
      <c r="G1173" s="266">
        <f t="shared" si="55"/>
        <v>2000</v>
      </c>
      <c r="H1173" s="269">
        <f t="shared" si="56"/>
        <v>348491569.5</v>
      </c>
      <c r="J1173" s="267" t="s">
        <v>13</v>
      </c>
      <c r="K1173" s="271" t="s">
        <v>949</v>
      </c>
    </row>
    <row r="1174" spans="2:11">
      <c r="B1174" s="267" t="s">
        <v>943</v>
      </c>
      <c r="C1174" t="s">
        <v>2298</v>
      </c>
      <c r="D1174" t="s">
        <v>3693</v>
      </c>
      <c r="E1174" s="564">
        <v>94000</v>
      </c>
      <c r="F1174" s="27">
        <f t="shared" si="57"/>
        <v>348585569.5</v>
      </c>
      <c r="G1174" s="266">
        <f t="shared" si="55"/>
        <v>94000</v>
      </c>
      <c r="H1174" s="269">
        <f t="shared" si="56"/>
        <v>348585569.5</v>
      </c>
      <c r="J1174" s="267" t="s">
        <v>13</v>
      </c>
      <c r="K1174" s="271" t="s">
        <v>949</v>
      </c>
    </row>
    <row r="1175" spans="2:11">
      <c r="B1175" s="267" t="s">
        <v>943</v>
      </c>
      <c r="C1175" t="s">
        <v>2298</v>
      </c>
      <c r="D1175" t="s">
        <v>3743</v>
      </c>
      <c r="E1175" s="564">
        <v>205000</v>
      </c>
      <c r="F1175" s="27">
        <f t="shared" si="57"/>
        <v>348790569.5</v>
      </c>
      <c r="G1175" s="266">
        <f t="shared" si="55"/>
        <v>205000</v>
      </c>
      <c r="H1175" s="269">
        <f t="shared" si="56"/>
        <v>348790569.5</v>
      </c>
      <c r="J1175" s="267" t="s">
        <v>13</v>
      </c>
      <c r="K1175" s="271" t="s">
        <v>949</v>
      </c>
    </row>
    <row r="1176" spans="2:11">
      <c r="B1176" s="267" t="s">
        <v>943</v>
      </c>
      <c r="C1176" t="s">
        <v>2298</v>
      </c>
      <c r="D1176" t="s">
        <v>3762</v>
      </c>
      <c r="E1176" s="564">
        <v>79000</v>
      </c>
      <c r="F1176" s="27">
        <f t="shared" si="57"/>
        <v>348869569.5</v>
      </c>
      <c r="G1176" s="266">
        <f t="shared" si="55"/>
        <v>79000</v>
      </c>
      <c r="H1176" s="269">
        <f t="shared" si="56"/>
        <v>348869569.5</v>
      </c>
      <c r="J1176" s="267" t="s">
        <v>13</v>
      </c>
      <c r="K1176" s="271" t="s">
        <v>949</v>
      </c>
    </row>
    <row r="1177" spans="2:11">
      <c r="B1177" s="267" t="s">
        <v>943</v>
      </c>
      <c r="C1177" t="s">
        <v>2298</v>
      </c>
      <c r="D1177" t="s">
        <v>3698</v>
      </c>
      <c r="E1177" s="564">
        <v>39000</v>
      </c>
      <c r="F1177" s="27">
        <f t="shared" si="57"/>
        <v>348908569.5</v>
      </c>
      <c r="G1177" s="266">
        <f t="shared" si="55"/>
        <v>39000</v>
      </c>
      <c r="H1177" s="269">
        <f t="shared" si="56"/>
        <v>348908569.5</v>
      </c>
      <c r="J1177" s="267" t="s">
        <v>13</v>
      </c>
      <c r="K1177" s="271" t="s">
        <v>949</v>
      </c>
    </row>
    <row r="1178" spans="2:11">
      <c r="B1178" s="267" t="s">
        <v>943</v>
      </c>
      <c r="C1178" t="s">
        <v>2298</v>
      </c>
      <c r="D1178" t="s">
        <v>3744</v>
      </c>
      <c r="E1178" s="564">
        <v>4000</v>
      </c>
      <c r="F1178" s="27">
        <f t="shared" si="57"/>
        <v>348912569.5</v>
      </c>
      <c r="G1178" s="266">
        <f t="shared" si="55"/>
        <v>4000</v>
      </c>
      <c r="H1178" s="269">
        <f t="shared" si="56"/>
        <v>348912569.5</v>
      </c>
      <c r="J1178" s="267" t="s">
        <v>13</v>
      </c>
      <c r="K1178" s="271" t="s">
        <v>949</v>
      </c>
    </row>
    <row r="1179" spans="2:11">
      <c r="B1179" s="267" t="s">
        <v>943</v>
      </c>
      <c r="C1179" t="s">
        <v>2298</v>
      </c>
      <c r="D1179" t="s">
        <v>3745</v>
      </c>
      <c r="E1179" s="564">
        <v>66000</v>
      </c>
      <c r="F1179" s="27">
        <f t="shared" si="57"/>
        <v>348978569.5</v>
      </c>
      <c r="G1179" s="266">
        <f t="shared" si="55"/>
        <v>66000</v>
      </c>
      <c r="H1179" s="269">
        <f t="shared" si="56"/>
        <v>348978569.5</v>
      </c>
      <c r="J1179" s="267" t="s">
        <v>13</v>
      </c>
      <c r="K1179" s="271" t="s">
        <v>949</v>
      </c>
    </row>
    <row r="1180" spans="2:11">
      <c r="B1180" s="267" t="s">
        <v>943</v>
      </c>
      <c r="C1180" t="s">
        <v>2298</v>
      </c>
      <c r="D1180" t="s">
        <v>3700</v>
      </c>
      <c r="E1180" s="564">
        <v>153558</v>
      </c>
      <c r="F1180" s="27">
        <f t="shared" si="57"/>
        <v>349132127.5</v>
      </c>
      <c r="G1180" s="266">
        <f t="shared" si="55"/>
        <v>153558</v>
      </c>
      <c r="H1180" s="269">
        <f t="shared" si="56"/>
        <v>349132127.5</v>
      </c>
      <c r="J1180" s="267" t="s">
        <v>13</v>
      </c>
      <c r="K1180" s="271" t="s">
        <v>949</v>
      </c>
    </row>
    <row r="1181" spans="2:11">
      <c r="B1181" s="267" t="s">
        <v>943</v>
      </c>
      <c r="C1181" t="s">
        <v>2298</v>
      </c>
      <c r="D1181" t="s">
        <v>3701</v>
      </c>
      <c r="E1181" s="564">
        <v>8000</v>
      </c>
      <c r="F1181" s="27">
        <f t="shared" si="57"/>
        <v>349140127.5</v>
      </c>
      <c r="G1181" s="266">
        <f t="shared" si="55"/>
        <v>8000</v>
      </c>
      <c r="H1181" s="269">
        <f t="shared" si="56"/>
        <v>349140127.5</v>
      </c>
      <c r="J1181" s="267" t="s">
        <v>13</v>
      </c>
      <c r="K1181" s="271" t="s">
        <v>949</v>
      </c>
    </row>
    <row r="1182" spans="2:11">
      <c r="B1182" s="267" t="s">
        <v>943</v>
      </c>
      <c r="C1182" t="s">
        <v>2298</v>
      </c>
      <c r="D1182" t="s">
        <v>3763</v>
      </c>
      <c r="E1182" s="564">
        <v>75000</v>
      </c>
      <c r="F1182" s="27">
        <f t="shared" si="57"/>
        <v>349215127.5</v>
      </c>
      <c r="G1182" s="266">
        <f t="shared" si="55"/>
        <v>75000</v>
      </c>
      <c r="H1182" s="269">
        <f t="shared" si="56"/>
        <v>349215127.5</v>
      </c>
      <c r="J1182" s="267" t="s">
        <v>13</v>
      </c>
      <c r="K1182" s="271" t="s">
        <v>949</v>
      </c>
    </row>
    <row r="1183" spans="2:11">
      <c r="B1183" s="267" t="s">
        <v>943</v>
      </c>
      <c r="C1183" t="s">
        <v>2298</v>
      </c>
      <c r="D1183" t="s">
        <v>3703</v>
      </c>
      <c r="E1183" s="564">
        <v>88000</v>
      </c>
      <c r="F1183" s="27">
        <f t="shared" si="57"/>
        <v>349303127.5</v>
      </c>
      <c r="G1183" s="266">
        <f t="shared" si="55"/>
        <v>88000</v>
      </c>
      <c r="H1183" s="269">
        <f t="shared" si="56"/>
        <v>349303127.5</v>
      </c>
      <c r="J1183" s="267" t="s">
        <v>13</v>
      </c>
      <c r="K1183" s="271" t="s">
        <v>949</v>
      </c>
    </row>
    <row r="1184" spans="2:11">
      <c r="B1184" s="267" t="s">
        <v>943</v>
      </c>
      <c r="C1184" t="s">
        <v>2298</v>
      </c>
      <c r="D1184" t="s">
        <v>3787</v>
      </c>
      <c r="E1184" s="564">
        <v>313000</v>
      </c>
      <c r="F1184" s="27">
        <f t="shared" si="57"/>
        <v>349616127.5</v>
      </c>
      <c r="G1184" s="266">
        <f t="shared" si="55"/>
        <v>313000</v>
      </c>
      <c r="H1184" s="269">
        <f t="shared" si="56"/>
        <v>349616127.5</v>
      </c>
      <c r="J1184" s="267" t="s">
        <v>13</v>
      </c>
      <c r="K1184" s="271" t="s">
        <v>949</v>
      </c>
    </row>
    <row r="1185" spans="2:11">
      <c r="B1185" s="267" t="s">
        <v>943</v>
      </c>
      <c r="C1185" t="s">
        <v>2298</v>
      </c>
      <c r="D1185" t="s">
        <v>3757</v>
      </c>
      <c r="E1185" s="564">
        <v>7000</v>
      </c>
      <c r="F1185" s="27">
        <f t="shared" si="57"/>
        <v>349623127.5</v>
      </c>
      <c r="G1185" s="266">
        <f t="shared" si="55"/>
        <v>7000</v>
      </c>
      <c r="H1185" s="269">
        <f t="shared" si="56"/>
        <v>349623127.5</v>
      </c>
      <c r="J1185" s="267" t="s">
        <v>13</v>
      </c>
      <c r="K1185" s="271" t="s">
        <v>949</v>
      </c>
    </row>
    <row r="1186" spans="2:11">
      <c r="B1186" s="267" t="s">
        <v>943</v>
      </c>
      <c r="C1186" t="s">
        <v>2298</v>
      </c>
      <c r="D1186" t="s">
        <v>3722</v>
      </c>
      <c r="E1186" s="564">
        <v>13000</v>
      </c>
      <c r="F1186" s="27">
        <f t="shared" si="57"/>
        <v>349636127.5</v>
      </c>
      <c r="G1186" s="266">
        <f t="shared" si="55"/>
        <v>13000</v>
      </c>
      <c r="H1186" s="269">
        <f t="shared" si="56"/>
        <v>349636127.5</v>
      </c>
      <c r="J1186" s="267" t="s">
        <v>13</v>
      </c>
      <c r="K1186" s="271" t="s">
        <v>949</v>
      </c>
    </row>
    <row r="1187" spans="2:11">
      <c r="B1187" s="267" t="s">
        <v>943</v>
      </c>
      <c r="C1187" t="s">
        <v>2298</v>
      </c>
      <c r="D1187" t="s">
        <v>3708</v>
      </c>
      <c r="E1187" s="564">
        <v>206000</v>
      </c>
      <c r="F1187" s="27">
        <f t="shared" si="57"/>
        <v>349842127.5</v>
      </c>
      <c r="G1187" s="266">
        <f t="shared" si="55"/>
        <v>206000</v>
      </c>
      <c r="H1187" s="269">
        <f t="shared" si="56"/>
        <v>349842127.5</v>
      </c>
      <c r="J1187" s="267" t="s">
        <v>13</v>
      </c>
      <c r="K1187" s="271" t="s">
        <v>949</v>
      </c>
    </row>
    <row r="1188" spans="2:11">
      <c r="B1188" s="267" t="s">
        <v>943</v>
      </c>
      <c r="C1188" t="s">
        <v>2298</v>
      </c>
      <c r="D1188" t="s">
        <v>3764</v>
      </c>
      <c r="E1188" s="564">
        <v>59000</v>
      </c>
      <c r="F1188" s="27">
        <f t="shared" si="57"/>
        <v>349901127.5</v>
      </c>
      <c r="G1188" s="266">
        <f t="shared" si="55"/>
        <v>59000</v>
      </c>
      <c r="H1188" s="269">
        <f t="shared" si="56"/>
        <v>349901127.5</v>
      </c>
      <c r="J1188" s="267" t="s">
        <v>13</v>
      </c>
      <c r="K1188" s="271" t="s">
        <v>949</v>
      </c>
    </row>
    <row r="1189" spans="2:11">
      <c r="B1189" s="267" t="s">
        <v>943</v>
      </c>
      <c r="C1189" t="s">
        <v>955</v>
      </c>
      <c r="D1189" t="s">
        <v>3735</v>
      </c>
      <c r="E1189" s="564">
        <v>20000</v>
      </c>
      <c r="F1189" s="27">
        <f t="shared" si="57"/>
        <v>349921127.5</v>
      </c>
      <c r="G1189" s="266">
        <f t="shared" si="55"/>
        <v>20000</v>
      </c>
      <c r="H1189" s="269">
        <f t="shared" si="56"/>
        <v>349921127.5</v>
      </c>
      <c r="J1189" s="267" t="s">
        <v>13</v>
      </c>
      <c r="K1189" s="271" t="s">
        <v>949</v>
      </c>
    </row>
    <row r="1190" spans="2:11">
      <c r="B1190" s="267" t="s">
        <v>943</v>
      </c>
      <c r="C1190" t="s">
        <v>955</v>
      </c>
      <c r="D1190" t="s">
        <v>3674</v>
      </c>
      <c r="E1190" s="564">
        <v>1110000</v>
      </c>
      <c r="F1190" s="27">
        <f t="shared" si="57"/>
        <v>351031127.5</v>
      </c>
      <c r="G1190" s="266">
        <f t="shared" si="55"/>
        <v>1110000</v>
      </c>
      <c r="H1190" s="269">
        <f t="shared" si="56"/>
        <v>351031127.5</v>
      </c>
      <c r="J1190" s="267" t="s">
        <v>13</v>
      </c>
      <c r="K1190" s="271" t="s">
        <v>949</v>
      </c>
    </row>
    <row r="1191" spans="2:11">
      <c r="B1191" s="267" t="s">
        <v>943</v>
      </c>
      <c r="C1191" t="s">
        <v>955</v>
      </c>
      <c r="D1191" t="s">
        <v>3736</v>
      </c>
      <c r="E1191" s="564">
        <v>156000</v>
      </c>
      <c r="F1191" s="27">
        <f t="shared" si="57"/>
        <v>351187127.5</v>
      </c>
      <c r="G1191" s="266">
        <f t="shared" si="55"/>
        <v>156000</v>
      </c>
      <c r="H1191" s="269">
        <f t="shared" si="56"/>
        <v>351187127.5</v>
      </c>
      <c r="J1191" s="267" t="s">
        <v>13</v>
      </c>
      <c r="K1191" s="271" t="s">
        <v>949</v>
      </c>
    </row>
    <row r="1192" spans="2:11">
      <c r="B1192" s="267" t="s">
        <v>943</v>
      </c>
      <c r="C1192" t="s">
        <v>955</v>
      </c>
      <c r="D1192" t="s">
        <v>3676</v>
      </c>
      <c r="E1192" s="564">
        <v>818000</v>
      </c>
      <c r="F1192" s="27">
        <f t="shared" si="57"/>
        <v>352005127.5</v>
      </c>
      <c r="G1192" s="266">
        <f t="shared" si="55"/>
        <v>818000</v>
      </c>
      <c r="H1192" s="269">
        <f t="shared" si="56"/>
        <v>352005127.5</v>
      </c>
      <c r="J1192" s="267" t="s">
        <v>13</v>
      </c>
      <c r="K1192" s="271" t="s">
        <v>949</v>
      </c>
    </row>
    <row r="1193" spans="2:11">
      <c r="B1193" s="267" t="s">
        <v>943</v>
      </c>
      <c r="C1193" t="s">
        <v>955</v>
      </c>
      <c r="D1193" t="s">
        <v>3677</v>
      </c>
      <c r="E1193" s="564">
        <v>586076</v>
      </c>
      <c r="F1193" s="27">
        <f t="shared" si="57"/>
        <v>352591203.5</v>
      </c>
      <c r="G1193" s="266">
        <f t="shared" si="55"/>
        <v>586076</v>
      </c>
      <c r="H1193" s="269">
        <f t="shared" si="56"/>
        <v>352591203.5</v>
      </c>
      <c r="J1193" s="267" t="s">
        <v>13</v>
      </c>
      <c r="K1193" s="271" t="s">
        <v>949</v>
      </c>
    </row>
    <row r="1194" spans="2:11">
      <c r="B1194" s="267" t="s">
        <v>943</v>
      </c>
      <c r="C1194" t="s">
        <v>955</v>
      </c>
      <c r="D1194" t="s">
        <v>3727</v>
      </c>
      <c r="E1194" s="564">
        <v>512000</v>
      </c>
      <c r="F1194" s="27">
        <f t="shared" si="57"/>
        <v>353103203.5</v>
      </c>
      <c r="G1194" s="266">
        <f t="shared" si="55"/>
        <v>512000</v>
      </c>
      <c r="H1194" s="269">
        <f t="shared" si="56"/>
        <v>353103203.5</v>
      </c>
      <c r="J1194" s="267" t="s">
        <v>13</v>
      </c>
      <c r="K1194" s="271" t="s">
        <v>949</v>
      </c>
    </row>
    <row r="1195" spans="2:11">
      <c r="B1195" s="267" t="s">
        <v>943</v>
      </c>
      <c r="C1195" t="s">
        <v>955</v>
      </c>
      <c r="D1195" t="s">
        <v>3678</v>
      </c>
      <c r="E1195" s="564">
        <v>183076</v>
      </c>
      <c r="F1195" s="27">
        <f t="shared" si="57"/>
        <v>353286279.5</v>
      </c>
      <c r="G1195" s="266">
        <f t="shared" si="55"/>
        <v>183076</v>
      </c>
      <c r="H1195" s="269">
        <f t="shared" si="56"/>
        <v>353286279.5</v>
      </c>
      <c r="J1195" s="267" t="s">
        <v>13</v>
      </c>
      <c r="K1195" s="271" t="s">
        <v>949</v>
      </c>
    </row>
    <row r="1196" spans="2:11">
      <c r="B1196" s="267" t="s">
        <v>943</v>
      </c>
      <c r="C1196" t="s">
        <v>955</v>
      </c>
      <c r="D1196" t="s">
        <v>3679</v>
      </c>
      <c r="E1196" s="564">
        <v>12000</v>
      </c>
      <c r="F1196" s="27">
        <f t="shared" si="57"/>
        <v>353298279.5</v>
      </c>
      <c r="G1196" s="266">
        <f t="shared" si="55"/>
        <v>12000</v>
      </c>
      <c r="H1196" s="269">
        <f t="shared" si="56"/>
        <v>353298279.5</v>
      </c>
      <c r="J1196" s="267" t="s">
        <v>13</v>
      </c>
      <c r="K1196" s="271" t="s">
        <v>949</v>
      </c>
    </row>
    <row r="1197" spans="2:11">
      <c r="B1197" s="267" t="s">
        <v>943</v>
      </c>
      <c r="C1197" t="s">
        <v>955</v>
      </c>
      <c r="D1197" t="s">
        <v>3737</v>
      </c>
      <c r="E1197" s="564">
        <v>3000</v>
      </c>
      <c r="F1197" s="27">
        <f t="shared" si="57"/>
        <v>353301279.5</v>
      </c>
      <c r="G1197" s="266">
        <f t="shared" si="55"/>
        <v>3000</v>
      </c>
      <c r="H1197" s="269">
        <f t="shared" si="56"/>
        <v>353301279.5</v>
      </c>
      <c r="J1197" s="267" t="s">
        <v>13</v>
      </c>
      <c r="K1197" s="271" t="s">
        <v>949</v>
      </c>
    </row>
    <row r="1198" spans="2:11">
      <c r="B1198" s="267" t="s">
        <v>943</v>
      </c>
      <c r="C1198" t="s">
        <v>955</v>
      </c>
      <c r="D1198" t="s">
        <v>3711</v>
      </c>
      <c r="E1198" s="564">
        <v>78000</v>
      </c>
      <c r="F1198" s="27">
        <f t="shared" si="57"/>
        <v>353379279.5</v>
      </c>
      <c r="G1198" s="266">
        <f t="shared" si="55"/>
        <v>78000</v>
      </c>
      <c r="H1198" s="269">
        <f t="shared" si="56"/>
        <v>353379279.5</v>
      </c>
      <c r="J1198" s="267" t="s">
        <v>13</v>
      </c>
      <c r="K1198" s="271" t="s">
        <v>949</v>
      </c>
    </row>
    <row r="1199" spans="2:11">
      <c r="B1199" s="267" t="s">
        <v>943</v>
      </c>
      <c r="C1199" t="s">
        <v>955</v>
      </c>
      <c r="D1199" t="s">
        <v>3775</v>
      </c>
      <c r="E1199" s="564">
        <v>9000</v>
      </c>
      <c r="F1199" s="27">
        <f t="shared" si="57"/>
        <v>353388279.5</v>
      </c>
      <c r="G1199" s="266">
        <f t="shared" si="55"/>
        <v>9000</v>
      </c>
      <c r="H1199" s="269">
        <f t="shared" si="56"/>
        <v>353388279.5</v>
      </c>
      <c r="J1199" s="267" t="s">
        <v>13</v>
      </c>
      <c r="K1199" s="271" t="s">
        <v>949</v>
      </c>
    </row>
    <row r="1200" spans="2:11">
      <c r="B1200" s="267" t="s">
        <v>943</v>
      </c>
      <c r="C1200" t="s">
        <v>955</v>
      </c>
      <c r="D1200" t="s">
        <v>3738</v>
      </c>
      <c r="E1200" s="564">
        <v>77000</v>
      </c>
      <c r="F1200" s="27">
        <f t="shared" si="57"/>
        <v>353465279.5</v>
      </c>
      <c r="G1200" s="266">
        <f t="shared" si="55"/>
        <v>77000</v>
      </c>
      <c r="H1200" s="269">
        <f t="shared" si="56"/>
        <v>353465279.5</v>
      </c>
      <c r="J1200" s="267" t="s">
        <v>13</v>
      </c>
      <c r="K1200" s="271" t="s">
        <v>949</v>
      </c>
    </row>
    <row r="1201" spans="2:11">
      <c r="B1201" s="267" t="s">
        <v>943</v>
      </c>
      <c r="C1201" t="s">
        <v>955</v>
      </c>
      <c r="D1201" t="s">
        <v>3739</v>
      </c>
      <c r="E1201" s="564">
        <v>16000</v>
      </c>
      <c r="F1201" s="27">
        <f t="shared" si="57"/>
        <v>353481279.5</v>
      </c>
      <c r="G1201" s="266">
        <f t="shared" si="55"/>
        <v>16000</v>
      </c>
      <c r="H1201" s="269">
        <f t="shared" si="56"/>
        <v>353481279.5</v>
      </c>
      <c r="J1201" s="267" t="s">
        <v>13</v>
      </c>
      <c r="K1201" s="271" t="s">
        <v>949</v>
      </c>
    </row>
    <row r="1202" spans="2:11">
      <c r="B1202" s="267" t="s">
        <v>943</v>
      </c>
      <c r="C1202" t="s">
        <v>955</v>
      </c>
      <c r="D1202" t="s">
        <v>3681</v>
      </c>
      <c r="E1202" s="564">
        <v>27000</v>
      </c>
      <c r="F1202" s="27">
        <f t="shared" si="57"/>
        <v>353508279.5</v>
      </c>
      <c r="G1202" s="266">
        <f t="shared" si="55"/>
        <v>27000</v>
      </c>
      <c r="H1202" s="269">
        <f t="shared" si="56"/>
        <v>353508279.5</v>
      </c>
      <c r="J1202" s="267" t="s">
        <v>13</v>
      </c>
      <c r="K1202" s="271" t="s">
        <v>949</v>
      </c>
    </row>
    <row r="1203" spans="2:11">
      <c r="B1203" s="267" t="s">
        <v>943</v>
      </c>
      <c r="C1203" t="s">
        <v>955</v>
      </c>
      <c r="D1203" t="s">
        <v>3683</v>
      </c>
      <c r="E1203" s="564">
        <v>426000</v>
      </c>
      <c r="F1203" s="27">
        <f t="shared" si="57"/>
        <v>353934279.5</v>
      </c>
      <c r="G1203" s="266">
        <f t="shared" si="55"/>
        <v>426000</v>
      </c>
      <c r="H1203" s="269">
        <f t="shared" si="56"/>
        <v>353934279.5</v>
      </c>
      <c r="J1203" s="267" t="s">
        <v>13</v>
      </c>
      <c r="K1203" s="271" t="s">
        <v>949</v>
      </c>
    </row>
    <row r="1204" spans="2:11">
      <c r="B1204" s="267" t="s">
        <v>943</v>
      </c>
      <c r="C1204" t="s">
        <v>955</v>
      </c>
      <c r="D1204" t="s">
        <v>3716</v>
      </c>
      <c r="E1204" s="564">
        <v>102000</v>
      </c>
      <c r="F1204" s="27">
        <f t="shared" si="57"/>
        <v>354036279.5</v>
      </c>
      <c r="G1204" s="266">
        <f t="shared" si="55"/>
        <v>102000</v>
      </c>
      <c r="H1204" s="269">
        <f t="shared" si="56"/>
        <v>354036279.5</v>
      </c>
      <c r="J1204" s="267" t="s">
        <v>13</v>
      </c>
      <c r="K1204" s="271" t="s">
        <v>949</v>
      </c>
    </row>
    <row r="1205" spans="2:11">
      <c r="B1205" s="267" t="s">
        <v>943</v>
      </c>
      <c r="C1205" t="s">
        <v>955</v>
      </c>
      <c r="D1205" t="s">
        <v>3760</v>
      </c>
      <c r="E1205" s="564">
        <v>16000</v>
      </c>
      <c r="F1205" s="27">
        <f t="shared" si="57"/>
        <v>354052279.5</v>
      </c>
      <c r="G1205" s="266">
        <f t="shared" si="55"/>
        <v>16000</v>
      </c>
      <c r="H1205" s="269">
        <f t="shared" si="56"/>
        <v>354052279.5</v>
      </c>
      <c r="J1205" s="267" t="s">
        <v>13</v>
      </c>
      <c r="K1205" s="271" t="s">
        <v>949</v>
      </c>
    </row>
    <row r="1206" spans="2:11">
      <c r="B1206" s="267" t="s">
        <v>943</v>
      </c>
      <c r="C1206" t="s">
        <v>955</v>
      </c>
      <c r="D1206" t="s">
        <v>3788</v>
      </c>
      <c r="E1206" s="564">
        <v>69000</v>
      </c>
      <c r="F1206" s="27">
        <f t="shared" si="57"/>
        <v>354121279.5</v>
      </c>
      <c r="G1206" s="266">
        <f t="shared" si="55"/>
        <v>69000</v>
      </c>
      <c r="H1206" s="269">
        <f t="shared" si="56"/>
        <v>354121279.5</v>
      </c>
      <c r="J1206" s="267" t="s">
        <v>13</v>
      </c>
      <c r="K1206" s="271" t="s">
        <v>949</v>
      </c>
    </row>
    <row r="1207" spans="2:11">
      <c r="B1207" s="267" t="s">
        <v>943</v>
      </c>
      <c r="C1207" t="s">
        <v>955</v>
      </c>
      <c r="D1207" t="s">
        <v>3718</v>
      </c>
      <c r="E1207" s="564">
        <v>234000</v>
      </c>
      <c r="F1207" s="27">
        <f t="shared" si="57"/>
        <v>354355279.5</v>
      </c>
      <c r="G1207" s="266">
        <f t="shared" si="55"/>
        <v>234000</v>
      </c>
      <c r="H1207" s="269">
        <f t="shared" si="56"/>
        <v>354355279.5</v>
      </c>
      <c r="J1207" s="267" t="s">
        <v>13</v>
      </c>
      <c r="K1207" s="271" t="s">
        <v>949</v>
      </c>
    </row>
    <row r="1208" spans="2:11">
      <c r="B1208" s="267" t="s">
        <v>943</v>
      </c>
      <c r="C1208" t="s">
        <v>955</v>
      </c>
      <c r="D1208" t="s">
        <v>3730</v>
      </c>
      <c r="E1208" s="564">
        <v>4000</v>
      </c>
      <c r="F1208" s="27">
        <f t="shared" si="57"/>
        <v>354359279.5</v>
      </c>
      <c r="G1208" s="266">
        <f t="shared" si="55"/>
        <v>4000</v>
      </c>
      <c r="H1208" s="269">
        <f t="shared" si="56"/>
        <v>354359279.5</v>
      </c>
      <c r="J1208" s="267" t="s">
        <v>13</v>
      </c>
      <c r="K1208" s="271" t="s">
        <v>949</v>
      </c>
    </row>
    <row r="1209" spans="2:11">
      <c r="B1209" s="267" t="s">
        <v>943</v>
      </c>
      <c r="C1209" t="s">
        <v>955</v>
      </c>
      <c r="D1209" t="s">
        <v>3758</v>
      </c>
      <c r="E1209" s="564">
        <v>5000</v>
      </c>
      <c r="F1209" s="27">
        <f t="shared" si="57"/>
        <v>354364279.5</v>
      </c>
      <c r="G1209" s="266">
        <f t="shared" si="55"/>
        <v>5000</v>
      </c>
      <c r="H1209" s="269">
        <f t="shared" si="56"/>
        <v>354364279.5</v>
      </c>
      <c r="J1209" s="267" t="s">
        <v>13</v>
      </c>
      <c r="K1209" s="271" t="s">
        <v>949</v>
      </c>
    </row>
    <row r="1210" spans="2:11">
      <c r="B1210" s="267" t="s">
        <v>943</v>
      </c>
      <c r="C1210" t="s">
        <v>955</v>
      </c>
      <c r="D1210" t="s">
        <v>3689</v>
      </c>
      <c r="E1210" s="564">
        <v>25000</v>
      </c>
      <c r="F1210" s="27">
        <f t="shared" si="57"/>
        <v>354389279.5</v>
      </c>
      <c r="G1210" s="266">
        <f t="shared" si="55"/>
        <v>25000</v>
      </c>
      <c r="H1210" s="269">
        <f t="shared" si="56"/>
        <v>354389279.5</v>
      </c>
      <c r="J1210" s="267" t="s">
        <v>13</v>
      </c>
      <c r="K1210" s="271" t="s">
        <v>949</v>
      </c>
    </row>
    <row r="1211" spans="2:11">
      <c r="B1211" s="267" t="s">
        <v>943</v>
      </c>
      <c r="C1211" t="s">
        <v>955</v>
      </c>
      <c r="D1211" t="s">
        <v>3742</v>
      </c>
      <c r="E1211" s="564">
        <v>266000</v>
      </c>
      <c r="F1211" s="27">
        <f t="shared" si="57"/>
        <v>354655279.5</v>
      </c>
      <c r="G1211" s="266">
        <f t="shared" si="55"/>
        <v>266000</v>
      </c>
      <c r="H1211" s="269">
        <f t="shared" si="56"/>
        <v>354655279.5</v>
      </c>
      <c r="J1211" s="267" t="s">
        <v>13</v>
      </c>
      <c r="K1211" s="271" t="s">
        <v>949</v>
      </c>
    </row>
    <row r="1212" spans="2:11">
      <c r="B1212" s="267" t="s">
        <v>943</v>
      </c>
      <c r="C1212" t="s">
        <v>955</v>
      </c>
      <c r="D1212" t="s">
        <v>3786</v>
      </c>
      <c r="E1212" s="564">
        <v>328785</v>
      </c>
      <c r="F1212" s="27">
        <f t="shared" si="57"/>
        <v>354984064.5</v>
      </c>
      <c r="G1212" s="266">
        <f t="shared" si="55"/>
        <v>328785</v>
      </c>
      <c r="H1212" s="269">
        <f t="shared" si="56"/>
        <v>354984064.5</v>
      </c>
      <c r="J1212" s="267" t="s">
        <v>13</v>
      </c>
      <c r="K1212" s="271" t="s">
        <v>949</v>
      </c>
    </row>
    <row r="1213" spans="2:11">
      <c r="B1213" s="267" t="s">
        <v>943</v>
      </c>
      <c r="C1213" t="s">
        <v>955</v>
      </c>
      <c r="D1213" t="s">
        <v>3691</v>
      </c>
      <c r="E1213" s="564">
        <v>60000</v>
      </c>
      <c r="F1213" s="27">
        <f t="shared" si="57"/>
        <v>355044064.5</v>
      </c>
      <c r="G1213" s="266">
        <f t="shared" si="55"/>
        <v>60000</v>
      </c>
      <c r="H1213" s="269">
        <f t="shared" si="56"/>
        <v>355044064.5</v>
      </c>
      <c r="J1213" s="267" t="s">
        <v>13</v>
      </c>
      <c r="K1213" s="271" t="s">
        <v>949</v>
      </c>
    </row>
    <row r="1214" spans="2:11">
      <c r="B1214" s="267" t="s">
        <v>943</v>
      </c>
      <c r="C1214" t="s">
        <v>955</v>
      </c>
      <c r="D1214" t="s">
        <v>3693</v>
      </c>
      <c r="E1214" s="564">
        <v>270000</v>
      </c>
      <c r="F1214" s="27">
        <f t="shared" si="57"/>
        <v>355314064.5</v>
      </c>
      <c r="G1214" s="266">
        <f t="shared" si="55"/>
        <v>270000</v>
      </c>
      <c r="H1214" s="269">
        <f t="shared" si="56"/>
        <v>355314064.5</v>
      </c>
      <c r="J1214" s="267" t="s">
        <v>13</v>
      </c>
      <c r="K1214" s="271" t="s">
        <v>949</v>
      </c>
    </row>
    <row r="1215" spans="2:11">
      <c r="B1215" s="267" t="s">
        <v>943</v>
      </c>
      <c r="C1215" t="s">
        <v>955</v>
      </c>
      <c r="D1215" t="s">
        <v>3743</v>
      </c>
      <c r="E1215" s="564">
        <v>255000</v>
      </c>
      <c r="F1215" s="27">
        <f t="shared" si="57"/>
        <v>355569064.5</v>
      </c>
      <c r="G1215" s="266">
        <f t="shared" si="55"/>
        <v>255000</v>
      </c>
      <c r="H1215" s="269">
        <f t="shared" si="56"/>
        <v>355569064.5</v>
      </c>
      <c r="J1215" s="267" t="s">
        <v>13</v>
      </c>
      <c r="K1215" s="271" t="s">
        <v>949</v>
      </c>
    </row>
    <row r="1216" spans="2:11">
      <c r="B1216" s="267" t="s">
        <v>943</v>
      </c>
      <c r="C1216" t="s">
        <v>955</v>
      </c>
      <c r="D1216" t="s">
        <v>3695</v>
      </c>
      <c r="E1216" s="564">
        <v>219000</v>
      </c>
      <c r="F1216" s="27">
        <f t="shared" si="57"/>
        <v>355788064.5</v>
      </c>
      <c r="G1216" s="266">
        <f t="shared" si="55"/>
        <v>219000</v>
      </c>
      <c r="H1216" s="269">
        <f t="shared" si="56"/>
        <v>355788064.5</v>
      </c>
      <c r="J1216" s="267" t="s">
        <v>13</v>
      </c>
      <c r="K1216" s="271" t="s">
        <v>949</v>
      </c>
    </row>
    <row r="1217" spans="2:11">
      <c r="B1217" s="267" t="s">
        <v>943</v>
      </c>
      <c r="C1217" t="s">
        <v>955</v>
      </c>
      <c r="D1217" t="s">
        <v>3712</v>
      </c>
      <c r="E1217" s="564">
        <v>78000</v>
      </c>
      <c r="F1217" s="27">
        <f t="shared" si="57"/>
        <v>355866064.5</v>
      </c>
      <c r="G1217" s="266">
        <f t="shared" si="55"/>
        <v>78000</v>
      </c>
      <c r="H1217" s="269">
        <f t="shared" si="56"/>
        <v>355866064.5</v>
      </c>
      <c r="J1217" s="267" t="s">
        <v>13</v>
      </c>
      <c r="K1217" s="271" t="s">
        <v>949</v>
      </c>
    </row>
    <row r="1218" spans="2:11">
      <c r="B1218" s="267" t="s">
        <v>943</v>
      </c>
      <c r="C1218" t="s">
        <v>955</v>
      </c>
      <c r="D1218" t="s">
        <v>3745</v>
      </c>
      <c r="E1218" s="564">
        <v>73000</v>
      </c>
      <c r="F1218" s="27">
        <f t="shared" si="57"/>
        <v>355939064.5</v>
      </c>
      <c r="G1218" s="266">
        <f t="shared" si="55"/>
        <v>73000</v>
      </c>
      <c r="H1218" s="269">
        <f t="shared" si="56"/>
        <v>355939064.5</v>
      </c>
      <c r="J1218" s="267" t="s">
        <v>13</v>
      </c>
      <c r="K1218" s="271" t="s">
        <v>949</v>
      </c>
    </row>
    <row r="1219" spans="2:11">
      <c r="B1219" s="267" t="s">
        <v>943</v>
      </c>
      <c r="C1219" t="s">
        <v>955</v>
      </c>
      <c r="D1219" t="s">
        <v>3700</v>
      </c>
      <c r="E1219" s="564">
        <v>191000</v>
      </c>
      <c r="F1219" s="27">
        <f t="shared" si="57"/>
        <v>356130064.5</v>
      </c>
      <c r="G1219" s="266">
        <f t="shared" si="55"/>
        <v>191000</v>
      </c>
      <c r="H1219" s="269">
        <f t="shared" si="56"/>
        <v>356130064.5</v>
      </c>
      <c r="J1219" s="267" t="s">
        <v>13</v>
      </c>
      <c r="K1219" s="271" t="s">
        <v>949</v>
      </c>
    </row>
    <row r="1220" spans="2:11">
      <c r="B1220" s="267" t="s">
        <v>943</v>
      </c>
      <c r="C1220" t="s">
        <v>955</v>
      </c>
      <c r="D1220" t="s">
        <v>3746</v>
      </c>
      <c r="E1220" s="564">
        <v>170000</v>
      </c>
      <c r="F1220" s="27">
        <f t="shared" si="57"/>
        <v>356300064.5</v>
      </c>
      <c r="G1220" s="266">
        <f t="shared" si="55"/>
        <v>170000</v>
      </c>
      <c r="H1220" s="269">
        <f t="shared" si="56"/>
        <v>356300064.5</v>
      </c>
      <c r="J1220" s="267" t="s">
        <v>13</v>
      </c>
      <c r="K1220" s="271" t="s">
        <v>949</v>
      </c>
    </row>
    <row r="1221" spans="2:11">
      <c r="B1221" s="267" t="s">
        <v>943</v>
      </c>
      <c r="C1221" t="s">
        <v>955</v>
      </c>
      <c r="D1221" t="s">
        <v>3754</v>
      </c>
      <c r="E1221" s="564">
        <v>234000</v>
      </c>
      <c r="F1221" s="27">
        <f t="shared" si="57"/>
        <v>356534064.5</v>
      </c>
      <c r="G1221" s="266">
        <f t="shared" si="55"/>
        <v>234000</v>
      </c>
      <c r="H1221" s="269">
        <f t="shared" si="56"/>
        <v>356534064.5</v>
      </c>
      <c r="J1221" s="267" t="s">
        <v>13</v>
      </c>
      <c r="K1221" s="271" t="s">
        <v>949</v>
      </c>
    </row>
    <row r="1222" spans="2:11">
      <c r="B1222" s="267" t="s">
        <v>943</v>
      </c>
      <c r="C1222" t="s">
        <v>955</v>
      </c>
      <c r="D1222" t="s">
        <v>3763</v>
      </c>
      <c r="E1222" s="564">
        <v>240000</v>
      </c>
      <c r="F1222" s="27">
        <f t="shared" si="57"/>
        <v>356774064.5</v>
      </c>
      <c r="G1222" s="266">
        <f t="shared" si="55"/>
        <v>240000</v>
      </c>
      <c r="H1222" s="269">
        <f t="shared" si="56"/>
        <v>356774064.5</v>
      </c>
      <c r="J1222" s="267" t="s">
        <v>13</v>
      </c>
      <c r="K1222" s="271" t="s">
        <v>949</v>
      </c>
    </row>
    <row r="1223" spans="2:11">
      <c r="B1223" s="267" t="s">
        <v>943</v>
      </c>
      <c r="C1223" t="s">
        <v>955</v>
      </c>
      <c r="D1223" t="s">
        <v>3732</v>
      </c>
      <c r="E1223" s="564">
        <v>200000</v>
      </c>
      <c r="F1223" s="27">
        <f t="shared" si="57"/>
        <v>356974064.5</v>
      </c>
      <c r="G1223" s="266">
        <f t="shared" si="55"/>
        <v>200000</v>
      </c>
      <c r="H1223" s="269">
        <f t="shared" si="56"/>
        <v>356974064.5</v>
      </c>
      <c r="J1223" s="267" t="s">
        <v>13</v>
      </c>
      <c r="K1223" s="271" t="s">
        <v>949</v>
      </c>
    </row>
    <row r="1224" spans="2:11">
      <c r="B1224" s="267" t="s">
        <v>943</v>
      </c>
      <c r="C1224" t="s">
        <v>955</v>
      </c>
      <c r="D1224" t="s">
        <v>3703</v>
      </c>
      <c r="E1224" s="564">
        <v>44000</v>
      </c>
      <c r="F1224" s="27">
        <f t="shared" si="57"/>
        <v>357018064.5</v>
      </c>
      <c r="G1224" s="266">
        <f t="shared" si="55"/>
        <v>44000</v>
      </c>
      <c r="H1224" s="269">
        <f t="shared" si="56"/>
        <v>357018064.5</v>
      </c>
      <c r="J1224" s="267" t="s">
        <v>13</v>
      </c>
      <c r="K1224" s="271" t="s">
        <v>949</v>
      </c>
    </row>
    <row r="1225" spans="2:11">
      <c r="B1225" s="267" t="s">
        <v>943</v>
      </c>
      <c r="C1225" t="s">
        <v>955</v>
      </c>
      <c r="D1225" t="s">
        <v>3749</v>
      </c>
      <c r="E1225" s="564">
        <v>4000</v>
      </c>
      <c r="F1225" s="27">
        <f t="shared" si="57"/>
        <v>357022064.5</v>
      </c>
      <c r="G1225" s="266">
        <f t="shared" ref="G1225:G1288" si="58">E1225</f>
        <v>4000</v>
      </c>
      <c r="H1225" s="269">
        <f t="shared" ref="H1225:H1288" si="59">H1224+G1225</f>
        <v>357022064.5</v>
      </c>
      <c r="J1225" s="267" t="s">
        <v>13</v>
      </c>
      <c r="K1225" s="271" t="s">
        <v>949</v>
      </c>
    </row>
    <row r="1226" spans="2:11">
      <c r="B1226" s="267" t="s">
        <v>943</v>
      </c>
      <c r="C1226" t="s">
        <v>955</v>
      </c>
      <c r="D1226" t="s">
        <v>3721</v>
      </c>
      <c r="E1226" s="564">
        <v>65000</v>
      </c>
      <c r="F1226" s="27">
        <f t="shared" si="57"/>
        <v>357087064.5</v>
      </c>
      <c r="G1226" s="266">
        <f t="shared" si="58"/>
        <v>65000</v>
      </c>
      <c r="H1226" s="269">
        <f t="shared" si="59"/>
        <v>357087064.5</v>
      </c>
      <c r="J1226" s="267" t="s">
        <v>13</v>
      </c>
      <c r="K1226" s="271" t="s">
        <v>949</v>
      </c>
    </row>
    <row r="1227" spans="2:11">
      <c r="B1227" s="267" t="s">
        <v>943</v>
      </c>
      <c r="C1227" t="s">
        <v>955</v>
      </c>
      <c r="D1227" t="s">
        <v>3753</v>
      </c>
      <c r="E1227" s="564">
        <v>39000</v>
      </c>
      <c r="F1227" s="27">
        <f t="shared" si="57"/>
        <v>357126064.5</v>
      </c>
      <c r="G1227" s="266">
        <f t="shared" si="58"/>
        <v>39000</v>
      </c>
      <c r="H1227" s="269">
        <f t="shared" si="59"/>
        <v>357126064.5</v>
      </c>
      <c r="J1227" s="267" t="s">
        <v>13</v>
      </c>
      <c r="K1227" s="271" t="s">
        <v>949</v>
      </c>
    </row>
    <row r="1228" spans="2:11">
      <c r="B1228" s="267" t="s">
        <v>943</v>
      </c>
      <c r="C1228" t="s">
        <v>955</v>
      </c>
      <c r="D1228" t="s">
        <v>3734</v>
      </c>
      <c r="E1228" s="564">
        <v>33000</v>
      </c>
      <c r="F1228" s="27">
        <f t="shared" si="57"/>
        <v>357159064.5</v>
      </c>
      <c r="G1228" s="266">
        <f t="shared" si="58"/>
        <v>33000</v>
      </c>
      <c r="H1228" s="269">
        <f t="shared" si="59"/>
        <v>357159064.5</v>
      </c>
      <c r="J1228" s="267" t="s">
        <v>13</v>
      </c>
      <c r="K1228" s="271" t="s">
        <v>949</v>
      </c>
    </row>
    <row r="1229" spans="2:11">
      <c r="B1229" s="267" t="s">
        <v>943</v>
      </c>
      <c r="C1229" t="s">
        <v>2283</v>
      </c>
      <c r="D1229" t="s">
        <v>3735</v>
      </c>
      <c r="E1229" s="564">
        <v>20000</v>
      </c>
      <c r="F1229" s="27">
        <f t="shared" si="57"/>
        <v>357179064.5</v>
      </c>
      <c r="G1229" s="266">
        <f t="shared" si="58"/>
        <v>20000</v>
      </c>
      <c r="H1229" s="269">
        <f t="shared" si="59"/>
        <v>357179064.5</v>
      </c>
      <c r="J1229" s="267" t="s">
        <v>13</v>
      </c>
      <c r="K1229" s="271" t="s">
        <v>949</v>
      </c>
    </row>
    <row r="1230" spans="2:11">
      <c r="B1230" s="267" t="s">
        <v>943</v>
      </c>
      <c r="C1230" t="s">
        <v>2283</v>
      </c>
      <c r="D1230" t="s">
        <v>3674</v>
      </c>
      <c r="E1230" s="564">
        <v>3933000</v>
      </c>
      <c r="F1230" s="27">
        <f t="shared" ref="F1230:F1293" si="60">F1229+E1230</f>
        <v>361112064.5</v>
      </c>
      <c r="G1230" s="266">
        <f t="shared" si="58"/>
        <v>3933000</v>
      </c>
      <c r="H1230" s="269">
        <f t="shared" si="59"/>
        <v>361112064.5</v>
      </c>
      <c r="J1230" s="267" t="s">
        <v>13</v>
      </c>
      <c r="K1230" s="271" t="s">
        <v>949</v>
      </c>
    </row>
    <row r="1231" spans="2:11">
      <c r="B1231" s="267" t="s">
        <v>943</v>
      </c>
      <c r="C1231" t="s">
        <v>2283</v>
      </c>
      <c r="D1231" t="s">
        <v>3736</v>
      </c>
      <c r="E1231" s="564">
        <v>78000</v>
      </c>
      <c r="F1231" s="27">
        <f t="shared" si="60"/>
        <v>361190064.5</v>
      </c>
      <c r="G1231" s="266">
        <f t="shared" si="58"/>
        <v>78000</v>
      </c>
      <c r="H1231" s="269">
        <f t="shared" si="59"/>
        <v>361190064.5</v>
      </c>
      <c r="J1231" s="267" t="s">
        <v>13</v>
      </c>
      <c r="K1231" s="271" t="s">
        <v>949</v>
      </c>
    </row>
    <row r="1232" spans="2:11">
      <c r="B1232" s="267" t="s">
        <v>943</v>
      </c>
      <c r="C1232" t="s">
        <v>2283</v>
      </c>
      <c r="D1232" t="s">
        <v>3676</v>
      </c>
      <c r="E1232" s="564">
        <v>1934000</v>
      </c>
      <c r="F1232" s="27">
        <f t="shared" si="60"/>
        <v>363124064.5</v>
      </c>
      <c r="G1232" s="266">
        <f t="shared" si="58"/>
        <v>1934000</v>
      </c>
      <c r="H1232" s="269">
        <f t="shared" si="59"/>
        <v>363124064.5</v>
      </c>
      <c r="J1232" s="267" t="s">
        <v>13</v>
      </c>
      <c r="K1232" s="271" t="s">
        <v>949</v>
      </c>
    </row>
    <row r="1233" spans="2:11">
      <c r="B1233" s="267" t="s">
        <v>943</v>
      </c>
      <c r="C1233" t="s">
        <v>2283</v>
      </c>
      <c r="D1233" t="s">
        <v>3677</v>
      </c>
      <c r="E1233" s="564">
        <v>1410000</v>
      </c>
      <c r="F1233" s="27">
        <f t="shared" si="60"/>
        <v>364534064.5</v>
      </c>
      <c r="G1233" s="266">
        <f t="shared" si="58"/>
        <v>1410000</v>
      </c>
      <c r="H1233" s="269">
        <f t="shared" si="59"/>
        <v>364534064.5</v>
      </c>
      <c r="J1233" s="267" t="s">
        <v>13</v>
      </c>
      <c r="K1233" s="271" t="s">
        <v>949</v>
      </c>
    </row>
    <row r="1234" spans="2:11">
      <c r="B1234" s="267" t="s">
        <v>943</v>
      </c>
      <c r="C1234" t="s">
        <v>2283</v>
      </c>
      <c r="D1234" t="s">
        <v>3727</v>
      </c>
      <c r="E1234" s="564">
        <v>1209000</v>
      </c>
      <c r="F1234" s="27">
        <f t="shared" si="60"/>
        <v>365743064.5</v>
      </c>
      <c r="G1234" s="266">
        <f t="shared" si="58"/>
        <v>1209000</v>
      </c>
      <c r="H1234" s="269">
        <f t="shared" si="59"/>
        <v>365743064.5</v>
      </c>
      <c r="J1234" s="267" t="s">
        <v>13</v>
      </c>
      <c r="K1234" s="271" t="s">
        <v>949</v>
      </c>
    </row>
    <row r="1235" spans="2:11">
      <c r="B1235" s="267" t="s">
        <v>943</v>
      </c>
      <c r="C1235" t="s">
        <v>2283</v>
      </c>
      <c r="D1235" t="s">
        <v>3678</v>
      </c>
      <c r="E1235" s="564">
        <v>437362</v>
      </c>
      <c r="F1235" s="27">
        <f t="shared" si="60"/>
        <v>366180426.5</v>
      </c>
      <c r="G1235" s="266">
        <f t="shared" si="58"/>
        <v>437362</v>
      </c>
      <c r="H1235" s="269">
        <f t="shared" si="59"/>
        <v>366180426.5</v>
      </c>
      <c r="J1235" s="267" t="s">
        <v>13</v>
      </c>
      <c r="K1235" s="271" t="s">
        <v>949</v>
      </c>
    </row>
    <row r="1236" spans="2:11">
      <c r="B1236" s="267" t="s">
        <v>943</v>
      </c>
      <c r="C1236" t="s">
        <v>2283</v>
      </c>
      <c r="D1236" t="s">
        <v>3679</v>
      </c>
      <c r="E1236" s="564">
        <v>30000</v>
      </c>
      <c r="F1236" s="27">
        <f t="shared" si="60"/>
        <v>366210426.5</v>
      </c>
      <c r="G1236" s="266">
        <f t="shared" si="58"/>
        <v>30000</v>
      </c>
      <c r="H1236" s="269">
        <f t="shared" si="59"/>
        <v>366210426.5</v>
      </c>
      <c r="J1236" s="267" t="s">
        <v>13</v>
      </c>
      <c r="K1236" s="271" t="s">
        <v>949</v>
      </c>
    </row>
    <row r="1237" spans="2:11">
      <c r="B1237" s="267" t="s">
        <v>943</v>
      </c>
      <c r="C1237" t="s">
        <v>2283</v>
      </c>
      <c r="D1237" t="s">
        <v>3711</v>
      </c>
      <c r="E1237" s="564">
        <v>39000</v>
      </c>
      <c r="F1237" s="27">
        <f t="shared" si="60"/>
        <v>366249426.5</v>
      </c>
      <c r="G1237" s="266">
        <f t="shared" si="58"/>
        <v>39000</v>
      </c>
      <c r="H1237" s="269">
        <f t="shared" si="59"/>
        <v>366249426.5</v>
      </c>
      <c r="J1237" s="267" t="s">
        <v>13</v>
      </c>
      <c r="K1237" s="271" t="s">
        <v>949</v>
      </c>
    </row>
    <row r="1238" spans="2:11">
      <c r="B1238" s="267" t="s">
        <v>943</v>
      </c>
      <c r="C1238" t="s">
        <v>2283</v>
      </c>
      <c r="D1238" t="s">
        <v>3739</v>
      </c>
      <c r="E1238" s="564">
        <v>14000</v>
      </c>
      <c r="F1238" s="27">
        <f t="shared" si="60"/>
        <v>366263426.5</v>
      </c>
      <c r="G1238" s="266">
        <f t="shared" si="58"/>
        <v>14000</v>
      </c>
      <c r="H1238" s="269">
        <f t="shared" si="59"/>
        <v>366263426.5</v>
      </c>
      <c r="J1238" s="267" t="s">
        <v>13</v>
      </c>
      <c r="K1238" s="271" t="s">
        <v>949</v>
      </c>
    </row>
    <row r="1239" spans="2:11">
      <c r="B1239" s="267" t="s">
        <v>943</v>
      </c>
      <c r="C1239" t="s">
        <v>2283</v>
      </c>
      <c r="D1239" t="s">
        <v>3681</v>
      </c>
      <c r="E1239" s="564">
        <v>65000</v>
      </c>
      <c r="F1239" s="27">
        <f t="shared" si="60"/>
        <v>366328426.5</v>
      </c>
      <c r="G1239" s="266">
        <f t="shared" si="58"/>
        <v>65000</v>
      </c>
      <c r="H1239" s="269">
        <f t="shared" si="59"/>
        <v>366328426.5</v>
      </c>
      <c r="J1239" s="267" t="s">
        <v>13</v>
      </c>
      <c r="K1239" s="271" t="s">
        <v>949</v>
      </c>
    </row>
    <row r="1240" spans="2:11">
      <c r="B1240" s="267" t="s">
        <v>943</v>
      </c>
      <c r="C1240" t="s">
        <v>2283</v>
      </c>
      <c r="D1240" t="s">
        <v>3792</v>
      </c>
      <c r="E1240" s="564">
        <v>16000</v>
      </c>
      <c r="F1240" s="27">
        <f t="shared" si="60"/>
        <v>366344426.5</v>
      </c>
      <c r="G1240" s="266">
        <f t="shared" si="58"/>
        <v>16000</v>
      </c>
      <c r="H1240" s="269">
        <f t="shared" si="59"/>
        <v>366344426.5</v>
      </c>
      <c r="J1240" s="267" t="s">
        <v>13</v>
      </c>
      <c r="K1240" s="271" t="s">
        <v>949</v>
      </c>
    </row>
    <row r="1241" spans="2:11">
      <c r="B1241" s="267" t="s">
        <v>943</v>
      </c>
      <c r="C1241" t="s">
        <v>2283</v>
      </c>
      <c r="D1241" t="s">
        <v>3683</v>
      </c>
      <c r="E1241" s="564">
        <v>1007000</v>
      </c>
      <c r="F1241" s="27">
        <f t="shared" si="60"/>
        <v>367351426.5</v>
      </c>
      <c r="G1241" s="266">
        <f t="shared" si="58"/>
        <v>1007000</v>
      </c>
      <c r="H1241" s="269">
        <f t="shared" si="59"/>
        <v>367351426.5</v>
      </c>
      <c r="J1241" s="267" t="s">
        <v>13</v>
      </c>
      <c r="K1241" s="271" t="s">
        <v>949</v>
      </c>
    </row>
    <row r="1242" spans="2:11">
      <c r="B1242" s="267" t="s">
        <v>943</v>
      </c>
      <c r="C1242" t="s">
        <v>2283</v>
      </c>
      <c r="D1242" t="s">
        <v>3716</v>
      </c>
      <c r="E1242" s="564">
        <v>161000</v>
      </c>
      <c r="F1242" s="27">
        <f t="shared" si="60"/>
        <v>367512426.5</v>
      </c>
      <c r="G1242" s="266">
        <f t="shared" si="58"/>
        <v>161000</v>
      </c>
      <c r="H1242" s="269">
        <f t="shared" si="59"/>
        <v>367512426.5</v>
      </c>
      <c r="J1242" s="267" t="s">
        <v>13</v>
      </c>
      <c r="K1242" s="271" t="s">
        <v>949</v>
      </c>
    </row>
    <row r="1243" spans="2:11">
      <c r="B1243" s="267" t="s">
        <v>943</v>
      </c>
      <c r="C1243" t="s">
        <v>2283</v>
      </c>
      <c r="D1243" t="s">
        <v>3728</v>
      </c>
      <c r="E1243" s="564">
        <v>100000</v>
      </c>
      <c r="F1243" s="27">
        <f t="shared" si="60"/>
        <v>367612426.5</v>
      </c>
      <c r="G1243" s="266">
        <f t="shared" si="58"/>
        <v>100000</v>
      </c>
      <c r="H1243" s="269">
        <f t="shared" si="59"/>
        <v>367612426.5</v>
      </c>
      <c r="J1243" s="267" t="s">
        <v>13</v>
      </c>
      <c r="K1243" s="271" t="s">
        <v>949</v>
      </c>
    </row>
    <row r="1244" spans="2:11">
      <c r="B1244" s="267" t="s">
        <v>943</v>
      </c>
      <c r="C1244" t="s">
        <v>2283</v>
      </c>
      <c r="D1244" t="s">
        <v>3729</v>
      </c>
      <c r="E1244" s="564">
        <v>110000</v>
      </c>
      <c r="F1244" s="27">
        <f t="shared" si="60"/>
        <v>367722426.5</v>
      </c>
      <c r="G1244" s="266">
        <f t="shared" si="58"/>
        <v>110000</v>
      </c>
      <c r="H1244" s="269">
        <f t="shared" si="59"/>
        <v>367722426.5</v>
      </c>
      <c r="J1244" s="267" t="s">
        <v>13</v>
      </c>
      <c r="K1244" s="271" t="s">
        <v>949</v>
      </c>
    </row>
    <row r="1245" spans="2:11">
      <c r="B1245" s="267" t="s">
        <v>943</v>
      </c>
      <c r="C1245" t="s">
        <v>2283</v>
      </c>
      <c r="D1245" t="s">
        <v>3793</v>
      </c>
      <c r="E1245" s="564">
        <v>201000</v>
      </c>
      <c r="F1245" s="27">
        <f t="shared" si="60"/>
        <v>367923426.5</v>
      </c>
      <c r="G1245" s="266">
        <f t="shared" si="58"/>
        <v>201000</v>
      </c>
      <c r="H1245" s="269">
        <f t="shared" si="59"/>
        <v>367923426.5</v>
      </c>
      <c r="J1245" s="267" t="s">
        <v>13</v>
      </c>
      <c r="K1245" s="271" t="s">
        <v>949</v>
      </c>
    </row>
    <row r="1246" spans="2:11">
      <c r="B1246" s="267" t="s">
        <v>943</v>
      </c>
      <c r="C1246" t="s">
        <v>2283</v>
      </c>
      <c r="D1246" t="s">
        <v>3788</v>
      </c>
      <c r="E1246" s="564">
        <v>69000</v>
      </c>
      <c r="F1246" s="27">
        <f t="shared" si="60"/>
        <v>367992426.5</v>
      </c>
      <c r="G1246" s="266">
        <f t="shared" si="58"/>
        <v>69000</v>
      </c>
      <c r="H1246" s="269">
        <f t="shared" si="59"/>
        <v>367992426.5</v>
      </c>
      <c r="J1246" s="267" t="s">
        <v>13</v>
      </c>
      <c r="K1246" s="271" t="s">
        <v>949</v>
      </c>
    </row>
    <row r="1247" spans="2:11">
      <c r="B1247" s="267" t="s">
        <v>943</v>
      </c>
      <c r="C1247" t="s">
        <v>2283</v>
      </c>
      <c r="D1247" t="s">
        <v>3718</v>
      </c>
      <c r="E1247" s="564">
        <v>125000</v>
      </c>
      <c r="F1247" s="27">
        <f t="shared" si="60"/>
        <v>368117426.5</v>
      </c>
      <c r="G1247" s="266">
        <f t="shared" si="58"/>
        <v>125000</v>
      </c>
      <c r="H1247" s="269">
        <f t="shared" si="59"/>
        <v>368117426.5</v>
      </c>
      <c r="J1247" s="267" t="s">
        <v>13</v>
      </c>
      <c r="K1247" s="271" t="s">
        <v>949</v>
      </c>
    </row>
    <row r="1248" spans="2:11">
      <c r="B1248" s="267" t="s">
        <v>943</v>
      </c>
      <c r="C1248" t="s">
        <v>2283</v>
      </c>
      <c r="D1248" t="s">
        <v>3689</v>
      </c>
      <c r="E1248" s="564">
        <v>2000</v>
      </c>
      <c r="F1248" s="27">
        <f t="shared" si="60"/>
        <v>368119426.5</v>
      </c>
      <c r="G1248" s="266">
        <f t="shared" si="58"/>
        <v>2000</v>
      </c>
      <c r="H1248" s="269">
        <f t="shared" si="59"/>
        <v>368119426.5</v>
      </c>
      <c r="J1248" s="267" t="s">
        <v>13</v>
      </c>
      <c r="K1248" s="271" t="s">
        <v>949</v>
      </c>
    </row>
    <row r="1249" spans="2:11">
      <c r="B1249" s="267" t="s">
        <v>943</v>
      </c>
      <c r="C1249" t="s">
        <v>2283</v>
      </c>
      <c r="D1249" t="s">
        <v>3742</v>
      </c>
      <c r="E1249" s="564">
        <v>665000</v>
      </c>
      <c r="F1249" s="27">
        <f t="shared" si="60"/>
        <v>368784426.5</v>
      </c>
      <c r="G1249" s="266">
        <f t="shared" si="58"/>
        <v>665000</v>
      </c>
      <c r="H1249" s="269">
        <f t="shared" si="59"/>
        <v>368784426.5</v>
      </c>
      <c r="J1249" s="267" t="s">
        <v>13</v>
      </c>
      <c r="K1249" s="271" t="s">
        <v>949</v>
      </c>
    </row>
    <row r="1250" spans="2:11">
      <c r="B1250" s="267" t="s">
        <v>943</v>
      </c>
      <c r="C1250" t="s">
        <v>2283</v>
      </c>
      <c r="D1250" t="s">
        <v>3786</v>
      </c>
      <c r="E1250" s="564">
        <v>967000</v>
      </c>
      <c r="F1250" s="27">
        <f t="shared" si="60"/>
        <v>369751426.5</v>
      </c>
      <c r="G1250" s="266">
        <f t="shared" si="58"/>
        <v>967000</v>
      </c>
      <c r="H1250" s="269">
        <f t="shared" si="59"/>
        <v>369751426.5</v>
      </c>
      <c r="J1250" s="267" t="s">
        <v>13</v>
      </c>
      <c r="K1250" s="271" t="s">
        <v>949</v>
      </c>
    </row>
    <row r="1251" spans="2:11">
      <c r="B1251" s="267" t="s">
        <v>943</v>
      </c>
      <c r="C1251" t="s">
        <v>2283</v>
      </c>
      <c r="D1251" t="s">
        <v>3691</v>
      </c>
      <c r="E1251" s="564">
        <v>36000</v>
      </c>
      <c r="F1251" s="27">
        <f t="shared" si="60"/>
        <v>369787426.5</v>
      </c>
      <c r="G1251" s="266">
        <f t="shared" si="58"/>
        <v>36000</v>
      </c>
      <c r="H1251" s="269">
        <f t="shared" si="59"/>
        <v>369787426.5</v>
      </c>
      <c r="J1251" s="267" t="s">
        <v>13</v>
      </c>
      <c r="K1251" s="271" t="s">
        <v>949</v>
      </c>
    </row>
    <row r="1252" spans="2:11">
      <c r="B1252" s="267" t="s">
        <v>943</v>
      </c>
      <c r="C1252" t="s">
        <v>2283</v>
      </c>
      <c r="D1252" t="s">
        <v>3692</v>
      </c>
      <c r="E1252" s="564">
        <v>145000</v>
      </c>
      <c r="F1252" s="27">
        <f t="shared" si="60"/>
        <v>369932426.5</v>
      </c>
      <c r="G1252" s="266">
        <f t="shared" si="58"/>
        <v>145000</v>
      </c>
      <c r="H1252" s="269">
        <f t="shared" si="59"/>
        <v>369932426.5</v>
      </c>
      <c r="J1252" s="267" t="s">
        <v>13</v>
      </c>
      <c r="K1252" s="271" t="s">
        <v>949</v>
      </c>
    </row>
    <row r="1253" spans="2:11">
      <c r="B1253" s="267" t="s">
        <v>943</v>
      </c>
      <c r="C1253" t="s">
        <v>2283</v>
      </c>
      <c r="D1253" t="s">
        <v>3693</v>
      </c>
      <c r="E1253" s="564">
        <v>645000</v>
      </c>
      <c r="F1253" s="27">
        <f t="shared" si="60"/>
        <v>370577426.5</v>
      </c>
      <c r="G1253" s="266">
        <f t="shared" si="58"/>
        <v>645000</v>
      </c>
      <c r="H1253" s="269">
        <f t="shared" si="59"/>
        <v>370577426.5</v>
      </c>
      <c r="J1253" s="267" t="s">
        <v>13</v>
      </c>
      <c r="K1253" s="271" t="s">
        <v>949</v>
      </c>
    </row>
    <row r="1254" spans="2:11">
      <c r="B1254" s="267" t="s">
        <v>943</v>
      </c>
      <c r="C1254" t="s">
        <v>2283</v>
      </c>
      <c r="D1254" t="s">
        <v>3743</v>
      </c>
      <c r="E1254" s="564">
        <v>2180000</v>
      </c>
      <c r="F1254" s="27">
        <f t="shared" si="60"/>
        <v>372757426.5</v>
      </c>
      <c r="G1254" s="266">
        <f t="shared" si="58"/>
        <v>2180000</v>
      </c>
      <c r="H1254" s="269">
        <f t="shared" si="59"/>
        <v>372757426.5</v>
      </c>
      <c r="J1254" s="267" t="s">
        <v>13</v>
      </c>
      <c r="K1254" s="271" t="s">
        <v>949</v>
      </c>
    </row>
    <row r="1255" spans="2:11">
      <c r="B1255" s="267" t="s">
        <v>943</v>
      </c>
      <c r="C1255" t="s">
        <v>2283</v>
      </c>
      <c r="D1255" t="s">
        <v>3745</v>
      </c>
      <c r="E1255" s="564">
        <v>411000</v>
      </c>
      <c r="F1255" s="27">
        <f t="shared" si="60"/>
        <v>373168426.5</v>
      </c>
      <c r="G1255" s="266">
        <f t="shared" si="58"/>
        <v>411000</v>
      </c>
      <c r="H1255" s="269">
        <f t="shared" si="59"/>
        <v>373168426.5</v>
      </c>
      <c r="J1255" s="267" t="s">
        <v>13</v>
      </c>
      <c r="K1255" s="271" t="s">
        <v>949</v>
      </c>
    </row>
    <row r="1256" spans="2:11">
      <c r="B1256" s="267" t="s">
        <v>943</v>
      </c>
      <c r="C1256" t="s">
        <v>2283</v>
      </c>
      <c r="D1256" t="s">
        <v>3700</v>
      </c>
      <c r="E1256" s="564">
        <v>211362</v>
      </c>
      <c r="F1256" s="27">
        <f t="shared" si="60"/>
        <v>373379788.5</v>
      </c>
      <c r="G1256" s="266">
        <f t="shared" si="58"/>
        <v>211362</v>
      </c>
      <c r="H1256" s="269">
        <f t="shared" si="59"/>
        <v>373379788.5</v>
      </c>
      <c r="J1256" s="267" t="s">
        <v>13</v>
      </c>
      <c r="K1256" s="271" t="s">
        <v>949</v>
      </c>
    </row>
    <row r="1257" spans="2:11">
      <c r="B1257" s="267" t="s">
        <v>943</v>
      </c>
      <c r="C1257" t="s">
        <v>2283</v>
      </c>
      <c r="D1257" t="s">
        <v>3794</v>
      </c>
      <c r="E1257" s="564">
        <v>2100000</v>
      </c>
      <c r="F1257" s="27">
        <f t="shared" si="60"/>
        <v>375479788.5</v>
      </c>
      <c r="G1257" s="266">
        <f t="shared" si="58"/>
        <v>2100000</v>
      </c>
      <c r="H1257" s="269">
        <f t="shared" si="59"/>
        <v>375479788.5</v>
      </c>
      <c r="J1257" s="267" t="s">
        <v>13</v>
      </c>
      <c r="K1257" s="271" t="s">
        <v>949</v>
      </c>
    </row>
    <row r="1258" spans="2:11">
      <c r="B1258" s="267" t="s">
        <v>943</v>
      </c>
      <c r="C1258" t="s">
        <v>2283</v>
      </c>
      <c r="D1258" t="s">
        <v>3746</v>
      </c>
      <c r="E1258" s="564">
        <v>201000</v>
      </c>
      <c r="F1258" s="27">
        <f t="shared" si="60"/>
        <v>375680788.5</v>
      </c>
      <c r="G1258" s="266">
        <f t="shared" si="58"/>
        <v>201000</v>
      </c>
      <c r="H1258" s="269">
        <f t="shared" si="59"/>
        <v>375680788.5</v>
      </c>
      <c r="J1258" s="267" t="s">
        <v>13</v>
      </c>
      <c r="K1258" s="271" t="s">
        <v>949</v>
      </c>
    </row>
    <row r="1259" spans="2:11">
      <c r="B1259" s="267" t="s">
        <v>943</v>
      </c>
      <c r="C1259" t="s">
        <v>2283</v>
      </c>
      <c r="D1259" t="s">
        <v>3754</v>
      </c>
      <c r="E1259" s="564">
        <v>156000</v>
      </c>
      <c r="F1259" s="27">
        <f t="shared" si="60"/>
        <v>375836788.5</v>
      </c>
      <c r="G1259" s="266">
        <f t="shared" si="58"/>
        <v>156000</v>
      </c>
      <c r="H1259" s="269">
        <f t="shared" si="59"/>
        <v>375836788.5</v>
      </c>
      <c r="J1259" s="267" t="s">
        <v>13</v>
      </c>
      <c r="K1259" s="271" t="s">
        <v>949</v>
      </c>
    </row>
    <row r="1260" spans="2:11">
      <c r="B1260" s="267" t="s">
        <v>943</v>
      </c>
      <c r="C1260" t="s">
        <v>2283</v>
      </c>
      <c r="D1260" t="s">
        <v>3787</v>
      </c>
      <c r="E1260" s="564">
        <v>4023000</v>
      </c>
      <c r="F1260" s="27">
        <f t="shared" si="60"/>
        <v>379859788.5</v>
      </c>
      <c r="G1260" s="266">
        <f t="shared" si="58"/>
        <v>4023000</v>
      </c>
      <c r="H1260" s="269">
        <f t="shared" si="59"/>
        <v>379859788.5</v>
      </c>
      <c r="J1260" s="267" t="s">
        <v>13</v>
      </c>
      <c r="K1260" s="271" t="s">
        <v>949</v>
      </c>
    </row>
    <row r="1261" spans="2:11">
      <c r="B1261" s="267" t="s">
        <v>943</v>
      </c>
      <c r="C1261" t="s">
        <v>2283</v>
      </c>
      <c r="D1261" t="s">
        <v>3749</v>
      </c>
      <c r="E1261" s="564">
        <v>2000</v>
      </c>
      <c r="F1261" s="27">
        <f t="shared" si="60"/>
        <v>379861788.5</v>
      </c>
      <c r="G1261" s="266">
        <f t="shared" si="58"/>
        <v>2000</v>
      </c>
      <c r="H1261" s="269">
        <f t="shared" si="59"/>
        <v>379861788.5</v>
      </c>
      <c r="J1261" s="267" t="s">
        <v>13</v>
      </c>
      <c r="K1261" s="271" t="s">
        <v>949</v>
      </c>
    </row>
    <row r="1262" spans="2:11">
      <c r="B1262" s="267" t="s">
        <v>943</v>
      </c>
      <c r="C1262" t="s">
        <v>2283</v>
      </c>
      <c r="D1262" t="s">
        <v>3721</v>
      </c>
      <c r="E1262" s="564">
        <v>77000</v>
      </c>
      <c r="F1262" s="27">
        <f t="shared" si="60"/>
        <v>379938788.5</v>
      </c>
      <c r="G1262" s="266">
        <f t="shared" si="58"/>
        <v>77000</v>
      </c>
      <c r="H1262" s="269">
        <f t="shared" si="59"/>
        <v>379938788.5</v>
      </c>
      <c r="J1262" s="267" t="s">
        <v>13</v>
      </c>
      <c r="K1262" s="271" t="s">
        <v>949</v>
      </c>
    </row>
    <row r="1263" spans="2:11">
      <c r="B1263" s="267" t="s">
        <v>943</v>
      </c>
      <c r="C1263" t="s">
        <v>2283</v>
      </c>
      <c r="D1263" t="s">
        <v>3757</v>
      </c>
      <c r="E1263" s="564">
        <v>100000</v>
      </c>
      <c r="F1263" s="27">
        <f t="shared" si="60"/>
        <v>380038788.5</v>
      </c>
      <c r="G1263" s="266">
        <f t="shared" si="58"/>
        <v>100000</v>
      </c>
      <c r="H1263" s="269">
        <f t="shared" si="59"/>
        <v>380038788.5</v>
      </c>
      <c r="J1263" s="267" t="s">
        <v>13</v>
      </c>
      <c r="K1263" s="271" t="s">
        <v>949</v>
      </c>
    </row>
    <row r="1264" spans="2:11">
      <c r="B1264" s="267" t="s">
        <v>943</v>
      </c>
      <c r="C1264" t="s">
        <v>2283</v>
      </c>
      <c r="D1264" t="s">
        <v>3722</v>
      </c>
      <c r="E1264" s="564">
        <v>188000</v>
      </c>
      <c r="F1264" s="27">
        <f t="shared" si="60"/>
        <v>380226788.5</v>
      </c>
      <c r="G1264" s="266">
        <f t="shared" si="58"/>
        <v>188000</v>
      </c>
      <c r="H1264" s="269">
        <f t="shared" si="59"/>
        <v>380226788.5</v>
      </c>
      <c r="J1264" s="267" t="s">
        <v>13</v>
      </c>
      <c r="K1264" s="271" t="s">
        <v>949</v>
      </c>
    </row>
    <row r="1265" spans="2:11">
      <c r="B1265" s="267" t="s">
        <v>943</v>
      </c>
      <c r="C1265" t="s">
        <v>2283</v>
      </c>
      <c r="D1265" t="s">
        <v>3709</v>
      </c>
      <c r="E1265" s="564">
        <v>373000</v>
      </c>
      <c r="F1265" s="27">
        <f t="shared" si="60"/>
        <v>380599788.5</v>
      </c>
      <c r="G1265" s="266">
        <f t="shared" si="58"/>
        <v>373000</v>
      </c>
      <c r="H1265" s="269">
        <f t="shared" si="59"/>
        <v>380599788.5</v>
      </c>
      <c r="J1265" s="267" t="s">
        <v>13</v>
      </c>
      <c r="K1265" s="271" t="s">
        <v>949</v>
      </c>
    </row>
    <row r="1266" spans="2:11">
      <c r="B1266" s="267" t="s">
        <v>943</v>
      </c>
      <c r="C1266" t="s">
        <v>2284</v>
      </c>
      <c r="D1266" t="s">
        <v>3735</v>
      </c>
      <c r="E1266" s="564">
        <v>20000</v>
      </c>
      <c r="F1266" s="27">
        <f t="shared" si="60"/>
        <v>380619788.5</v>
      </c>
      <c r="G1266" s="266">
        <f t="shared" si="58"/>
        <v>20000</v>
      </c>
      <c r="H1266" s="269">
        <f t="shared" si="59"/>
        <v>380619788.5</v>
      </c>
      <c r="J1266" s="267" t="s">
        <v>13</v>
      </c>
      <c r="K1266" s="271" t="s">
        <v>949</v>
      </c>
    </row>
    <row r="1267" spans="2:11">
      <c r="B1267" s="267" t="s">
        <v>943</v>
      </c>
      <c r="C1267" t="s">
        <v>2284</v>
      </c>
      <c r="D1267" t="s">
        <v>3674</v>
      </c>
      <c r="E1267" s="564">
        <v>1311000</v>
      </c>
      <c r="F1267" s="27">
        <f t="shared" si="60"/>
        <v>381930788.5</v>
      </c>
      <c r="G1267" s="266">
        <f t="shared" si="58"/>
        <v>1311000</v>
      </c>
      <c r="H1267" s="269">
        <f t="shared" si="59"/>
        <v>381930788.5</v>
      </c>
      <c r="J1267" s="267" t="s">
        <v>13</v>
      </c>
      <c r="K1267" s="271" t="s">
        <v>949</v>
      </c>
    </row>
    <row r="1268" spans="2:11">
      <c r="B1268" s="267" t="s">
        <v>943</v>
      </c>
      <c r="C1268" t="s">
        <v>2284</v>
      </c>
      <c r="D1268" t="s">
        <v>3736</v>
      </c>
      <c r="E1268" s="564">
        <v>78000</v>
      </c>
      <c r="F1268" s="27">
        <f t="shared" si="60"/>
        <v>382008788.5</v>
      </c>
      <c r="G1268" s="266">
        <f t="shared" si="58"/>
        <v>78000</v>
      </c>
      <c r="H1268" s="269">
        <f t="shared" si="59"/>
        <v>382008788.5</v>
      </c>
      <c r="J1268" s="267" t="s">
        <v>13</v>
      </c>
      <c r="K1268" s="271" t="s">
        <v>949</v>
      </c>
    </row>
    <row r="1269" spans="2:11">
      <c r="B1269" s="267" t="s">
        <v>943</v>
      </c>
      <c r="C1269" t="s">
        <v>2284</v>
      </c>
      <c r="D1269" t="s">
        <v>3676</v>
      </c>
      <c r="E1269" s="564">
        <v>1934000</v>
      </c>
      <c r="F1269" s="27">
        <f t="shared" si="60"/>
        <v>383942788.5</v>
      </c>
      <c r="G1269" s="266">
        <f t="shared" si="58"/>
        <v>1934000</v>
      </c>
      <c r="H1269" s="269">
        <f t="shared" si="59"/>
        <v>383942788.5</v>
      </c>
      <c r="J1269" s="267" t="s">
        <v>13</v>
      </c>
      <c r="K1269" s="271" t="s">
        <v>949</v>
      </c>
    </row>
    <row r="1270" spans="2:11">
      <c r="B1270" s="267" t="s">
        <v>943</v>
      </c>
      <c r="C1270" t="s">
        <v>2284</v>
      </c>
      <c r="D1270" t="s">
        <v>3677</v>
      </c>
      <c r="E1270" s="564">
        <v>1410000</v>
      </c>
      <c r="F1270" s="27">
        <f t="shared" si="60"/>
        <v>385352788.5</v>
      </c>
      <c r="G1270" s="266">
        <f t="shared" si="58"/>
        <v>1410000</v>
      </c>
      <c r="H1270" s="269">
        <f t="shared" si="59"/>
        <v>385352788.5</v>
      </c>
      <c r="J1270" s="267" t="s">
        <v>13</v>
      </c>
      <c r="K1270" s="271" t="s">
        <v>949</v>
      </c>
    </row>
    <row r="1271" spans="2:11">
      <c r="B1271" s="267" t="s">
        <v>943</v>
      </c>
      <c r="C1271" t="s">
        <v>2284</v>
      </c>
      <c r="D1271" t="s">
        <v>3727</v>
      </c>
      <c r="E1271" s="564">
        <v>1209000</v>
      </c>
      <c r="F1271" s="27">
        <f t="shared" si="60"/>
        <v>386561788.5</v>
      </c>
      <c r="G1271" s="266">
        <f t="shared" si="58"/>
        <v>1209000</v>
      </c>
      <c r="H1271" s="269">
        <f t="shared" si="59"/>
        <v>386561788.5</v>
      </c>
      <c r="J1271" s="267" t="s">
        <v>13</v>
      </c>
      <c r="K1271" s="271" t="s">
        <v>949</v>
      </c>
    </row>
    <row r="1272" spans="2:11">
      <c r="B1272" s="267" t="s">
        <v>943</v>
      </c>
      <c r="C1272" t="s">
        <v>2284</v>
      </c>
      <c r="D1272" t="s">
        <v>3678</v>
      </c>
      <c r="E1272" s="564">
        <v>664719</v>
      </c>
      <c r="F1272" s="27">
        <f t="shared" si="60"/>
        <v>387226507.5</v>
      </c>
      <c r="G1272" s="266">
        <f t="shared" si="58"/>
        <v>664719</v>
      </c>
      <c r="H1272" s="269">
        <f t="shared" si="59"/>
        <v>387226507.5</v>
      </c>
      <c r="J1272" s="267" t="s">
        <v>13</v>
      </c>
      <c r="K1272" s="271" t="s">
        <v>949</v>
      </c>
    </row>
    <row r="1273" spans="2:11">
      <c r="B1273" s="267" t="s">
        <v>943</v>
      </c>
      <c r="C1273" t="s">
        <v>2284</v>
      </c>
      <c r="D1273" t="s">
        <v>3679</v>
      </c>
      <c r="E1273" s="564">
        <v>30000</v>
      </c>
      <c r="F1273" s="27">
        <f t="shared" si="60"/>
        <v>387256507.5</v>
      </c>
      <c r="G1273" s="266">
        <f t="shared" si="58"/>
        <v>30000</v>
      </c>
      <c r="H1273" s="269">
        <f t="shared" si="59"/>
        <v>387256507.5</v>
      </c>
      <c r="J1273" s="267" t="s">
        <v>13</v>
      </c>
      <c r="K1273" s="271" t="s">
        <v>949</v>
      </c>
    </row>
    <row r="1274" spans="2:11">
      <c r="B1274" s="267" t="s">
        <v>943</v>
      </c>
      <c r="C1274" t="s">
        <v>2284</v>
      </c>
      <c r="D1274" t="s">
        <v>3711</v>
      </c>
      <c r="E1274" s="564">
        <v>39000</v>
      </c>
      <c r="F1274" s="27">
        <f t="shared" si="60"/>
        <v>387295507.5</v>
      </c>
      <c r="G1274" s="266">
        <f t="shared" si="58"/>
        <v>39000</v>
      </c>
      <c r="H1274" s="269">
        <f t="shared" si="59"/>
        <v>387295507.5</v>
      </c>
      <c r="J1274" s="267" t="s">
        <v>13</v>
      </c>
      <c r="K1274" s="271" t="s">
        <v>949</v>
      </c>
    </row>
    <row r="1275" spans="2:11">
      <c r="B1275" s="267" t="s">
        <v>943</v>
      </c>
      <c r="C1275" t="s">
        <v>2284</v>
      </c>
      <c r="D1275" t="s">
        <v>3739</v>
      </c>
      <c r="E1275" s="564">
        <v>14000</v>
      </c>
      <c r="F1275" s="27">
        <f t="shared" si="60"/>
        <v>387309507.5</v>
      </c>
      <c r="G1275" s="266">
        <f t="shared" si="58"/>
        <v>14000</v>
      </c>
      <c r="H1275" s="269">
        <f t="shared" si="59"/>
        <v>387309507.5</v>
      </c>
      <c r="J1275" s="267" t="s">
        <v>13</v>
      </c>
      <c r="K1275" s="271" t="s">
        <v>949</v>
      </c>
    </row>
    <row r="1276" spans="2:11">
      <c r="B1276" s="267" t="s">
        <v>943</v>
      </c>
      <c r="C1276" t="s">
        <v>2284</v>
      </c>
      <c r="D1276" t="s">
        <v>3681</v>
      </c>
      <c r="E1276" s="564">
        <v>65000</v>
      </c>
      <c r="F1276" s="27">
        <f t="shared" si="60"/>
        <v>387374507.5</v>
      </c>
      <c r="G1276" s="266">
        <f t="shared" si="58"/>
        <v>65000</v>
      </c>
      <c r="H1276" s="269">
        <f t="shared" si="59"/>
        <v>387374507.5</v>
      </c>
      <c r="J1276" s="267" t="s">
        <v>13</v>
      </c>
      <c r="K1276" s="271" t="s">
        <v>949</v>
      </c>
    </row>
    <row r="1277" spans="2:11">
      <c r="B1277" s="267" t="s">
        <v>943</v>
      </c>
      <c r="C1277" t="s">
        <v>2284</v>
      </c>
      <c r="D1277" t="s">
        <v>3792</v>
      </c>
      <c r="E1277" s="564">
        <v>16000</v>
      </c>
      <c r="F1277" s="27">
        <f t="shared" si="60"/>
        <v>387390507.5</v>
      </c>
      <c r="G1277" s="266">
        <f t="shared" si="58"/>
        <v>16000</v>
      </c>
      <c r="H1277" s="269">
        <f t="shared" si="59"/>
        <v>387390507.5</v>
      </c>
      <c r="J1277" s="267" t="s">
        <v>13</v>
      </c>
      <c r="K1277" s="271" t="s">
        <v>949</v>
      </c>
    </row>
    <row r="1278" spans="2:11">
      <c r="B1278" s="267" t="s">
        <v>943</v>
      </c>
      <c r="C1278" t="s">
        <v>2284</v>
      </c>
      <c r="D1278" t="s">
        <v>3683</v>
      </c>
      <c r="E1278" s="564">
        <v>1007000</v>
      </c>
      <c r="F1278" s="27">
        <f t="shared" si="60"/>
        <v>388397507.5</v>
      </c>
      <c r="G1278" s="266">
        <f t="shared" si="58"/>
        <v>1007000</v>
      </c>
      <c r="H1278" s="269">
        <f t="shared" si="59"/>
        <v>388397507.5</v>
      </c>
      <c r="J1278" s="267" t="s">
        <v>13</v>
      </c>
      <c r="K1278" s="271" t="s">
        <v>949</v>
      </c>
    </row>
    <row r="1279" spans="2:11">
      <c r="B1279" s="267" t="s">
        <v>943</v>
      </c>
      <c r="C1279" t="s">
        <v>2284</v>
      </c>
      <c r="D1279" t="s">
        <v>3716</v>
      </c>
      <c r="E1279" s="564">
        <v>161000</v>
      </c>
      <c r="F1279" s="27">
        <f t="shared" si="60"/>
        <v>388558507.5</v>
      </c>
      <c r="G1279" s="266">
        <f t="shared" si="58"/>
        <v>161000</v>
      </c>
      <c r="H1279" s="269">
        <f t="shared" si="59"/>
        <v>388558507.5</v>
      </c>
      <c r="J1279" s="267" t="s">
        <v>13</v>
      </c>
      <c r="K1279" s="271" t="s">
        <v>949</v>
      </c>
    </row>
    <row r="1280" spans="2:11">
      <c r="B1280" s="267" t="s">
        <v>943</v>
      </c>
      <c r="C1280" t="s">
        <v>2284</v>
      </c>
      <c r="D1280" t="s">
        <v>3728</v>
      </c>
      <c r="E1280" s="564">
        <v>100000</v>
      </c>
      <c r="F1280" s="27">
        <f t="shared" si="60"/>
        <v>388658507.5</v>
      </c>
      <c r="G1280" s="266">
        <f t="shared" si="58"/>
        <v>100000</v>
      </c>
      <c r="H1280" s="269">
        <f t="shared" si="59"/>
        <v>388658507.5</v>
      </c>
      <c r="J1280" s="267" t="s">
        <v>13</v>
      </c>
      <c r="K1280" s="271" t="s">
        <v>949</v>
      </c>
    </row>
    <row r="1281" spans="2:11">
      <c r="B1281" s="267" t="s">
        <v>943</v>
      </c>
      <c r="C1281" t="s">
        <v>2284</v>
      </c>
      <c r="D1281" t="s">
        <v>3729</v>
      </c>
      <c r="E1281" s="564">
        <v>110000</v>
      </c>
      <c r="F1281" s="27">
        <f t="shared" si="60"/>
        <v>388768507.5</v>
      </c>
      <c r="G1281" s="266">
        <f t="shared" si="58"/>
        <v>110000</v>
      </c>
      <c r="H1281" s="269">
        <f t="shared" si="59"/>
        <v>388768507.5</v>
      </c>
      <c r="J1281" s="267" t="s">
        <v>13</v>
      </c>
      <c r="K1281" s="271" t="s">
        <v>949</v>
      </c>
    </row>
    <row r="1282" spans="2:11">
      <c r="B1282" s="267" t="s">
        <v>943</v>
      </c>
      <c r="C1282" t="s">
        <v>2284</v>
      </c>
      <c r="D1282" t="s">
        <v>3793</v>
      </c>
      <c r="E1282" s="564">
        <v>201000</v>
      </c>
      <c r="F1282" s="27">
        <f t="shared" si="60"/>
        <v>388969507.5</v>
      </c>
      <c r="G1282" s="266">
        <f t="shared" si="58"/>
        <v>201000</v>
      </c>
      <c r="H1282" s="269">
        <f t="shared" si="59"/>
        <v>388969507.5</v>
      </c>
      <c r="J1282" s="267" t="s">
        <v>13</v>
      </c>
      <c r="K1282" s="271" t="s">
        <v>949</v>
      </c>
    </row>
    <row r="1283" spans="2:11">
      <c r="B1283" s="267" t="s">
        <v>943</v>
      </c>
      <c r="C1283" t="s">
        <v>2284</v>
      </c>
      <c r="D1283" t="s">
        <v>3788</v>
      </c>
      <c r="E1283" s="564">
        <v>69000</v>
      </c>
      <c r="F1283" s="27">
        <f t="shared" si="60"/>
        <v>389038507.5</v>
      </c>
      <c r="G1283" s="266">
        <f t="shared" si="58"/>
        <v>69000</v>
      </c>
      <c r="H1283" s="269">
        <f t="shared" si="59"/>
        <v>389038507.5</v>
      </c>
      <c r="J1283" s="267" t="s">
        <v>13</v>
      </c>
      <c r="K1283" s="271" t="s">
        <v>949</v>
      </c>
    </row>
    <row r="1284" spans="2:11">
      <c r="B1284" s="267" t="s">
        <v>943</v>
      </c>
      <c r="C1284" t="s">
        <v>2284</v>
      </c>
      <c r="D1284" t="s">
        <v>3718</v>
      </c>
      <c r="E1284" s="564">
        <v>125000</v>
      </c>
      <c r="F1284" s="27">
        <f t="shared" si="60"/>
        <v>389163507.5</v>
      </c>
      <c r="G1284" s="266">
        <f t="shared" si="58"/>
        <v>125000</v>
      </c>
      <c r="H1284" s="269">
        <f t="shared" si="59"/>
        <v>389163507.5</v>
      </c>
      <c r="J1284" s="267" t="s">
        <v>13</v>
      </c>
      <c r="K1284" s="271" t="s">
        <v>949</v>
      </c>
    </row>
    <row r="1285" spans="2:11">
      <c r="B1285" s="267" t="s">
        <v>943</v>
      </c>
      <c r="C1285" t="s">
        <v>2284</v>
      </c>
      <c r="D1285" t="s">
        <v>3689</v>
      </c>
      <c r="E1285" s="564">
        <v>6000</v>
      </c>
      <c r="F1285" s="27">
        <f t="shared" si="60"/>
        <v>389169507.5</v>
      </c>
      <c r="G1285" s="266">
        <f t="shared" si="58"/>
        <v>6000</v>
      </c>
      <c r="H1285" s="269">
        <f t="shared" si="59"/>
        <v>389169507.5</v>
      </c>
      <c r="J1285" s="267" t="s">
        <v>13</v>
      </c>
      <c r="K1285" s="271" t="s">
        <v>949</v>
      </c>
    </row>
    <row r="1286" spans="2:11">
      <c r="B1286" s="267" t="s">
        <v>943</v>
      </c>
      <c r="C1286" t="s">
        <v>2284</v>
      </c>
      <c r="D1286" t="s">
        <v>3742</v>
      </c>
      <c r="E1286" s="564">
        <v>665000</v>
      </c>
      <c r="F1286" s="27">
        <f t="shared" si="60"/>
        <v>389834507.5</v>
      </c>
      <c r="G1286" s="266">
        <f t="shared" si="58"/>
        <v>665000</v>
      </c>
      <c r="H1286" s="269">
        <f t="shared" si="59"/>
        <v>389834507.5</v>
      </c>
      <c r="J1286" s="267" t="s">
        <v>13</v>
      </c>
      <c r="K1286" s="271" t="s">
        <v>949</v>
      </c>
    </row>
    <row r="1287" spans="2:11">
      <c r="B1287" s="267" t="s">
        <v>943</v>
      </c>
      <c r="C1287" t="s">
        <v>2284</v>
      </c>
      <c r="D1287" t="s">
        <v>3786</v>
      </c>
      <c r="E1287" s="564">
        <v>967000</v>
      </c>
      <c r="F1287" s="27">
        <f t="shared" si="60"/>
        <v>390801507.5</v>
      </c>
      <c r="G1287" s="266">
        <f t="shared" si="58"/>
        <v>967000</v>
      </c>
      <c r="H1287" s="269">
        <f t="shared" si="59"/>
        <v>390801507.5</v>
      </c>
      <c r="J1287" s="267" t="s">
        <v>13</v>
      </c>
      <c r="K1287" s="271" t="s">
        <v>949</v>
      </c>
    </row>
    <row r="1288" spans="2:11">
      <c r="B1288" s="267" t="s">
        <v>943</v>
      </c>
      <c r="C1288" t="s">
        <v>2284</v>
      </c>
      <c r="D1288" t="s">
        <v>3691</v>
      </c>
      <c r="E1288" s="564">
        <v>36000</v>
      </c>
      <c r="F1288" s="27">
        <f t="shared" si="60"/>
        <v>390837507.5</v>
      </c>
      <c r="G1288" s="266">
        <f t="shared" si="58"/>
        <v>36000</v>
      </c>
      <c r="H1288" s="269">
        <f t="shared" si="59"/>
        <v>390837507.5</v>
      </c>
      <c r="J1288" s="267" t="s">
        <v>13</v>
      </c>
      <c r="K1288" s="271" t="s">
        <v>949</v>
      </c>
    </row>
    <row r="1289" spans="2:11">
      <c r="B1289" s="267" t="s">
        <v>943</v>
      </c>
      <c r="C1289" t="s">
        <v>2284</v>
      </c>
      <c r="D1289" t="s">
        <v>3692</v>
      </c>
      <c r="E1289" s="564">
        <v>145000</v>
      </c>
      <c r="F1289" s="27">
        <f t="shared" si="60"/>
        <v>390982507.5</v>
      </c>
      <c r="G1289" s="266">
        <f t="shared" ref="G1289:G1352" si="61">E1289</f>
        <v>145000</v>
      </c>
      <c r="H1289" s="269">
        <f t="shared" ref="H1289:H1352" si="62">H1288+G1289</f>
        <v>390982507.5</v>
      </c>
      <c r="J1289" s="267" t="s">
        <v>13</v>
      </c>
      <c r="K1289" s="271" t="s">
        <v>949</v>
      </c>
    </row>
    <row r="1290" spans="2:11">
      <c r="B1290" s="267" t="s">
        <v>943</v>
      </c>
      <c r="C1290" t="s">
        <v>2284</v>
      </c>
      <c r="D1290" t="s">
        <v>3693</v>
      </c>
      <c r="E1290" s="564">
        <v>645000</v>
      </c>
      <c r="F1290" s="27">
        <f t="shared" si="60"/>
        <v>391627507.5</v>
      </c>
      <c r="G1290" s="266">
        <f t="shared" si="61"/>
        <v>645000</v>
      </c>
      <c r="H1290" s="269">
        <f t="shared" si="62"/>
        <v>391627507.5</v>
      </c>
      <c r="J1290" s="267" t="s">
        <v>13</v>
      </c>
      <c r="K1290" s="271" t="s">
        <v>949</v>
      </c>
    </row>
    <row r="1291" spans="2:11">
      <c r="B1291" s="267" t="s">
        <v>943</v>
      </c>
      <c r="C1291" t="s">
        <v>2284</v>
      </c>
      <c r="D1291" t="s">
        <v>3743</v>
      </c>
      <c r="E1291" s="564">
        <v>2180000</v>
      </c>
      <c r="F1291" s="27">
        <f t="shared" si="60"/>
        <v>393807507.5</v>
      </c>
      <c r="G1291" s="266">
        <f t="shared" si="61"/>
        <v>2180000</v>
      </c>
      <c r="H1291" s="269">
        <f t="shared" si="62"/>
        <v>393807507.5</v>
      </c>
      <c r="J1291" s="267" t="s">
        <v>13</v>
      </c>
      <c r="K1291" s="271" t="s">
        <v>949</v>
      </c>
    </row>
    <row r="1292" spans="2:11">
      <c r="B1292" s="267" t="s">
        <v>943</v>
      </c>
      <c r="C1292" t="s">
        <v>2284</v>
      </c>
      <c r="D1292" t="s">
        <v>3745</v>
      </c>
      <c r="E1292" s="564">
        <v>411000</v>
      </c>
      <c r="F1292" s="27">
        <f t="shared" si="60"/>
        <v>394218507.5</v>
      </c>
      <c r="G1292" s="266">
        <f t="shared" si="61"/>
        <v>411000</v>
      </c>
      <c r="H1292" s="269">
        <f t="shared" si="62"/>
        <v>394218507.5</v>
      </c>
      <c r="J1292" s="267" t="s">
        <v>13</v>
      </c>
      <c r="K1292" s="271" t="s">
        <v>949</v>
      </c>
    </row>
    <row r="1293" spans="2:11">
      <c r="B1293" s="267" t="s">
        <v>943</v>
      </c>
      <c r="C1293" t="s">
        <v>2284</v>
      </c>
      <c r="D1293" t="s">
        <v>3700</v>
      </c>
      <c r="E1293" s="564">
        <v>451000</v>
      </c>
      <c r="F1293" s="27">
        <f t="shared" si="60"/>
        <v>394669507.5</v>
      </c>
      <c r="G1293" s="266">
        <f t="shared" si="61"/>
        <v>451000</v>
      </c>
      <c r="H1293" s="269">
        <f t="shared" si="62"/>
        <v>394669507.5</v>
      </c>
      <c r="J1293" s="267" t="s">
        <v>13</v>
      </c>
      <c r="K1293" s="271" t="s">
        <v>949</v>
      </c>
    </row>
    <row r="1294" spans="2:11">
      <c r="B1294" s="267" t="s">
        <v>943</v>
      </c>
      <c r="C1294" t="s">
        <v>2284</v>
      </c>
      <c r="D1294" t="s">
        <v>3794</v>
      </c>
      <c r="E1294" s="564">
        <v>2100000</v>
      </c>
      <c r="F1294" s="27">
        <f t="shared" ref="F1294:F1357" si="63">F1293+E1294</f>
        <v>396769507.5</v>
      </c>
      <c r="G1294" s="266">
        <f t="shared" si="61"/>
        <v>2100000</v>
      </c>
      <c r="H1294" s="269">
        <f t="shared" si="62"/>
        <v>396769507.5</v>
      </c>
      <c r="J1294" s="267" t="s">
        <v>13</v>
      </c>
      <c r="K1294" s="271" t="s">
        <v>949</v>
      </c>
    </row>
    <row r="1295" spans="2:11">
      <c r="B1295" s="267" t="s">
        <v>943</v>
      </c>
      <c r="C1295" t="s">
        <v>2284</v>
      </c>
      <c r="D1295" t="s">
        <v>3746</v>
      </c>
      <c r="E1295" s="564">
        <v>201000</v>
      </c>
      <c r="F1295" s="27">
        <f t="shared" si="63"/>
        <v>396970507.5</v>
      </c>
      <c r="G1295" s="266">
        <f t="shared" si="61"/>
        <v>201000</v>
      </c>
      <c r="H1295" s="269">
        <f t="shared" si="62"/>
        <v>396970507.5</v>
      </c>
      <c r="J1295" s="267" t="s">
        <v>13</v>
      </c>
      <c r="K1295" s="271" t="s">
        <v>949</v>
      </c>
    </row>
    <row r="1296" spans="2:11">
      <c r="B1296" s="267" t="s">
        <v>943</v>
      </c>
      <c r="C1296" t="s">
        <v>2284</v>
      </c>
      <c r="D1296" t="s">
        <v>3754</v>
      </c>
      <c r="E1296" s="564">
        <v>312000</v>
      </c>
      <c r="F1296" s="27">
        <f t="shared" si="63"/>
        <v>397282507.5</v>
      </c>
      <c r="G1296" s="266">
        <f t="shared" si="61"/>
        <v>312000</v>
      </c>
      <c r="H1296" s="269">
        <f t="shared" si="62"/>
        <v>397282507.5</v>
      </c>
      <c r="J1296" s="267" t="s">
        <v>13</v>
      </c>
      <c r="K1296" s="271" t="s">
        <v>949</v>
      </c>
    </row>
    <row r="1297" spans="2:11">
      <c r="B1297" s="267" t="s">
        <v>943</v>
      </c>
      <c r="C1297" t="s">
        <v>2284</v>
      </c>
      <c r="D1297" t="s">
        <v>3787</v>
      </c>
      <c r="E1297" s="564">
        <v>4023000</v>
      </c>
      <c r="F1297" s="27">
        <f t="shared" si="63"/>
        <v>401305507.5</v>
      </c>
      <c r="G1297" s="266">
        <f t="shared" si="61"/>
        <v>4023000</v>
      </c>
      <c r="H1297" s="269">
        <f t="shared" si="62"/>
        <v>401305507.5</v>
      </c>
      <c r="J1297" s="267" t="s">
        <v>13</v>
      </c>
      <c r="K1297" s="271" t="s">
        <v>949</v>
      </c>
    </row>
    <row r="1298" spans="2:11">
      <c r="B1298" s="267" t="s">
        <v>943</v>
      </c>
      <c r="C1298" t="s">
        <v>2284</v>
      </c>
      <c r="D1298" t="s">
        <v>3749</v>
      </c>
      <c r="E1298" s="564">
        <v>2000</v>
      </c>
      <c r="F1298" s="27">
        <f t="shared" si="63"/>
        <v>401307507.5</v>
      </c>
      <c r="G1298" s="266">
        <f t="shared" si="61"/>
        <v>2000</v>
      </c>
      <c r="H1298" s="269">
        <f t="shared" si="62"/>
        <v>401307507.5</v>
      </c>
      <c r="J1298" s="267" t="s">
        <v>13</v>
      </c>
      <c r="K1298" s="271" t="s">
        <v>949</v>
      </c>
    </row>
    <row r="1299" spans="2:11">
      <c r="B1299" s="267" t="s">
        <v>943</v>
      </c>
      <c r="C1299" t="s">
        <v>2284</v>
      </c>
      <c r="D1299" t="s">
        <v>3721</v>
      </c>
      <c r="E1299" s="564">
        <v>77000</v>
      </c>
      <c r="F1299" s="27">
        <f t="shared" si="63"/>
        <v>401384507.5</v>
      </c>
      <c r="G1299" s="266">
        <f t="shared" si="61"/>
        <v>77000</v>
      </c>
      <c r="H1299" s="269">
        <f t="shared" si="62"/>
        <v>401384507.5</v>
      </c>
      <c r="J1299" s="267" t="s">
        <v>13</v>
      </c>
      <c r="K1299" s="271" t="s">
        <v>949</v>
      </c>
    </row>
    <row r="1300" spans="2:11">
      <c r="B1300" s="267" t="s">
        <v>943</v>
      </c>
      <c r="C1300" t="s">
        <v>2284</v>
      </c>
      <c r="D1300" t="s">
        <v>3757</v>
      </c>
      <c r="E1300" s="564">
        <v>100000</v>
      </c>
      <c r="F1300" s="27">
        <f t="shared" si="63"/>
        <v>401484507.5</v>
      </c>
      <c r="G1300" s="266">
        <f t="shared" si="61"/>
        <v>100000</v>
      </c>
      <c r="H1300" s="269">
        <f t="shared" si="62"/>
        <v>401484507.5</v>
      </c>
      <c r="J1300" s="267" t="s">
        <v>13</v>
      </c>
      <c r="K1300" s="271" t="s">
        <v>949</v>
      </c>
    </row>
    <row r="1301" spans="2:11">
      <c r="B1301" s="267" t="s">
        <v>943</v>
      </c>
      <c r="C1301" t="s">
        <v>2284</v>
      </c>
      <c r="D1301" t="s">
        <v>3722</v>
      </c>
      <c r="E1301" s="564">
        <v>188000</v>
      </c>
      <c r="F1301" s="27">
        <f t="shared" si="63"/>
        <v>401672507.5</v>
      </c>
      <c r="G1301" s="266">
        <f t="shared" si="61"/>
        <v>188000</v>
      </c>
      <c r="H1301" s="269">
        <f t="shared" si="62"/>
        <v>401672507.5</v>
      </c>
      <c r="J1301" s="267" t="s">
        <v>13</v>
      </c>
      <c r="K1301" s="271" t="s">
        <v>949</v>
      </c>
    </row>
    <row r="1302" spans="2:11">
      <c r="B1302" s="267" t="s">
        <v>943</v>
      </c>
      <c r="C1302" t="s">
        <v>2284</v>
      </c>
      <c r="D1302" t="s">
        <v>3709</v>
      </c>
      <c r="E1302" s="564">
        <v>373000</v>
      </c>
      <c r="F1302" s="27">
        <f t="shared" si="63"/>
        <v>402045507.5</v>
      </c>
      <c r="G1302" s="266">
        <f t="shared" si="61"/>
        <v>373000</v>
      </c>
      <c r="H1302" s="269">
        <f t="shared" si="62"/>
        <v>402045507.5</v>
      </c>
      <c r="J1302" s="267" t="s">
        <v>13</v>
      </c>
      <c r="K1302" s="271" t="s">
        <v>949</v>
      </c>
    </row>
    <row r="1303" spans="2:11">
      <c r="B1303" s="267" t="s">
        <v>943</v>
      </c>
      <c r="C1303" t="s">
        <v>2285</v>
      </c>
      <c r="D1303" t="s">
        <v>3735</v>
      </c>
      <c r="E1303" s="564">
        <v>20000</v>
      </c>
      <c r="F1303" s="27">
        <f t="shared" si="63"/>
        <v>402065507.5</v>
      </c>
      <c r="G1303" s="266">
        <f t="shared" si="61"/>
        <v>20000</v>
      </c>
      <c r="H1303" s="269">
        <f t="shared" si="62"/>
        <v>402065507.5</v>
      </c>
      <c r="J1303" s="267" t="s">
        <v>13</v>
      </c>
      <c r="K1303" s="271" t="s">
        <v>949</v>
      </c>
    </row>
    <row r="1304" spans="2:11">
      <c r="B1304" s="267" t="s">
        <v>943</v>
      </c>
      <c r="C1304" t="s">
        <v>2285</v>
      </c>
      <c r="D1304" t="s">
        <v>3674</v>
      </c>
      <c r="E1304" s="564">
        <v>2622000</v>
      </c>
      <c r="F1304" s="27">
        <f t="shared" si="63"/>
        <v>404687507.5</v>
      </c>
      <c r="G1304" s="266">
        <f t="shared" si="61"/>
        <v>2622000</v>
      </c>
      <c r="H1304" s="269">
        <f t="shared" si="62"/>
        <v>404687507.5</v>
      </c>
      <c r="J1304" s="267" t="s">
        <v>13</v>
      </c>
      <c r="K1304" s="271" t="s">
        <v>949</v>
      </c>
    </row>
    <row r="1305" spans="2:11">
      <c r="B1305" s="267" t="s">
        <v>943</v>
      </c>
      <c r="C1305" t="s">
        <v>2285</v>
      </c>
      <c r="D1305" t="s">
        <v>3736</v>
      </c>
      <c r="E1305" s="564">
        <v>78000</v>
      </c>
      <c r="F1305" s="27">
        <f t="shared" si="63"/>
        <v>404765507.5</v>
      </c>
      <c r="G1305" s="266">
        <f t="shared" si="61"/>
        <v>78000</v>
      </c>
      <c r="H1305" s="269">
        <f t="shared" si="62"/>
        <v>404765507.5</v>
      </c>
      <c r="J1305" s="267" t="s">
        <v>13</v>
      </c>
      <c r="K1305" s="271" t="s">
        <v>949</v>
      </c>
    </row>
    <row r="1306" spans="2:11">
      <c r="B1306" s="267" t="s">
        <v>943</v>
      </c>
      <c r="C1306" t="s">
        <v>2285</v>
      </c>
      <c r="D1306" t="s">
        <v>3676</v>
      </c>
      <c r="E1306" s="564">
        <v>1934000</v>
      </c>
      <c r="F1306" s="27">
        <f t="shared" si="63"/>
        <v>406699507.5</v>
      </c>
      <c r="G1306" s="266">
        <f t="shared" si="61"/>
        <v>1934000</v>
      </c>
      <c r="H1306" s="269">
        <f t="shared" si="62"/>
        <v>406699507.5</v>
      </c>
      <c r="J1306" s="267" t="s">
        <v>13</v>
      </c>
      <c r="K1306" s="271" t="s">
        <v>949</v>
      </c>
    </row>
    <row r="1307" spans="2:11">
      <c r="B1307" s="267" t="s">
        <v>943</v>
      </c>
      <c r="C1307" t="s">
        <v>2285</v>
      </c>
      <c r="D1307" t="s">
        <v>3677</v>
      </c>
      <c r="E1307" s="564">
        <v>1410000</v>
      </c>
      <c r="F1307" s="27">
        <f t="shared" si="63"/>
        <v>408109507.5</v>
      </c>
      <c r="G1307" s="266">
        <f t="shared" si="61"/>
        <v>1410000</v>
      </c>
      <c r="H1307" s="269">
        <f t="shared" si="62"/>
        <v>408109507.5</v>
      </c>
      <c r="J1307" s="267" t="s">
        <v>13</v>
      </c>
      <c r="K1307" s="271" t="s">
        <v>949</v>
      </c>
    </row>
    <row r="1308" spans="2:11">
      <c r="B1308" s="267" t="s">
        <v>943</v>
      </c>
      <c r="C1308" t="s">
        <v>2285</v>
      </c>
      <c r="D1308" t="s">
        <v>3727</v>
      </c>
      <c r="E1308" s="564">
        <v>1209000</v>
      </c>
      <c r="F1308" s="27">
        <f t="shared" si="63"/>
        <v>409318507.5</v>
      </c>
      <c r="G1308" s="266">
        <f t="shared" si="61"/>
        <v>1209000</v>
      </c>
      <c r="H1308" s="269">
        <f t="shared" si="62"/>
        <v>409318507.5</v>
      </c>
      <c r="J1308" s="267" t="s">
        <v>13</v>
      </c>
      <c r="K1308" s="271" t="s">
        <v>949</v>
      </c>
    </row>
    <row r="1309" spans="2:11">
      <c r="B1309" s="267" t="s">
        <v>943</v>
      </c>
      <c r="C1309" t="s">
        <v>2285</v>
      </c>
      <c r="D1309" t="s">
        <v>3678</v>
      </c>
      <c r="E1309" s="564">
        <v>425000</v>
      </c>
      <c r="F1309" s="27">
        <f t="shared" si="63"/>
        <v>409743507.5</v>
      </c>
      <c r="G1309" s="266">
        <f t="shared" si="61"/>
        <v>425000</v>
      </c>
      <c r="H1309" s="269">
        <f t="shared" si="62"/>
        <v>409743507.5</v>
      </c>
      <c r="J1309" s="267" t="s">
        <v>13</v>
      </c>
      <c r="K1309" s="271" t="s">
        <v>949</v>
      </c>
    </row>
    <row r="1310" spans="2:11">
      <c r="B1310" s="267" t="s">
        <v>943</v>
      </c>
      <c r="C1310" t="s">
        <v>2285</v>
      </c>
      <c r="D1310" t="s">
        <v>3679</v>
      </c>
      <c r="E1310" s="564">
        <v>30000</v>
      </c>
      <c r="F1310" s="27">
        <f t="shared" si="63"/>
        <v>409773507.5</v>
      </c>
      <c r="G1310" s="266">
        <f t="shared" si="61"/>
        <v>30000</v>
      </c>
      <c r="H1310" s="269">
        <f t="shared" si="62"/>
        <v>409773507.5</v>
      </c>
      <c r="J1310" s="267" t="s">
        <v>13</v>
      </c>
      <c r="K1310" s="271" t="s">
        <v>949</v>
      </c>
    </row>
    <row r="1311" spans="2:11">
      <c r="B1311" s="267" t="s">
        <v>943</v>
      </c>
      <c r="C1311" t="s">
        <v>2285</v>
      </c>
      <c r="D1311" t="s">
        <v>3711</v>
      </c>
      <c r="E1311" s="564">
        <v>39000</v>
      </c>
      <c r="F1311" s="27">
        <f t="shared" si="63"/>
        <v>409812507.5</v>
      </c>
      <c r="G1311" s="266">
        <f t="shared" si="61"/>
        <v>39000</v>
      </c>
      <c r="H1311" s="269">
        <f t="shared" si="62"/>
        <v>409812507.5</v>
      </c>
      <c r="J1311" s="267" t="s">
        <v>13</v>
      </c>
      <c r="K1311" s="271" t="s">
        <v>949</v>
      </c>
    </row>
    <row r="1312" spans="2:11">
      <c r="B1312" s="267" t="s">
        <v>943</v>
      </c>
      <c r="C1312" t="s">
        <v>2285</v>
      </c>
      <c r="D1312" t="s">
        <v>3739</v>
      </c>
      <c r="E1312" s="564">
        <v>14000</v>
      </c>
      <c r="F1312" s="27">
        <f t="shared" si="63"/>
        <v>409826507.5</v>
      </c>
      <c r="G1312" s="266">
        <f t="shared" si="61"/>
        <v>14000</v>
      </c>
      <c r="H1312" s="269">
        <f t="shared" si="62"/>
        <v>409826507.5</v>
      </c>
      <c r="J1312" s="267" t="s">
        <v>13</v>
      </c>
      <c r="K1312" s="271" t="s">
        <v>949</v>
      </c>
    </row>
    <row r="1313" spans="2:11">
      <c r="B1313" s="267" t="s">
        <v>943</v>
      </c>
      <c r="C1313" t="s">
        <v>2285</v>
      </c>
      <c r="D1313" t="s">
        <v>3681</v>
      </c>
      <c r="E1313" s="564">
        <v>65000</v>
      </c>
      <c r="F1313" s="27">
        <f t="shared" si="63"/>
        <v>409891507.5</v>
      </c>
      <c r="G1313" s="266">
        <f t="shared" si="61"/>
        <v>65000</v>
      </c>
      <c r="H1313" s="269">
        <f t="shared" si="62"/>
        <v>409891507.5</v>
      </c>
      <c r="J1313" s="267" t="s">
        <v>13</v>
      </c>
      <c r="K1313" s="271" t="s">
        <v>949</v>
      </c>
    </row>
    <row r="1314" spans="2:11">
      <c r="B1314" s="267" t="s">
        <v>943</v>
      </c>
      <c r="C1314" t="s">
        <v>2285</v>
      </c>
      <c r="D1314" t="s">
        <v>3792</v>
      </c>
      <c r="E1314" s="564">
        <v>16000</v>
      </c>
      <c r="F1314" s="27">
        <f t="shared" si="63"/>
        <v>409907507.5</v>
      </c>
      <c r="G1314" s="266">
        <f t="shared" si="61"/>
        <v>16000</v>
      </c>
      <c r="H1314" s="269">
        <f t="shared" si="62"/>
        <v>409907507.5</v>
      </c>
      <c r="J1314" s="267" t="s">
        <v>13</v>
      </c>
      <c r="K1314" s="271" t="s">
        <v>949</v>
      </c>
    </row>
    <row r="1315" spans="2:11">
      <c r="B1315" s="267" t="s">
        <v>943</v>
      </c>
      <c r="C1315" t="s">
        <v>2285</v>
      </c>
      <c r="D1315" t="s">
        <v>3683</v>
      </c>
      <c r="E1315" s="564">
        <v>1007000</v>
      </c>
      <c r="F1315" s="27">
        <f t="shared" si="63"/>
        <v>410914507.5</v>
      </c>
      <c r="G1315" s="266">
        <f t="shared" si="61"/>
        <v>1007000</v>
      </c>
      <c r="H1315" s="269">
        <f t="shared" si="62"/>
        <v>410914507.5</v>
      </c>
      <c r="J1315" s="267" t="s">
        <v>13</v>
      </c>
      <c r="K1315" s="271" t="s">
        <v>949</v>
      </c>
    </row>
    <row r="1316" spans="2:11">
      <c r="B1316" s="267" t="s">
        <v>943</v>
      </c>
      <c r="C1316" t="s">
        <v>2285</v>
      </c>
      <c r="D1316" t="s">
        <v>3716</v>
      </c>
      <c r="E1316" s="564">
        <v>161000</v>
      </c>
      <c r="F1316" s="27">
        <f t="shared" si="63"/>
        <v>411075507.5</v>
      </c>
      <c r="G1316" s="266">
        <f t="shared" si="61"/>
        <v>161000</v>
      </c>
      <c r="H1316" s="269">
        <f t="shared" si="62"/>
        <v>411075507.5</v>
      </c>
      <c r="J1316" s="267" t="s">
        <v>13</v>
      </c>
      <c r="K1316" s="271" t="s">
        <v>949</v>
      </c>
    </row>
    <row r="1317" spans="2:11">
      <c r="B1317" s="267" t="s">
        <v>943</v>
      </c>
      <c r="C1317" t="s">
        <v>2285</v>
      </c>
      <c r="D1317" t="s">
        <v>3728</v>
      </c>
      <c r="E1317" s="564">
        <v>100000</v>
      </c>
      <c r="F1317" s="27">
        <f t="shared" si="63"/>
        <v>411175507.5</v>
      </c>
      <c r="G1317" s="266">
        <f t="shared" si="61"/>
        <v>100000</v>
      </c>
      <c r="H1317" s="269">
        <f t="shared" si="62"/>
        <v>411175507.5</v>
      </c>
      <c r="J1317" s="267" t="s">
        <v>13</v>
      </c>
      <c r="K1317" s="271" t="s">
        <v>949</v>
      </c>
    </row>
    <row r="1318" spans="2:11">
      <c r="B1318" s="267" t="s">
        <v>943</v>
      </c>
      <c r="C1318" t="s">
        <v>2285</v>
      </c>
      <c r="D1318" t="s">
        <v>3729</v>
      </c>
      <c r="E1318" s="564">
        <v>110000</v>
      </c>
      <c r="F1318" s="27">
        <f t="shared" si="63"/>
        <v>411285507.5</v>
      </c>
      <c r="G1318" s="266">
        <f t="shared" si="61"/>
        <v>110000</v>
      </c>
      <c r="H1318" s="269">
        <f t="shared" si="62"/>
        <v>411285507.5</v>
      </c>
      <c r="J1318" s="267" t="s">
        <v>13</v>
      </c>
      <c r="K1318" s="271" t="s">
        <v>949</v>
      </c>
    </row>
    <row r="1319" spans="2:11">
      <c r="B1319" s="267" t="s">
        <v>943</v>
      </c>
      <c r="C1319" t="s">
        <v>2285</v>
      </c>
      <c r="D1319" t="s">
        <v>3793</v>
      </c>
      <c r="E1319" s="564">
        <v>201000</v>
      </c>
      <c r="F1319" s="27">
        <f t="shared" si="63"/>
        <v>411486507.5</v>
      </c>
      <c r="G1319" s="266">
        <f t="shared" si="61"/>
        <v>201000</v>
      </c>
      <c r="H1319" s="269">
        <f t="shared" si="62"/>
        <v>411486507.5</v>
      </c>
      <c r="J1319" s="267" t="s">
        <v>13</v>
      </c>
      <c r="K1319" s="271" t="s">
        <v>949</v>
      </c>
    </row>
    <row r="1320" spans="2:11">
      <c r="B1320" s="267" t="s">
        <v>943</v>
      </c>
      <c r="C1320" t="s">
        <v>2285</v>
      </c>
      <c r="D1320" t="s">
        <v>3788</v>
      </c>
      <c r="E1320" s="564">
        <v>69000</v>
      </c>
      <c r="F1320" s="27">
        <f t="shared" si="63"/>
        <v>411555507.5</v>
      </c>
      <c r="G1320" s="266">
        <f t="shared" si="61"/>
        <v>69000</v>
      </c>
      <c r="H1320" s="269">
        <f t="shared" si="62"/>
        <v>411555507.5</v>
      </c>
      <c r="J1320" s="267" t="s">
        <v>13</v>
      </c>
      <c r="K1320" s="271" t="s">
        <v>949</v>
      </c>
    </row>
    <row r="1321" spans="2:11">
      <c r="B1321" s="267" t="s">
        <v>943</v>
      </c>
      <c r="C1321" t="s">
        <v>2285</v>
      </c>
      <c r="D1321" t="s">
        <v>3718</v>
      </c>
      <c r="E1321" s="564">
        <v>125000</v>
      </c>
      <c r="F1321" s="27">
        <f t="shared" si="63"/>
        <v>411680507.5</v>
      </c>
      <c r="G1321" s="266">
        <f t="shared" si="61"/>
        <v>125000</v>
      </c>
      <c r="H1321" s="269">
        <f t="shared" si="62"/>
        <v>411680507.5</v>
      </c>
      <c r="J1321" s="267" t="s">
        <v>13</v>
      </c>
      <c r="K1321" s="271" t="s">
        <v>949</v>
      </c>
    </row>
    <row r="1322" spans="2:11">
      <c r="B1322" s="267" t="s">
        <v>943</v>
      </c>
      <c r="C1322" t="s">
        <v>2285</v>
      </c>
      <c r="D1322" t="s">
        <v>3689</v>
      </c>
      <c r="E1322" s="564">
        <v>2000</v>
      </c>
      <c r="F1322" s="27">
        <f t="shared" si="63"/>
        <v>411682507.5</v>
      </c>
      <c r="G1322" s="266">
        <f t="shared" si="61"/>
        <v>2000</v>
      </c>
      <c r="H1322" s="269">
        <f t="shared" si="62"/>
        <v>411682507.5</v>
      </c>
      <c r="J1322" s="267" t="s">
        <v>13</v>
      </c>
      <c r="K1322" s="271" t="s">
        <v>949</v>
      </c>
    </row>
    <row r="1323" spans="2:11">
      <c r="B1323" s="267" t="s">
        <v>943</v>
      </c>
      <c r="C1323" t="s">
        <v>2285</v>
      </c>
      <c r="D1323" t="s">
        <v>3742</v>
      </c>
      <c r="E1323" s="564">
        <v>665000</v>
      </c>
      <c r="F1323" s="27">
        <f t="shared" si="63"/>
        <v>412347507.5</v>
      </c>
      <c r="G1323" s="266">
        <f t="shared" si="61"/>
        <v>665000</v>
      </c>
      <c r="H1323" s="269">
        <f t="shared" si="62"/>
        <v>412347507.5</v>
      </c>
      <c r="J1323" s="267" t="s">
        <v>13</v>
      </c>
      <c r="K1323" s="271" t="s">
        <v>949</v>
      </c>
    </row>
    <row r="1324" spans="2:11">
      <c r="B1324" s="267" t="s">
        <v>943</v>
      </c>
      <c r="C1324" t="s">
        <v>2285</v>
      </c>
      <c r="D1324" t="s">
        <v>3786</v>
      </c>
      <c r="E1324" s="564">
        <v>967000</v>
      </c>
      <c r="F1324" s="27">
        <f t="shared" si="63"/>
        <v>413314507.5</v>
      </c>
      <c r="G1324" s="266">
        <f t="shared" si="61"/>
        <v>967000</v>
      </c>
      <c r="H1324" s="269">
        <f t="shared" si="62"/>
        <v>413314507.5</v>
      </c>
      <c r="J1324" s="267" t="s">
        <v>13</v>
      </c>
      <c r="K1324" s="271" t="s">
        <v>949</v>
      </c>
    </row>
    <row r="1325" spans="2:11">
      <c r="B1325" s="267" t="s">
        <v>943</v>
      </c>
      <c r="C1325" t="s">
        <v>2285</v>
      </c>
      <c r="D1325" t="s">
        <v>3691</v>
      </c>
      <c r="E1325" s="564">
        <v>36000</v>
      </c>
      <c r="F1325" s="27">
        <f t="shared" si="63"/>
        <v>413350507.5</v>
      </c>
      <c r="G1325" s="266">
        <f t="shared" si="61"/>
        <v>36000</v>
      </c>
      <c r="H1325" s="269">
        <f t="shared" si="62"/>
        <v>413350507.5</v>
      </c>
      <c r="J1325" s="267" t="s">
        <v>13</v>
      </c>
      <c r="K1325" s="271" t="s">
        <v>949</v>
      </c>
    </row>
    <row r="1326" spans="2:11">
      <c r="B1326" s="267" t="s">
        <v>943</v>
      </c>
      <c r="C1326" t="s">
        <v>2285</v>
      </c>
      <c r="D1326" t="s">
        <v>3692</v>
      </c>
      <c r="E1326" s="564">
        <v>145000</v>
      </c>
      <c r="F1326" s="27">
        <f t="shared" si="63"/>
        <v>413495507.5</v>
      </c>
      <c r="G1326" s="266">
        <f t="shared" si="61"/>
        <v>145000</v>
      </c>
      <c r="H1326" s="269">
        <f t="shared" si="62"/>
        <v>413495507.5</v>
      </c>
      <c r="J1326" s="267" t="s">
        <v>13</v>
      </c>
      <c r="K1326" s="271" t="s">
        <v>949</v>
      </c>
    </row>
    <row r="1327" spans="2:11">
      <c r="B1327" s="267" t="s">
        <v>943</v>
      </c>
      <c r="C1327" t="s">
        <v>2285</v>
      </c>
      <c r="D1327" t="s">
        <v>3693</v>
      </c>
      <c r="E1327" s="564">
        <v>645000</v>
      </c>
      <c r="F1327" s="27">
        <f t="shared" si="63"/>
        <v>414140507.5</v>
      </c>
      <c r="G1327" s="266">
        <f t="shared" si="61"/>
        <v>645000</v>
      </c>
      <c r="H1327" s="269">
        <f t="shared" si="62"/>
        <v>414140507.5</v>
      </c>
      <c r="J1327" s="267" t="s">
        <v>13</v>
      </c>
      <c r="K1327" s="271" t="s">
        <v>949</v>
      </c>
    </row>
    <row r="1328" spans="2:11">
      <c r="B1328" s="267" t="s">
        <v>943</v>
      </c>
      <c r="C1328" t="s">
        <v>2285</v>
      </c>
      <c r="D1328" t="s">
        <v>3743</v>
      </c>
      <c r="E1328" s="564">
        <v>2180000</v>
      </c>
      <c r="F1328" s="27">
        <f t="shared" si="63"/>
        <v>416320507.5</v>
      </c>
      <c r="G1328" s="266">
        <f t="shared" si="61"/>
        <v>2180000</v>
      </c>
      <c r="H1328" s="269">
        <f t="shared" si="62"/>
        <v>416320507.5</v>
      </c>
      <c r="J1328" s="267" t="s">
        <v>13</v>
      </c>
      <c r="K1328" s="271" t="s">
        <v>949</v>
      </c>
    </row>
    <row r="1329" spans="2:11">
      <c r="B1329" s="267" t="s">
        <v>943</v>
      </c>
      <c r="C1329" t="s">
        <v>2285</v>
      </c>
      <c r="D1329" t="s">
        <v>3745</v>
      </c>
      <c r="E1329" s="564">
        <v>411000</v>
      </c>
      <c r="F1329" s="27">
        <f t="shared" si="63"/>
        <v>416731507.5</v>
      </c>
      <c r="G1329" s="266">
        <f t="shared" si="61"/>
        <v>411000</v>
      </c>
      <c r="H1329" s="269">
        <f t="shared" si="62"/>
        <v>416731507.5</v>
      </c>
      <c r="J1329" s="267" t="s">
        <v>13</v>
      </c>
      <c r="K1329" s="271" t="s">
        <v>949</v>
      </c>
    </row>
    <row r="1330" spans="2:11">
      <c r="B1330" s="267" t="s">
        <v>943</v>
      </c>
      <c r="C1330" t="s">
        <v>2285</v>
      </c>
      <c r="D1330" t="s">
        <v>3700</v>
      </c>
      <c r="E1330" s="564">
        <v>339000</v>
      </c>
      <c r="F1330" s="27">
        <f t="shared" si="63"/>
        <v>417070507.5</v>
      </c>
      <c r="G1330" s="266">
        <f t="shared" si="61"/>
        <v>339000</v>
      </c>
      <c r="H1330" s="269">
        <f t="shared" si="62"/>
        <v>417070507.5</v>
      </c>
      <c r="J1330" s="267" t="s">
        <v>13</v>
      </c>
      <c r="K1330" s="271" t="s">
        <v>949</v>
      </c>
    </row>
    <row r="1331" spans="2:11">
      <c r="B1331" s="267" t="s">
        <v>943</v>
      </c>
      <c r="C1331" t="s">
        <v>2285</v>
      </c>
      <c r="D1331" t="s">
        <v>3794</v>
      </c>
      <c r="E1331" s="564">
        <v>2100000</v>
      </c>
      <c r="F1331" s="27">
        <f t="shared" si="63"/>
        <v>419170507.5</v>
      </c>
      <c r="G1331" s="266">
        <f t="shared" si="61"/>
        <v>2100000</v>
      </c>
      <c r="H1331" s="269">
        <f t="shared" si="62"/>
        <v>419170507.5</v>
      </c>
      <c r="J1331" s="267" t="s">
        <v>13</v>
      </c>
      <c r="K1331" s="271" t="s">
        <v>949</v>
      </c>
    </row>
    <row r="1332" spans="2:11">
      <c r="B1332" s="267" t="s">
        <v>943</v>
      </c>
      <c r="C1332" t="s">
        <v>2285</v>
      </c>
      <c r="D1332" t="s">
        <v>3746</v>
      </c>
      <c r="E1332" s="564">
        <v>201000</v>
      </c>
      <c r="F1332" s="27">
        <f t="shared" si="63"/>
        <v>419371507.5</v>
      </c>
      <c r="G1332" s="266">
        <f t="shared" si="61"/>
        <v>201000</v>
      </c>
      <c r="H1332" s="269">
        <f t="shared" si="62"/>
        <v>419371507.5</v>
      </c>
      <c r="J1332" s="267" t="s">
        <v>13</v>
      </c>
      <c r="K1332" s="271" t="s">
        <v>949</v>
      </c>
    </row>
    <row r="1333" spans="2:11">
      <c r="B1333" s="267" t="s">
        <v>943</v>
      </c>
      <c r="C1333" t="s">
        <v>2285</v>
      </c>
      <c r="D1333" t="s">
        <v>3754</v>
      </c>
      <c r="E1333" s="564">
        <v>312000</v>
      </c>
      <c r="F1333" s="27">
        <f t="shared" si="63"/>
        <v>419683507.5</v>
      </c>
      <c r="G1333" s="266">
        <f t="shared" si="61"/>
        <v>312000</v>
      </c>
      <c r="H1333" s="269">
        <f t="shared" si="62"/>
        <v>419683507.5</v>
      </c>
      <c r="J1333" s="267" t="s">
        <v>13</v>
      </c>
      <c r="K1333" s="271" t="s">
        <v>949</v>
      </c>
    </row>
    <row r="1334" spans="2:11">
      <c r="B1334" s="267" t="s">
        <v>943</v>
      </c>
      <c r="C1334" t="s">
        <v>2285</v>
      </c>
      <c r="D1334" t="s">
        <v>3787</v>
      </c>
      <c r="E1334" s="564">
        <v>4023000</v>
      </c>
      <c r="F1334" s="27">
        <f t="shared" si="63"/>
        <v>423706507.5</v>
      </c>
      <c r="G1334" s="266">
        <f t="shared" si="61"/>
        <v>4023000</v>
      </c>
      <c r="H1334" s="269">
        <f t="shared" si="62"/>
        <v>423706507.5</v>
      </c>
      <c r="J1334" s="267" t="s">
        <v>13</v>
      </c>
      <c r="K1334" s="271" t="s">
        <v>949</v>
      </c>
    </row>
    <row r="1335" spans="2:11">
      <c r="B1335" s="267" t="s">
        <v>943</v>
      </c>
      <c r="C1335" t="s">
        <v>2285</v>
      </c>
      <c r="D1335" t="s">
        <v>3749</v>
      </c>
      <c r="E1335" s="564">
        <v>2000</v>
      </c>
      <c r="F1335" s="27">
        <f t="shared" si="63"/>
        <v>423708507.5</v>
      </c>
      <c r="G1335" s="266">
        <f t="shared" si="61"/>
        <v>2000</v>
      </c>
      <c r="H1335" s="269">
        <f t="shared" si="62"/>
        <v>423708507.5</v>
      </c>
      <c r="J1335" s="267" t="s">
        <v>13</v>
      </c>
      <c r="K1335" s="271" t="s">
        <v>949</v>
      </c>
    </row>
    <row r="1336" spans="2:11">
      <c r="B1336" s="267" t="s">
        <v>943</v>
      </c>
      <c r="C1336" t="s">
        <v>2285</v>
      </c>
      <c r="D1336" t="s">
        <v>3721</v>
      </c>
      <c r="E1336" s="564">
        <v>77000</v>
      </c>
      <c r="F1336" s="27">
        <f t="shared" si="63"/>
        <v>423785507.5</v>
      </c>
      <c r="G1336" s="266">
        <f t="shared" si="61"/>
        <v>77000</v>
      </c>
      <c r="H1336" s="269">
        <f t="shared" si="62"/>
        <v>423785507.5</v>
      </c>
      <c r="J1336" s="267" t="s">
        <v>13</v>
      </c>
      <c r="K1336" s="271" t="s">
        <v>949</v>
      </c>
    </row>
    <row r="1337" spans="2:11">
      <c r="B1337" s="267" t="s">
        <v>943</v>
      </c>
      <c r="C1337" t="s">
        <v>2285</v>
      </c>
      <c r="D1337" t="s">
        <v>3757</v>
      </c>
      <c r="E1337" s="564">
        <v>100000</v>
      </c>
      <c r="F1337" s="27">
        <f t="shared" si="63"/>
        <v>423885507.5</v>
      </c>
      <c r="G1337" s="266">
        <f t="shared" si="61"/>
        <v>100000</v>
      </c>
      <c r="H1337" s="269">
        <f t="shared" si="62"/>
        <v>423885507.5</v>
      </c>
      <c r="J1337" s="267" t="s">
        <v>13</v>
      </c>
      <c r="K1337" s="271" t="s">
        <v>949</v>
      </c>
    </row>
    <row r="1338" spans="2:11">
      <c r="B1338" s="267" t="s">
        <v>943</v>
      </c>
      <c r="C1338" t="s">
        <v>2285</v>
      </c>
      <c r="D1338" t="s">
        <v>3722</v>
      </c>
      <c r="E1338" s="564">
        <v>188000</v>
      </c>
      <c r="F1338" s="27">
        <f t="shared" si="63"/>
        <v>424073507.5</v>
      </c>
      <c r="G1338" s="266">
        <f t="shared" si="61"/>
        <v>188000</v>
      </c>
      <c r="H1338" s="269">
        <f t="shared" si="62"/>
        <v>424073507.5</v>
      </c>
      <c r="J1338" s="267" t="s">
        <v>13</v>
      </c>
      <c r="K1338" s="271" t="s">
        <v>949</v>
      </c>
    </row>
    <row r="1339" spans="2:11">
      <c r="B1339" s="267" t="s">
        <v>943</v>
      </c>
      <c r="C1339" t="s">
        <v>2285</v>
      </c>
      <c r="D1339" t="s">
        <v>3709</v>
      </c>
      <c r="E1339" s="564">
        <v>373000</v>
      </c>
      <c r="F1339" s="27">
        <f t="shared" si="63"/>
        <v>424446507.5</v>
      </c>
      <c r="G1339" s="266">
        <f t="shared" si="61"/>
        <v>373000</v>
      </c>
      <c r="H1339" s="269">
        <f t="shared" si="62"/>
        <v>424446507.5</v>
      </c>
      <c r="J1339" s="267" t="s">
        <v>13</v>
      </c>
      <c r="K1339" s="271" t="s">
        <v>949</v>
      </c>
    </row>
    <row r="1340" spans="2:11">
      <c r="B1340" s="267" t="s">
        <v>943</v>
      </c>
      <c r="C1340" t="s">
        <v>964</v>
      </c>
      <c r="D1340" t="s">
        <v>3710</v>
      </c>
      <c r="E1340" s="564">
        <v>5000</v>
      </c>
      <c r="F1340" s="27">
        <f t="shared" si="63"/>
        <v>424451507.5</v>
      </c>
      <c r="G1340" s="266">
        <f t="shared" si="61"/>
        <v>5000</v>
      </c>
      <c r="H1340" s="269">
        <f t="shared" si="62"/>
        <v>424451507.5</v>
      </c>
      <c r="J1340" s="267" t="s">
        <v>13</v>
      </c>
      <c r="K1340" s="271" t="s">
        <v>949</v>
      </c>
    </row>
    <row r="1341" spans="2:11">
      <c r="B1341" s="267" t="s">
        <v>943</v>
      </c>
      <c r="C1341" t="s">
        <v>964</v>
      </c>
      <c r="D1341" t="s">
        <v>3738</v>
      </c>
      <c r="E1341" s="564">
        <v>1000</v>
      </c>
      <c r="F1341" s="27">
        <f t="shared" si="63"/>
        <v>424452507.5</v>
      </c>
      <c r="G1341" s="266">
        <f t="shared" si="61"/>
        <v>1000</v>
      </c>
      <c r="H1341" s="269">
        <f t="shared" si="62"/>
        <v>424452507.5</v>
      </c>
      <c r="J1341" s="267" t="s">
        <v>13</v>
      </c>
      <c r="K1341" s="271" t="s">
        <v>949</v>
      </c>
    </row>
    <row r="1342" spans="2:11">
      <c r="B1342" s="267" t="s">
        <v>943</v>
      </c>
      <c r="C1342" t="s">
        <v>964</v>
      </c>
      <c r="D1342" t="s">
        <v>3718</v>
      </c>
      <c r="E1342" s="564">
        <v>31000</v>
      </c>
      <c r="F1342" s="27">
        <f t="shared" si="63"/>
        <v>424483507.5</v>
      </c>
      <c r="G1342" s="266">
        <f t="shared" si="61"/>
        <v>31000</v>
      </c>
      <c r="H1342" s="269">
        <f t="shared" si="62"/>
        <v>424483507.5</v>
      </c>
      <c r="J1342" s="267" t="s">
        <v>13</v>
      </c>
      <c r="K1342" s="271" t="s">
        <v>949</v>
      </c>
    </row>
    <row r="1343" spans="2:11">
      <c r="B1343" s="267" t="s">
        <v>943</v>
      </c>
      <c r="C1343" t="s">
        <v>964</v>
      </c>
      <c r="D1343" t="s">
        <v>3786</v>
      </c>
      <c r="E1343" s="564">
        <v>5000</v>
      </c>
      <c r="F1343" s="27">
        <f t="shared" si="63"/>
        <v>424488507.5</v>
      </c>
      <c r="G1343" s="266">
        <f t="shared" si="61"/>
        <v>5000</v>
      </c>
      <c r="H1343" s="269">
        <f t="shared" si="62"/>
        <v>424488507.5</v>
      </c>
      <c r="J1343" s="267" t="s">
        <v>13</v>
      </c>
      <c r="K1343" s="271" t="s">
        <v>949</v>
      </c>
    </row>
    <row r="1344" spans="2:11">
      <c r="B1344" s="267" t="s">
        <v>943</v>
      </c>
      <c r="C1344" t="s">
        <v>964</v>
      </c>
      <c r="D1344" t="s">
        <v>3693</v>
      </c>
      <c r="E1344" s="564">
        <v>3000</v>
      </c>
      <c r="F1344" s="27">
        <f t="shared" si="63"/>
        <v>424491507.5</v>
      </c>
      <c r="G1344" s="266">
        <f t="shared" si="61"/>
        <v>3000</v>
      </c>
      <c r="H1344" s="269">
        <f t="shared" si="62"/>
        <v>424491507.5</v>
      </c>
      <c r="J1344" s="267" t="s">
        <v>13</v>
      </c>
      <c r="K1344" s="271" t="s">
        <v>949</v>
      </c>
    </row>
    <row r="1345" spans="2:11">
      <c r="B1345" s="267" t="s">
        <v>943</v>
      </c>
      <c r="C1345" t="s">
        <v>964</v>
      </c>
      <c r="D1345" t="s">
        <v>3745</v>
      </c>
      <c r="E1345" s="564">
        <v>1000</v>
      </c>
      <c r="F1345" s="27">
        <f t="shared" si="63"/>
        <v>424492507.5</v>
      </c>
      <c r="G1345" s="266">
        <f t="shared" si="61"/>
        <v>1000</v>
      </c>
      <c r="H1345" s="269">
        <f t="shared" si="62"/>
        <v>424492507.5</v>
      </c>
      <c r="J1345" s="267" t="s">
        <v>13</v>
      </c>
      <c r="K1345" s="271" t="s">
        <v>949</v>
      </c>
    </row>
    <row r="1346" spans="2:11">
      <c r="B1346" s="267" t="s">
        <v>943</v>
      </c>
      <c r="C1346" t="s">
        <v>964</v>
      </c>
      <c r="D1346" t="s">
        <v>3700</v>
      </c>
      <c r="E1346" s="564">
        <v>5000</v>
      </c>
      <c r="F1346" s="27">
        <f t="shared" si="63"/>
        <v>424497507.5</v>
      </c>
      <c r="G1346" s="266">
        <f t="shared" si="61"/>
        <v>5000</v>
      </c>
      <c r="H1346" s="269">
        <f t="shared" si="62"/>
        <v>424497507.5</v>
      </c>
      <c r="J1346" s="267" t="s">
        <v>13</v>
      </c>
      <c r="K1346" s="271" t="s">
        <v>949</v>
      </c>
    </row>
    <row r="1347" spans="2:11">
      <c r="B1347" s="267" t="s">
        <v>943</v>
      </c>
      <c r="C1347" t="s">
        <v>964</v>
      </c>
      <c r="D1347" t="s">
        <v>3734</v>
      </c>
      <c r="E1347" s="564">
        <v>1000</v>
      </c>
      <c r="F1347" s="27">
        <f t="shared" si="63"/>
        <v>424498507.5</v>
      </c>
      <c r="G1347" s="266">
        <f t="shared" si="61"/>
        <v>1000</v>
      </c>
      <c r="H1347" s="269">
        <f t="shared" si="62"/>
        <v>424498507.5</v>
      </c>
      <c r="J1347" s="267" t="s">
        <v>13</v>
      </c>
      <c r="K1347" s="271" t="s">
        <v>949</v>
      </c>
    </row>
    <row r="1348" spans="2:11">
      <c r="B1348" s="267" t="s">
        <v>943</v>
      </c>
      <c r="C1348" t="s">
        <v>964</v>
      </c>
      <c r="D1348" t="s">
        <v>3709</v>
      </c>
      <c r="E1348" s="564">
        <v>6000</v>
      </c>
      <c r="F1348" s="27">
        <f t="shared" si="63"/>
        <v>424504507.5</v>
      </c>
      <c r="G1348" s="266">
        <f t="shared" si="61"/>
        <v>6000</v>
      </c>
      <c r="H1348" s="269">
        <f t="shared" si="62"/>
        <v>424504507.5</v>
      </c>
      <c r="J1348" s="267" t="s">
        <v>13</v>
      </c>
      <c r="K1348" s="271" t="s">
        <v>949</v>
      </c>
    </row>
    <row r="1349" spans="2:11">
      <c r="B1349" s="267" t="s">
        <v>943</v>
      </c>
      <c r="C1349" t="s">
        <v>965</v>
      </c>
      <c r="D1349" t="s">
        <v>3710</v>
      </c>
      <c r="E1349" s="564">
        <v>10000</v>
      </c>
      <c r="F1349" s="27">
        <f t="shared" si="63"/>
        <v>424514507.5</v>
      </c>
      <c r="G1349" s="266">
        <f t="shared" si="61"/>
        <v>10000</v>
      </c>
      <c r="H1349" s="269">
        <f t="shared" si="62"/>
        <v>424514507.5</v>
      </c>
      <c r="J1349" s="267" t="s">
        <v>13</v>
      </c>
      <c r="K1349" s="271" t="s">
        <v>949</v>
      </c>
    </row>
    <row r="1350" spans="2:11">
      <c r="B1350" s="267" t="s">
        <v>943</v>
      </c>
      <c r="C1350" t="s">
        <v>965</v>
      </c>
      <c r="D1350" t="s">
        <v>3738</v>
      </c>
      <c r="E1350" s="564">
        <v>2000</v>
      </c>
      <c r="F1350" s="27">
        <f t="shared" si="63"/>
        <v>424516507.5</v>
      </c>
      <c r="G1350" s="266">
        <f t="shared" si="61"/>
        <v>2000</v>
      </c>
      <c r="H1350" s="269">
        <f t="shared" si="62"/>
        <v>424516507.5</v>
      </c>
      <c r="J1350" s="267" t="s">
        <v>13</v>
      </c>
      <c r="K1350" s="271" t="s">
        <v>949</v>
      </c>
    </row>
    <row r="1351" spans="2:11">
      <c r="B1351" s="267" t="s">
        <v>943</v>
      </c>
      <c r="C1351" t="s">
        <v>965</v>
      </c>
      <c r="D1351" t="s">
        <v>3718</v>
      </c>
      <c r="E1351" s="564">
        <v>31000</v>
      </c>
      <c r="F1351" s="27">
        <f t="shared" si="63"/>
        <v>424547507.5</v>
      </c>
      <c r="G1351" s="266">
        <f t="shared" si="61"/>
        <v>31000</v>
      </c>
      <c r="H1351" s="269">
        <f t="shared" si="62"/>
        <v>424547507.5</v>
      </c>
      <c r="J1351" s="267" t="s">
        <v>13</v>
      </c>
      <c r="K1351" s="271" t="s">
        <v>949</v>
      </c>
    </row>
    <row r="1352" spans="2:11">
      <c r="B1352" s="267" t="s">
        <v>943</v>
      </c>
      <c r="C1352" t="s">
        <v>965</v>
      </c>
      <c r="D1352" t="s">
        <v>3786</v>
      </c>
      <c r="E1352" s="564">
        <v>10000</v>
      </c>
      <c r="F1352" s="27">
        <f t="shared" si="63"/>
        <v>424557507.5</v>
      </c>
      <c r="G1352" s="266">
        <f t="shared" si="61"/>
        <v>10000</v>
      </c>
      <c r="H1352" s="269">
        <f t="shared" si="62"/>
        <v>424557507.5</v>
      </c>
      <c r="J1352" s="267" t="s">
        <v>13</v>
      </c>
      <c r="K1352" s="271" t="s">
        <v>949</v>
      </c>
    </row>
    <row r="1353" spans="2:11">
      <c r="B1353" s="267" t="s">
        <v>943</v>
      </c>
      <c r="C1353" t="s">
        <v>965</v>
      </c>
      <c r="D1353" t="s">
        <v>3693</v>
      </c>
      <c r="E1353" s="564">
        <v>6000</v>
      </c>
      <c r="F1353" s="27">
        <f t="shared" si="63"/>
        <v>424563507.5</v>
      </c>
      <c r="G1353" s="266">
        <f t="shared" ref="G1353:G1416" si="64">E1353</f>
        <v>6000</v>
      </c>
      <c r="H1353" s="269">
        <f t="shared" ref="H1353:H1416" si="65">H1352+G1353</f>
        <v>424563507.5</v>
      </c>
      <c r="J1353" s="267" t="s">
        <v>13</v>
      </c>
      <c r="K1353" s="271" t="s">
        <v>949</v>
      </c>
    </row>
    <row r="1354" spans="2:11">
      <c r="B1354" s="267" t="s">
        <v>943</v>
      </c>
      <c r="C1354" t="s">
        <v>965</v>
      </c>
      <c r="D1354" t="s">
        <v>3745</v>
      </c>
      <c r="E1354" s="564">
        <v>1000</v>
      </c>
      <c r="F1354" s="27">
        <f t="shared" si="63"/>
        <v>424564507.5</v>
      </c>
      <c r="G1354" s="266">
        <f t="shared" si="64"/>
        <v>1000</v>
      </c>
      <c r="H1354" s="269">
        <f t="shared" si="65"/>
        <v>424564507.5</v>
      </c>
      <c r="J1354" s="267" t="s">
        <v>13</v>
      </c>
      <c r="K1354" s="271" t="s">
        <v>949</v>
      </c>
    </row>
    <row r="1355" spans="2:11">
      <c r="B1355" s="267" t="s">
        <v>943</v>
      </c>
      <c r="C1355" t="s">
        <v>965</v>
      </c>
      <c r="D1355" t="s">
        <v>3700</v>
      </c>
      <c r="E1355" s="564">
        <v>10000</v>
      </c>
      <c r="F1355" s="27">
        <f t="shared" si="63"/>
        <v>424574507.5</v>
      </c>
      <c r="G1355" s="266">
        <f t="shared" si="64"/>
        <v>10000</v>
      </c>
      <c r="H1355" s="269">
        <f t="shared" si="65"/>
        <v>424574507.5</v>
      </c>
      <c r="J1355" s="267" t="s">
        <v>13</v>
      </c>
      <c r="K1355" s="271" t="s">
        <v>949</v>
      </c>
    </row>
    <row r="1356" spans="2:11">
      <c r="B1356" s="267" t="s">
        <v>943</v>
      </c>
      <c r="C1356" t="s">
        <v>965</v>
      </c>
      <c r="D1356" t="s">
        <v>3757</v>
      </c>
      <c r="E1356" s="564">
        <v>4000</v>
      </c>
      <c r="F1356" s="27">
        <f t="shared" si="63"/>
        <v>424578507.5</v>
      </c>
      <c r="G1356" s="266">
        <f t="shared" si="64"/>
        <v>4000</v>
      </c>
      <c r="H1356" s="269">
        <f t="shared" si="65"/>
        <v>424578507.5</v>
      </c>
      <c r="J1356" s="267" t="s">
        <v>13</v>
      </c>
      <c r="K1356" s="271" t="s">
        <v>949</v>
      </c>
    </row>
    <row r="1357" spans="2:11">
      <c r="B1357" s="267" t="s">
        <v>943</v>
      </c>
      <c r="C1357" t="s">
        <v>965</v>
      </c>
      <c r="D1357" t="s">
        <v>3709</v>
      </c>
      <c r="E1357" s="564">
        <v>2000</v>
      </c>
      <c r="F1357" s="27">
        <f t="shared" si="63"/>
        <v>424580507.5</v>
      </c>
      <c r="G1357" s="266">
        <f t="shared" si="64"/>
        <v>2000</v>
      </c>
      <c r="H1357" s="269">
        <f t="shared" si="65"/>
        <v>424580507.5</v>
      </c>
      <c r="J1357" s="267" t="s">
        <v>13</v>
      </c>
      <c r="K1357" s="271" t="s">
        <v>949</v>
      </c>
    </row>
    <row r="1358" spans="2:11">
      <c r="B1358" s="267" t="s">
        <v>943</v>
      </c>
      <c r="C1358" t="s">
        <v>966</v>
      </c>
      <c r="D1358" t="s">
        <v>3710</v>
      </c>
      <c r="E1358" s="564">
        <v>4000</v>
      </c>
      <c r="F1358" s="27">
        <f t="shared" ref="F1358:F1421" si="66">F1357+E1358</f>
        <v>424584507.5</v>
      </c>
      <c r="G1358" s="266">
        <f t="shared" si="64"/>
        <v>4000</v>
      </c>
      <c r="H1358" s="269">
        <f t="shared" si="65"/>
        <v>424584507.5</v>
      </c>
      <c r="J1358" s="267" t="s">
        <v>13</v>
      </c>
      <c r="K1358" s="271" t="s">
        <v>949</v>
      </c>
    </row>
    <row r="1359" spans="2:11">
      <c r="B1359" s="267" t="s">
        <v>943</v>
      </c>
      <c r="C1359" t="s">
        <v>966</v>
      </c>
      <c r="D1359" t="s">
        <v>3738</v>
      </c>
      <c r="E1359" s="564">
        <v>1000</v>
      </c>
      <c r="F1359" s="27">
        <f t="shared" si="66"/>
        <v>424585507.5</v>
      </c>
      <c r="G1359" s="266">
        <f t="shared" si="64"/>
        <v>1000</v>
      </c>
      <c r="H1359" s="269">
        <f t="shared" si="65"/>
        <v>424585507.5</v>
      </c>
      <c r="J1359" s="267" t="s">
        <v>13</v>
      </c>
      <c r="K1359" s="271" t="s">
        <v>949</v>
      </c>
    </row>
    <row r="1360" spans="2:11">
      <c r="B1360" s="267" t="s">
        <v>943</v>
      </c>
      <c r="C1360" t="s">
        <v>966</v>
      </c>
      <c r="D1360" t="s">
        <v>3718</v>
      </c>
      <c r="E1360" s="564">
        <v>16000</v>
      </c>
      <c r="F1360" s="27">
        <f t="shared" si="66"/>
        <v>424601507.5</v>
      </c>
      <c r="G1360" s="266">
        <f t="shared" si="64"/>
        <v>16000</v>
      </c>
      <c r="H1360" s="269">
        <f t="shared" si="65"/>
        <v>424601507.5</v>
      </c>
      <c r="J1360" s="267" t="s">
        <v>13</v>
      </c>
      <c r="K1360" s="271" t="s">
        <v>949</v>
      </c>
    </row>
    <row r="1361" spans="2:11">
      <c r="B1361" s="267" t="s">
        <v>943</v>
      </c>
      <c r="C1361" t="s">
        <v>966</v>
      </c>
      <c r="D1361" t="s">
        <v>3693</v>
      </c>
      <c r="E1361" s="564">
        <v>2000</v>
      </c>
      <c r="F1361" s="27">
        <f t="shared" si="66"/>
        <v>424603507.5</v>
      </c>
      <c r="G1361" s="266">
        <f t="shared" si="64"/>
        <v>2000</v>
      </c>
      <c r="H1361" s="269">
        <f t="shared" si="65"/>
        <v>424603507.5</v>
      </c>
      <c r="J1361" s="267" t="s">
        <v>13</v>
      </c>
      <c r="K1361" s="271" t="s">
        <v>949</v>
      </c>
    </row>
    <row r="1362" spans="2:11">
      <c r="B1362" s="267" t="s">
        <v>943</v>
      </c>
      <c r="C1362" t="s">
        <v>966</v>
      </c>
      <c r="D1362" t="s">
        <v>3745</v>
      </c>
      <c r="E1362" s="564">
        <v>1000</v>
      </c>
      <c r="F1362" s="27">
        <f t="shared" si="66"/>
        <v>424604507.5</v>
      </c>
      <c r="G1362" s="266">
        <f t="shared" si="64"/>
        <v>1000</v>
      </c>
      <c r="H1362" s="269">
        <f t="shared" si="65"/>
        <v>424604507.5</v>
      </c>
      <c r="J1362" s="267" t="s">
        <v>13</v>
      </c>
      <c r="K1362" s="271" t="s">
        <v>949</v>
      </c>
    </row>
    <row r="1363" spans="2:11">
      <c r="B1363" s="267" t="s">
        <v>943</v>
      </c>
      <c r="C1363" t="s">
        <v>966</v>
      </c>
      <c r="D1363" t="s">
        <v>3700</v>
      </c>
      <c r="E1363" s="564">
        <v>2000</v>
      </c>
      <c r="F1363" s="27">
        <f t="shared" si="66"/>
        <v>424606507.5</v>
      </c>
      <c r="G1363" s="266">
        <f t="shared" si="64"/>
        <v>2000</v>
      </c>
      <c r="H1363" s="269">
        <f t="shared" si="65"/>
        <v>424606507.5</v>
      </c>
      <c r="J1363" s="267" t="s">
        <v>13</v>
      </c>
      <c r="K1363" s="271" t="s">
        <v>949</v>
      </c>
    </row>
    <row r="1364" spans="2:11">
      <c r="B1364" s="267" t="s">
        <v>943</v>
      </c>
      <c r="C1364" t="s">
        <v>967</v>
      </c>
      <c r="D1364" t="s">
        <v>3710</v>
      </c>
      <c r="E1364" s="564">
        <v>4000</v>
      </c>
      <c r="F1364" s="27">
        <f t="shared" si="66"/>
        <v>424610507.5</v>
      </c>
      <c r="G1364" s="266">
        <f t="shared" si="64"/>
        <v>4000</v>
      </c>
      <c r="H1364" s="269">
        <f t="shared" si="65"/>
        <v>424610507.5</v>
      </c>
      <c r="J1364" s="267" t="s">
        <v>13</v>
      </c>
      <c r="K1364" s="271" t="s">
        <v>949</v>
      </c>
    </row>
    <row r="1365" spans="2:11">
      <c r="B1365" s="267" t="s">
        <v>943</v>
      </c>
      <c r="C1365" t="s">
        <v>967</v>
      </c>
      <c r="D1365" t="s">
        <v>3738</v>
      </c>
      <c r="E1365" s="564">
        <v>1000</v>
      </c>
      <c r="F1365" s="27">
        <f t="shared" si="66"/>
        <v>424611507.5</v>
      </c>
      <c r="G1365" s="266">
        <f t="shared" si="64"/>
        <v>1000</v>
      </c>
      <c r="H1365" s="269">
        <f t="shared" si="65"/>
        <v>424611507.5</v>
      </c>
      <c r="J1365" s="267" t="s">
        <v>13</v>
      </c>
      <c r="K1365" s="271" t="s">
        <v>949</v>
      </c>
    </row>
    <row r="1366" spans="2:11">
      <c r="B1366" s="267" t="s">
        <v>943</v>
      </c>
      <c r="C1366" t="s">
        <v>967</v>
      </c>
      <c r="D1366" t="s">
        <v>3718</v>
      </c>
      <c r="E1366" s="564">
        <v>16000</v>
      </c>
      <c r="F1366" s="27">
        <f t="shared" si="66"/>
        <v>424627507.5</v>
      </c>
      <c r="G1366" s="266">
        <f t="shared" si="64"/>
        <v>16000</v>
      </c>
      <c r="H1366" s="269">
        <f t="shared" si="65"/>
        <v>424627507.5</v>
      </c>
      <c r="J1366" s="267" t="s">
        <v>13</v>
      </c>
      <c r="K1366" s="271" t="s">
        <v>949</v>
      </c>
    </row>
    <row r="1367" spans="2:11">
      <c r="B1367" s="267" t="s">
        <v>943</v>
      </c>
      <c r="C1367" t="s">
        <v>967</v>
      </c>
      <c r="D1367" t="s">
        <v>3693</v>
      </c>
      <c r="E1367" s="564">
        <v>2000</v>
      </c>
      <c r="F1367" s="27">
        <f t="shared" si="66"/>
        <v>424629507.5</v>
      </c>
      <c r="G1367" s="266">
        <f t="shared" si="64"/>
        <v>2000</v>
      </c>
      <c r="H1367" s="269">
        <f t="shared" si="65"/>
        <v>424629507.5</v>
      </c>
      <c r="J1367" s="267" t="s">
        <v>13</v>
      </c>
      <c r="K1367" s="271" t="s">
        <v>949</v>
      </c>
    </row>
    <row r="1368" spans="2:11">
      <c r="B1368" s="267" t="s">
        <v>943</v>
      </c>
      <c r="C1368" t="s">
        <v>967</v>
      </c>
      <c r="D1368" t="s">
        <v>3745</v>
      </c>
      <c r="E1368" s="564">
        <v>1000</v>
      </c>
      <c r="F1368" s="27">
        <f t="shared" si="66"/>
        <v>424630507.5</v>
      </c>
      <c r="G1368" s="266">
        <f t="shared" si="64"/>
        <v>1000</v>
      </c>
      <c r="H1368" s="269">
        <f t="shared" si="65"/>
        <v>424630507.5</v>
      </c>
      <c r="J1368" s="267" t="s">
        <v>13</v>
      </c>
      <c r="K1368" s="271" t="s">
        <v>949</v>
      </c>
    </row>
    <row r="1369" spans="2:11">
      <c r="B1369" s="267" t="s">
        <v>943</v>
      </c>
      <c r="C1369" t="s">
        <v>967</v>
      </c>
      <c r="D1369" t="s">
        <v>3763</v>
      </c>
      <c r="E1369" s="564">
        <v>4000</v>
      </c>
      <c r="F1369" s="27">
        <f t="shared" si="66"/>
        <v>424634507.5</v>
      </c>
      <c r="G1369" s="266">
        <f t="shared" si="64"/>
        <v>4000</v>
      </c>
      <c r="H1369" s="269">
        <f t="shared" si="65"/>
        <v>424634507.5</v>
      </c>
      <c r="J1369" s="267" t="s">
        <v>13</v>
      </c>
      <c r="K1369" s="271" t="s">
        <v>949</v>
      </c>
    </row>
    <row r="1370" spans="2:11">
      <c r="B1370" s="267" t="s">
        <v>943</v>
      </c>
      <c r="C1370" t="s">
        <v>957</v>
      </c>
      <c r="D1370" t="s">
        <v>3718</v>
      </c>
      <c r="E1370" s="564">
        <v>16000</v>
      </c>
      <c r="F1370" s="27">
        <f t="shared" si="66"/>
        <v>424650507.5</v>
      </c>
      <c r="G1370" s="266">
        <f t="shared" si="64"/>
        <v>16000</v>
      </c>
      <c r="H1370" s="269">
        <f t="shared" si="65"/>
        <v>424650507.5</v>
      </c>
      <c r="J1370" s="267" t="s">
        <v>13</v>
      </c>
      <c r="K1370" s="271" t="s">
        <v>949</v>
      </c>
    </row>
    <row r="1371" spans="2:11">
      <c r="B1371" s="267" t="s">
        <v>943</v>
      </c>
      <c r="C1371" t="s">
        <v>957</v>
      </c>
      <c r="D1371" t="s">
        <v>3700</v>
      </c>
      <c r="E1371" s="564">
        <v>4000</v>
      </c>
      <c r="F1371" s="27">
        <f t="shared" si="66"/>
        <v>424654507.5</v>
      </c>
      <c r="G1371" s="266">
        <f t="shared" si="64"/>
        <v>4000</v>
      </c>
      <c r="H1371" s="269">
        <f t="shared" si="65"/>
        <v>424654507.5</v>
      </c>
      <c r="J1371" s="267" t="s">
        <v>13</v>
      </c>
      <c r="K1371" s="271" t="s">
        <v>949</v>
      </c>
    </row>
    <row r="1372" spans="2:11">
      <c r="B1372" s="267" t="s">
        <v>943</v>
      </c>
      <c r="C1372" t="s">
        <v>957</v>
      </c>
      <c r="D1372" t="s">
        <v>3709</v>
      </c>
      <c r="E1372" s="564">
        <v>2000</v>
      </c>
      <c r="F1372" s="27">
        <f t="shared" si="66"/>
        <v>424656507.5</v>
      </c>
      <c r="G1372" s="266">
        <f t="shared" si="64"/>
        <v>2000</v>
      </c>
      <c r="H1372" s="269">
        <f t="shared" si="65"/>
        <v>424656507.5</v>
      </c>
      <c r="J1372" s="267" t="s">
        <v>13</v>
      </c>
      <c r="K1372" s="271" t="s">
        <v>949</v>
      </c>
    </row>
    <row r="1373" spans="2:11">
      <c r="B1373" s="267" t="s">
        <v>943</v>
      </c>
      <c r="C1373" t="s">
        <v>970</v>
      </c>
      <c r="D1373" t="s">
        <v>3735</v>
      </c>
      <c r="E1373" s="564">
        <v>5000</v>
      </c>
      <c r="F1373" s="27">
        <f t="shared" si="66"/>
        <v>424661507.5</v>
      </c>
      <c r="G1373" s="266">
        <f t="shared" si="64"/>
        <v>5000</v>
      </c>
      <c r="H1373" s="269">
        <f t="shared" si="65"/>
        <v>424661507.5</v>
      </c>
      <c r="J1373" s="267" t="s">
        <v>13</v>
      </c>
      <c r="K1373" s="271" t="s">
        <v>949</v>
      </c>
    </row>
    <row r="1374" spans="2:11">
      <c r="B1374" s="267" t="s">
        <v>943</v>
      </c>
      <c r="C1374" t="s">
        <v>970</v>
      </c>
      <c r="D1374" t="s">
        <v>3674</v>
      </c>
      <c r="E1374" s="564">
        <v>3080000</v>
      </c>
      <c r="F1374" s="27">
        <f t="shared" si="66"/>
        <v>427741507.5</v>
      </c>
      <c r="G1374" s="266">
        <f t="shared" si="64"/>
        <v>3080000</v>
      </c>
      <c r="H1374" s="269">
        <f t="shared" si="65"/>
        <v>427741507.5</v>
      </c>
      <c r="J1374" s="267" t="s">
        <v>13</v>
      </c>
      <c r="K1374" s="271" t="s">
        <v>949</v>
      </c>
    </row>
    <row r="1375" spans="2:11">
      <c r="B1375" s="267" t="s">
        <v>943</v>
      </c>
      <c r="C1375" t="s">
        <v>970</v>
      </c>
      <c r="D1375" t="s">
        <v>3676</v>
      </c>
      <c r="E1375" s="564">
        <v>207000</v>
      </c>
      <c r="F1375" s="27">
        <f t="shared" si="66"/>
        <v>427948507.5</v>
      </c>
      <c r="G1375" s="266">
        <f t="shared" si="64"/>
        <v>207000</v>
      </c>
      <c r="H1375" s="269">
        <f t="shared" si="65"/>
        <v>427948507.5</v>
      </c>
      <c r="J1375" s="267" t="s">
        <v>13</v>
      </c>
      <c r="K1375" s="271" t="s">
        <v>949</v>
      </c>
    </row>
    <row r="1376" spans="2:11">
      <c r="B1376" s="267" t="s">
        <v>943</v>
      </c>
      <c r="C1376" t="s">
        <v>970</v>
      </c>
      <c r="D1376" t="s">
        <v>3678</v>
      </c>
      <c r="E1376" s="564">
        <v>207000</v>
      </c>
      <c r="F1376" s="27">
        <f t="shared" si="66"/>
        <v>428155507.5</v>
      </c>
      <c r="G1376" s="266">
        <f t="shared" si="64"/>
        <v>207000</v>
      </c>
      <c r="H1376" s="269">
        <f t="shared" si="65"/>
        <v>428155507.5</v>
      </c>
      <c r="J1376" s="267" t="s">
        <v>13</v>
      </c>
      <c r="K1376" s="271" t="s">
        <v>949</v>
      </c>
    </row>
    <row r="1377" spans="2:11">
      <c r="B1377" s="267" t="s">
        <v>943</v>
      </c>
      <c r="C1377" t="s">
        <v>970</v>
      </c>
      <c r="D1377" t="s">
        <v>3679</v>
      </c>
      <c r="E1377" s="564">
        <v>30000</v>
      </c>
      <c r="F1377" s="27">
        <f t="shared" si="66"/>
        <v>428185507.5</v>
      </c>
      <c r="G1377" s="266">
        <f t="shared" si="64"/>
        <v>30000</v>
      </c>
      <c r="H1377" s="269">
        <f t="shared" si="65"/>
        <v>428185507.5</v>
      </c>
      <c r="J1377" s="267" t="s">
        <v>13</v>
      </c>
      <c r="K1377" s="271" t="s">
        <v>949</v>
      </c>
    </row>
    <row r="1378" spans="2:11">
      <c r="B1378" s="267" t="s">
        <v>943</v>
      </c>
      <c r="C1378" t="s">
        <v>970</v>
      </c>
      <c r="D1378" t="s">
        <v>3716</v>
      </c>
      <c r="E1378" s="564">
        <v>172000</v>
      </c>
      <c r="F1378" s="27">
        <f t="shared" si="66"/>
        <v>428357507.5</v>
      </c>
      <c r="G1378" s="266">
        <f t="shared" si="64"/>
        <v>172000</v>
      </c>
      <c r="H1378" s="269">
        <f t="shared" si="65"/>
        <v>428357507.5</v>
      </c>
      <c r="J1378" s="267" t="s">
        <v>13</v>
      </c>
      <c r="K1378" s="271" t="s">
        <v>949</v>
      </c>
    </row>
    <row r="1379" spans="2:11">
      <c r="B1379" s="267" t="s">
        <v>943</v>
      </c>
      <c r="C1379" t="s">
        <v>970</v>
      </c>
      <c r="D1379" t="s">
        <v>3793</v>
      </c>
      <c r="E1379" s="564">
        <v>43000</v>
      </c>
      <c r="F1379" s="27">
        <f t="shared" si="66"/>
        <v>428400507.5</v>
      </c>
      <c r="G1379" s="266">
        <f t="shared" si="64"/>
        <v>43000</v>
      </c>
      <c r="H1379" s="269">
        <f t="shared" si="65"/>
        <v>428400507.5</v>
      </c>
      <c r="J1379" s="267" t="s">
        <v>13</v>
      </c>
      <c r="K1379" s="271" t="s">
        <v>949</v>
      </c>
    </row>
    <row r="1380" spans="2:11">
      <c r="B1380" s="267" t="s">
        <v>943</v>
      </c>
      <c r="C1380" t="s">
        <v>970</v>
      </c>
      <c r="D1380" t="s">
        <v>3788</v>
      </c>
      <c r="E1380" s="564">
        <v>23000</v>
      </c>
      <c r="F1380" s="27">
        <f t="shared" si="66"/>
        <v>428423507.5</v>
      </c>
      <c r="G1380" s="266">
        <f t="shared" si="64"/>
        <v>23000</v>
      </c>
      <c r="H1380" s="269">
        <f t="shared" si="65"/>
        <v>428423507.5</v>
      </c>
      <c r="J1380" s="267" t="s">
        <v>13</v>
      </c>
      <c r="K1380" s="271" t="s">
        <v>949</v>
      </c>
    </row>
    <row r="1381" spans="2:11">
      <c r="B1381" s="267" t="s">
        <v>943</v>
      </c>
      <c r="C1381" t="s">
        <v>970</v>
      </c>
      <c r="D1381" t="s">
        <v>3718</v>
      </c>
      <c r="E1381" s="564">
        <v>63000</v>
      </c>
      <c r="F1381" s="27">
        <f t="shared" si="66"/>
        <v>428486507.5</v>
      </c>
      <c r="G1381" s="266">
        <f t="shared" si="64"/>
        <v>63000</v>
      </c>
      <c r="H1381" s="269">
        <f t="shared" si="65"/>
        <v>428486507.5</v>
      </c>
      <c r="J1381" s="267" t="s">
        <v>13</v>
      </c>
      <c r="K1381" s="271" t="s">
        <v>949</v>
      </c>
    </row>
    <row r="1382" spans="2:11">
      <c r="B1382" s="267" t="s">
        <v>943</v>
      </c>
      <c r="C1382" t="s">
        <v>970</v>
      </c>
      <c r="D1382" t="s">
        <v>3693</v>
      </c>
      <c r="E1382" s="564">
        <v>138000</v>
      </c>
      <c r="F1382" s="27">
        <f t="shared" si="66"/>
        <v>428624507.5</v>
      </c>
      <c r="G1382" s="266">
        <f t="shared" si="64"/>
        <v>138000</v>
      </c>
      <c r="H1382" s="269">
        <f t="shared" si="65"/>
        <v>428624507.5</v>
      </c>
      <c r="J1382" s="267" t="s">
        <v>13</v>
      </c>
      <c r="K1382" s="271" t="s">
        <v>949</v>
      </c>
    </row>
    <row r="1383" spans="2:11">
      <c r="B1383" s="267" t="s">
        <v>943</v>
      </c>
      <c r="C1383" t="s">
        <v>970</v>
      </c>
      <c r="D1383" t="s">
        <v>3745</v>
      </c>
      <c r="E1383" s="564">
        <v>25000</v>
      </c>
      <c r="F1383" s="27">
        <f t="shared" si="66"/>
        <v>428649507.5</v>
      </c>
      <c r="G1383" s="266">
        <f t="shared" si="64"/>
        <v>25000</v>
      </c>
      <c r="H1383" s="269">
        <f t="shared" si="65"/>
        <v>428649507.5</v>
      </c>
      <c r="J1383" s="267" t="s">
        <v>13</v>
      </c>
      <c r="K1383" s="271" t="s">
        <v>949</v>
      </c>
    </row>
    <row r="1384" spans="2:11">
      <c r="B1384" s="267" t="s">
        <v>943</v>
      </c>
      <c r="C1384" t="s">
        <v>970</v>
      </c>
      <c r="D1384" t="s">
        <v>3700</v>
      </c>
      <c r="E1384" s="564">
        <v>48000</v>
      </c>
      <c r="F1384" s="27">
        <f t="shared" si="66"/>
        <v>428697507.5</v>
      </c>
      <c r="G1384" s="266">
        <f t="shared" si="64"/>
        <v>48000</v>
      </c>
      <c r="H1384" s="269">
        <f t="shared" si="65"/>
        <v>428697507.5</v>
      </c>
      <c r="J1384" s="267" t="s">
        <v>13</v>
      </c>
      <c r="K1384" s="271" t="s">
        <v>949</v>
      </c>
    </row>
    <row r="1385" spans="2:11">
      <c r="B1385" s="267" t="s">
        <v>943</v>
      </c>
      <c r="C1385" t="s">
        <v>970</v>
      </c>
      <c r="D1385" t="s">
        <v>3755</v>
      </c>
      <c r="E1385" s="564">
        <v>16000</v>
      </c>
      <c r="F1385" s="27">
        <f t="shared" si="66"/>
        <v>428713507.5</v>
      </c>
      <c r="G1385" s="266">
        <f t="shared" si="64"/>
        <v>16000</v>
      </c>
      <c r="H1385" s="269">
        <f t="shared" si="65"/>
        <v>428713507.5</v>
      </c>
      <c r="J1385" s="267" t="s">
        <v>13</v>
      </c>
      <c r="K1385" s="271" t="s">
        <v>949</v>
      </c>
    </row>
    <row r="1386" spans="2:11">
      <c r="B1386" s="267" t="s">
        <v>943</v>
      </c>
      <c r="C1386" t="s">
        <v>970</v>
      </c>
      <c r="D1386" t="s">
        <v>3772</v>
      </c>
      <c r="E1386" s="564">
        <v>625000</v>
      </c>
      <c r="F1386" s="27">
        <f t="shared" si="66"/>
        <v>429338507.5</v>
      </c>
      <c r="G1386" s="266">
        <f t="shared" si="64"/>
        <v>625000</v>
      </c>
      <c r="H1386" s="269">
        <f t="shared" si="65"/>
        <v>429338507.5</v>
      </c>
      <c r="J1386" s="267" t="s">
        <v>13</v>
      </c>
      <c r="K1386" s="271" t="s">
        <v>949</v>
      </c>
    </row>
    <row r="1387" spans="2:11">
      <c r="B1387" s="267" t="s">
        <v>943</v>
      </c>
      <c r="C1387" t="s">
        <v>960</v>
      </c>
      <c r="D1387" t="s">
        <v>3735</v>
      </c>
      <c r="E1387" s="564">
        <v>5000</v>
      </c>
      <c r="F1387" s="27">
        <f t="shared" si="66"/>
        <v>429343507.5</v>
      </c>
      <c r="G1387" s="266">
        <f t="shared" si="64"/>
        <v>5000</v>
      </c>
      <c r="H1387" s="269">
        <f t="shared" si="65"/>
        <v>429343507.5</v>
      </c>
      <c r="J1387" s="267" t="s">
        <v>13</v>
      </c>
      <c r="K1387" s="271" t="s">
        <v>949</v>
      </c>
    </row>
    <row r="1388" spans="2:11">
      <c r="B1388" s="267" t="s">
        <v>943</v>
      </c>
      <c r="C1388" t="s">
        <v>960</v>
      </c>
      <c r="D1388" t="s">
        <v>3674</v>
      </c>
      <c r="E1388" s="564">
        <v>331000</v>
      </c>
      <c r="F1388" s="27">
        <f t="shared" si="66"/>
        <v>429674507.5</v>
      </c>
      <c r="G1388" s="266">
        <f t="shared" si="64"/>
        <v>331000</v>
      </c>
      <c r="H1388" s="269">
        <f t="shared" si="65"/>
        <v>429674507.5</v>
      </c>
      <c r="J1388" s="267" t="s">
        <v>13</v>
      </c>
      <c r="K1388" s="271" t="s">
        <v>949</v>
      </c>
    </row>
    <row r="1389" spans="2:11">
      <c r="B1389" s="267" t="s">
        <v>943</v>
      </c>
      <c r="C1389" t="s">
        <v>960</v>
      </c>
      <c r="D1389" t="s">
        <v>3736</v>
      </c>
      <c r="E1389" s="564">
        <v>78000</v>
      </c>
      <c r="F1389" s="27">
        <f t="shared" si="66"/>
        <v>429752507.5</v>
      </c>
      <c r="G1389" s="266">
        <f t="shared" si="64"/>
        <v>78000</v>
      </c>
      <c r="H1389" s="269">
        <f t="shared" si="65"/>
        <v>429752507.5</v>
      </c>
      <c r="J1389" s="267" t="s">
        <v>13</v>
      </c>
      <c r="K1389" s="271" t="s">
        <v>949</v>
      </c>
    </row>
    <row r="1390" spans="2:11">
      <c r="B1390" s="267" t="s">
        <v>943</v>
      </c>
      <c r="C1390" t="s">
        <v>960</v>
      </c>
      <c r="D1390" t="s">
        <v>3676</v>
      </c>
      <c r="E1390" s="564">
        <v>488000</v>
      </c>
      <c r="F1390" s="27">
        <f t="shared" si="66"/>
        <v>430240507.5</v>
      </c>
      <c r="G1390" s="266">
        <f t="shared" si="64"/>
        <v>488000</v>
      </c>
      <c r="H1390" s="269">
        <f t="shared" si="65"/>
        <v>430240507.5</v>
      </c>
      <c r="J1390" s="267" t="s">
        <v>13</v>
      </c>
      <c r="K1390" s="271" t="s">
        <v>949</v>
      </c>
    </row>
    <row r="1391" spans="2:11">
      <c r="B1391" s="267" t="s">
        <v>943</v>
      </c>
      <c r="C1391" t="s">
        <v>960</v>
      </c>
      <c r="D1391" t="s">
        <v>3677</v>
      </c>
      <c r="E1391" s="564">
        <v>266400</v>
      </c>
      <c r="F1391" s="27">
        <f t="shared" si="66"/>
        <v>430506907.5</v>
      </c>
      <c r="G1391" s="266">
        <f t="shared" si="64"/>
        <v>266400</v>
      </c>
      <c r="H1391" s="269">
        <f t="shared" si="65"/>
        <v>430506907.5</v>
      </c>
      <c r="J1391" s="267" t="s">
        <v>13</v>
      </c>
      <c r="K1391" s="271" t="s">
        <v>949</v>
      </c>
    </row>
    <row r="1392" spans="2:11">
      <c r="B1392" s="267" t="s">
        <v>943</v>
      </c>
      <c r="C1392" t="s">
        <v>960</v>
      </c>
      <c r="D1392" t="s">
        <v>3727</v>
      </c>
      <c r="E1392" s="564">
        <v>306000</v>
      </c>
      <c r="F1392" s="27">
        <f t="shared" si="66"/>
        <v>430812907.5</v>
      </c>
      <c r="G1392" s="266">
        <f t="shared" si="64"/>
        <v>306000</v>
      </c>
      <c r="H1392" s="269">
        <f t="shared" si="65"/>
        <v>430812907.5</v>
      </c>
      <c r="J1392" s="267" t="s">
        <v>13</v>
      </c>
      <c r="K1392" s="271" t="s">
        <v>949</v>
      </c>
    </row>
    <row r="1393" spans="2:11">
      <c r="B1393" s="267" t="s">
        <v>943</v>
      </c>
      <c r="C1393" t="s">
        <v>960</v>
      </c>
      <c r="D1393" t="s">
        <v>3678</v>
      </c>
      <c r="E1393" s="564">
        <v>48996</v>
      </c>
      <c r="F1393" s="27">
        <f t="shared" si="66"/>
        <v>430861903.5</v>
      </c>
      <c r="G1393" s="266">
        <f t="shared" si="64"/>
        <v>48996</v>
      </c>
      <c r="H1393" s="269">
        <f t="shared" si="65"/>
        <v>430861903.5</v>
      </c>
      <c r="J1393" s="267" t="s">
        <v>13</v>
      </c>
      <c r="K1393" s="271" t="s">
        <v>949</v>
      </c>
    </row>
    <row r="1394" spans="2:11">
      <c r="B1394" s="267" t="s">
        <v>943</v>
      </c>
      <c r="C1394" t="s">
        <v>960</v>
      </c>
      <c r="D1394" t="s">
        <v>3711</v>
      </c>
      <c r="E1394" s="564">
        <v>39000</v>
      </c>
      <c r="F1394" s="27">
        <f t="shared" si="66"/>
        <v>430900903.5</v>
      </c>
      <c r="G1394" s="266">
        <f t="shared" si="64"/>
        <v>39000</v>
      </c>
      <c r="H1394" s="269">
        <f t="shared" si="65"/>
        <v>430900903.5</v>
      </c>
      <c r="J1394" s="267" t="s">
        <v>13</v>
      </c>
      <c r="K1394" s="271" t="s">
        <v>949</v>
      </c>
    </row>
    <row r="1395" spans="2:11">
      <c r="B1395" s="267" t="s">
        <v>943</v>
      </c>
      <c r="C1395" t="s">
        <v>960</v>
      </c>
      <c r="D1395" t="s">
        <v>3680</v>
      </c>
      <c r="E1395" s="564">
        <v>32000</v>
      </c>
      <c r="F1395" s="27">
        <f t="shared" si="66"/>
        <v>430932903.5</v>
      </c>
      <c r="G1395" s="266">
        <f t="shared" si="64"/>
        <v>32000</v>
      </c>
      <c r="H1395" s="269">
        <f t="shared" si="65"/>
        <v>430932903.5</v>
      </c>
      <c r="J1395" s="267" t="s">
        <v>13</v>
      </c>
      <c r="K1395" s="271" t="s">
        <v>949</v>
      </c>
    </row>
    <row r="1396" spans="2:11">
      <c r="B1396" s="267" t="s">
        <v>943</v>
      </c>
      <c r="C1396" t="s">
        <v>960</v>
      </c>
      <c r="D1396" t="s">
        <v>3683</v>
      </c>
      <c r="E1396" s="564">
        <v>255000</v>
      </c>
      <c r="F1396" s="27">
        <f t="shared" si="66"/>
        <v>431187903.5</v>
      </c>
      <c r="G1396" s="266">
        <f t="shared" si="64"/>
        <v>255000</v>
      </c>
      <c r="H1396" s="269">
        <f t="shared" si="65"/>
        <v>431187903.5</v>
      </c>
      <c r="J1396" s="267" t="s">
        <v>13</v>
      </c>
      <c r="K1396" s="271" t="s">
        <v>949</v>
      </c>
    </row>
    <row r="1397" spans="2:11">
      <c r="B1397" s="267" t="s">
        <v>943</v>
      </c>
      <c r="C1397" t="s">
        <v>960</v>
      </c>
      <c r="D1397" t="s">
        <v>3716</v>
      </c>
      <c r="E1397" s="564">
        <v>163000</v>
      </c>
      <c r="F1397" s="27">
        <f t="shared" si="66"/>
        <v>431350903.5</v>
      </c>
      <c r="G1397" s="266">
        <f t="shared" si="64"/>
        <v>163000</v>
      </c>
      <c r="H1397" s="269">
        <f t="shared" si="65"/>
        <v>431350903.5</v>
      </c>
      <c r="J1397" s="267" t="s">
        <v>13</v>
      </c>
      <c r="K1397" s="271" t="s">
        <v>949</v>
      </c>
    </row>
    <row r="1398" spans="2:11">
      <c r="B1398" s="267" t="s">
        <v>943</v>
      </c>
      <c r="C1398" t="s">
        <v>960</v>
      </c>
      <c r="D1398" t="s">
        <v>3760</v>
      </c>
      <c r="E1398" s="564">
        <v>12000</v>
      </c>
      <c r="F1398" s="27">
        <f t="shared" si="66"/>
        <v>431362903.5</v>
      </c>
      <c r="G1398" s="266">
        <f t="shared" si="64"/>
        <v>12000</v>
      </c>
      <c r="H1398" s="269">
        <f t="shared" si="65"/>
        <v>431362903.5</v>
      </c>
      <c r="J1398" s="267" t="s">
        <v>13</v>
      </c>
      <c r="K1398" s="271" t="s">
        <v>949</v>
      </c>
    </row>
    <row r="1399" spans="2:11">
      <c r="B1399" s="267" t="s">
        <v>943</v>
      </c>
      <c r="C1399" t="s">
        <v>960</v>
      </c>
      <c r="D1399" t="s">
        <v>3793</v>
      </c>
      <c r="E1399" s="564">
        <v>51000</v>
      </c>
      <c r="F1399" s="27">
        <f t="shared" si="66"/>
        <v>431413903.5</v>
      </c>
      <c r="G1399" s="266">
        <f t="shared" si="64"/>
        <v>51000</v>
      </c>
      <c r="H1399" s="269">
        <f t="shared" si="65"/>
        <v>431413903.5</v>
      </c>
      <c r="J1399" s="267" t="s">
        <v>13</v>
      </c>
      <c r="K1399" s="271" t="s">
        <v>949</v>
      </c>
    </row>
    <row r="1400" spans="2:11">
      <c r="B1400" s="267" t="s">
        <v>943</v>
      </c>
      <c r="C1400" t="s">
        <v>960</v>
      </c>
      <c r="D1400" t="s">
        <v>3689</v>
      </c>
      <c r="E1400" s="564">
        <v>13000</v>
      </c>
      <c r="F1400" s="27">
        <f t="shared" si="66"/>
        <v>431426903.5</v>
      </c>
      <c r="G1400" s="266">
        <f t="shared" si="64"/>
        <v>13000</v>
      </c>
      <c r="H1400" s="269">
        <f t="shared" si="65"/>
        <v>431426903.5</v>
      </c>
      <c r="J1400" s="267" t="s">
        <v>13</v>
      </c>
      <c r="K1400" s="271" t="s">
        <v>949</v>
      </c>
    </row>
    <row r="1401" spans="2:11">
      <c r="B1401" s="267" t="s">
        <v>943</v>
      </c>
      <c r="C1401" t="s">
        <v>960</v>
      </c>
      <c r="D1401" t="s">
        <v>3742</v>
      </c>
      <c r="E1401" s="564">
        <v>399000</v>
      </c>
      <c r="F1401" s="27">
        <f t="shared" si="66"/>
        <v>431825903.5</v>
      </c>
      <c r="G1401" s="266">
        <f t="shared" si="64"/>
        <v>399000</v>
      </c>
      <c r="H1401" s="269">
        <f t="shared" si="65"/>
        <v>431825903.5</v>
      </c>
      <c r="J1401" s="267" t="s">
        <v>13</v>
      </c>
      <c r="K1401" s="271" t="s">
        <v>949</v>
      </c>
    </row>
    <row r="1402" spans="2:11">
      <c r="B1402" s="267" t="s">
        <v>943</v>
      </c>
      <c r="C1402" t="s">
        <v>960</v>
      </c>
      <c r="D1402" t="s">
        <v>3786</v>
      </c>
      <c r="E1402" s="564">
        <v>61000</v>
      </c>
      <c r="F1402" s="27">
        <f t="shared" si="66"/>
        <v>431886903.5</v>
      </c>
      <c r="G1402" s="266">
        <f t="shared" si="64"/>
        <v>61000</v>
      </c>
      <c r="H1402" s="269">
        <f t="shared" si="65"/>
        <v>431886903.5</v>
      </c>
      <c r="J1402" s="267" t="s">
        <v>13</v>
      </c>
      <c r="K1402" s="271" t="s">
        <v>949</v>
      </c>
    </row>
    <row r="1403" spans="2:11">
      <c r="B1403" s="267" t="s">
        <v>943</v>
      </c>
      <c r="C1403" t="s">
        <v>960</v>
      </c>
      <c r="D1403" t="s">
        <v>3692</v>
      </c>
      <c r="E1403" s="564">
        <v>37000</v>
      </c>
      <c r="F1403" s="27">
        <f t="shared" si="66"/>
        <v>431923903.5</v>
      </c>
      <c r="G1403" s="266">
        <f t="shared" si="64"/>
        <v>37000</v>
      </c>
      <c r="H1403" s="269">
        <f t="shared" si="65"/>
        <v>431923903.5</v>
      </c>
      <c r="J1403" s="267" t="s">
        <v>13</v>
      </c>
      <c r="K1403" s="271" t="s">
        <v>949</v>
      </c>
    </row>
    <row r="1404" spans="2:11">
      <c r="B1404" s="267" t="s">
        <v>943</v>
      </c>
      <c r="C1404" t="s">
        <v>960</v>
      </c>
      <c r="D1404" t="s">
        <v>3693</v>
      </c>
      <c r="E1404" s="564">
        <v>163000</v>
      </c>
      <c r="F1404" s="27">
        <f t="shared" si="66"/>
        <v>432086903.5</v>
      </c>
      <c r="G1404" s="266">
        <f t="shared" si="64"/>
        <v>163000</v>
      </c>
      <c r="H1404" s="269">
        <f t="shared" si="65"/>
        <v>432086903.5</v>
      </c>
      <c r="J1404" s="267" t="s">
        <v>13</v>
      </c>
      <c r="K1404" s="271" t="s">
        <v>949</v>
      </c>
    </row>
    <row r="1405" spans="2:11">
      <c r="B1405" s="267" t="s">
        <v>943</v>
      </c>
      <c r="C1405" t="s">
        <v>960</v>
      </c>
      <c r="D1405" t="s">
        <v>3743</v>
      </c>
      <c r="E1405" s="564">
        <v>250000</v>
      </c>
      <c r="F1405" s="27">
        <f t="shared" si="66"/>
        <v>432336903.5</v>
      </c>
      <c r="G1405" s="266">
        <f t="shared" si="64"/>
        <v>250000</v>
      </c>
      <c r="H1405" s="269">
        <f t="shared" si="65"/>
        <v>432336903.5</v>
      </c>
      <c r="J1405" s="267" t="s">
        <v>13</v>
      </c>
      <c r="K1405" s="271" t="s">
        <v>949</v>
      </c>
    </row>
    <row r="1406" spans="2:11">
      <c r="B1406" s="267" t="s">
        <v>943</v>
      </c>
      <c r="C1406" t="s">
        <v>960</v>
      </c>
      <c r="D1406" t="s">
        <v>3694</v>
      </c>
      <c r="E1406" s="564">
        <v>27000</v>
      </c>
      <c r="F1406" s="27">
        <f t="shared" si="66"/>
        <v>432363903.5</v>
      </c>
      <c r="G1406" s="266">
        <f t="shared" si="64"/>
        <v>27000</v>
      </c>
      <c r="H1406" s="269">
        <f t="shared" si="65"/>
        <v>432363903.5</v>
      </c>
      <c r="J1406" s="267" t="s">
        <v>13</v>
      </c>
      <c r="K1406" s="271" t="s">
        <v>949</v>
      </c>
    </row>
    <row r="1407" spans="2:11">
      <c r="B1407" s="267" t="s">
        <v>943</v>
      </c>
      <c r="C1407" t="s">
        <v>960</v>
      </c>
      <c r="D1407" t="s">
        <v>3745</v>
      </c>
      <c r="E1407" s="564">
        <v>51000</v>
      </c>
      <c r="F1407" s="27">
        <f t="shared" si="66"/>
        <v>432414903.5</v>
      </c>
      <c r="G1407" s="266">
        <f t="shared" si="64"/>
        <v>51000</v>
      </c>
      <c r="H1407" s="269">
        <f t="shared" si="65"/>
        <v>432414903.5</v>
      </c>
      <c r="J1407" s="267" t="s">
        <v>13</v>
      </c>
      <c r="K1407" s="271" t="s">
        <v>949</v>
      </c>
    </row>
    <row r="1408" spans="2:11">
      <c r="B1408" s="267" t="s">
        <v>943</v>
      </c>
      <c r="C1408" t="s">
        <v>960</v>
      </c>
      <c r="D1408" t="s">
        <v>3703</v>
      </c>
      <c r="E1408" s="564">
        <v>44000</v>
      </c>
      <c r="F1408" s="27">
        <f t="shared" si="66"/>
        <v>432458903.5</v>
      </c>
      <c r="G1408" s="266">
        <f t="shared" si="64"/>
        <v>44000</v>
      </c>
      <c r="H1408" s="269">
        <f t="shared" si="65"/>
        <v>432458903.5</v>
      </c>
      <c r="J1408" s="267" t="s">
        <v>13</v>
      </c>
      <c r="K1408" s="271" t="s">
        <v>949</v>
      </c>
    </row>
    <row r="1409" spans="2:11">
      <c r="B1409" s="267" t="s">
        <v>943</v>
      </c>
      <c r="C1409" t="s">
        <v>960</v>
      </c>
      <c r="D1409" t="s">
        <v>3749</v>
      </c>
      <c r="E1409" s="564">
        <v>4000</v>
      </c>
      <c r="F1409" s="27">
        <f t="shared" si="66"/>
        <v>432462903.5</v>
      </c>
      <c r="G1409" s="266">
        <f t="shared" si="64"/>
        <v>4000</v>
      </c>
      <c r="H1409" s="269">
        <f t="shared" si="65"/>
        <v>432462903.5</v>
      </c>
      <c r="J1409" s="267" t="s">
        <v>13</v>
      </c>
      <c r="K1409" s="271" t="s">
        <v>949</v>
      </c>
    </row>
    <row r="1410" spans="2:11">
      <c r="B1410" s="267" t="s">
        <v>943</v>
      </c>
      <c r="C1410" t="s">
        <v>960</v>
      </c>
      <c r="D1410" t="s">
        <v>3753</v>
      </c>
      <c r="E1410" s="564">
        <v>78000</v>
      </c>
      <c r="F1410" s="27">
        <f t="shared" si="66"/>
        <v>432540903.5</v>
      </c>
      <c r="G1410" s="266">
        <f t="shared" si="64"/>
        <v>78000</v>
      </c>
      <c r="H1410" s="269">
        <f t="shared" si="65"/>
        <v>432540903.5</v>
      </c>
      <c r="J1410" s="267" t="s">
        <v>13</v>
      </c>
      <c r="K1410" s="271" t="s">
        <v>949</v>
      </c>
    </row>
    <row r="1411" spans="2:11">
      <c r="B1411" s="267" t="s">
        <v>943</v>
      </c>
      <c r="C1411" t="s">
        <v>960</v>
      </c>
      <c r="D1411" t="s">
        <v>3757</v>
      </c>
      <c r="E1411" s="564">
        <v>38000</v>
      </c>
      <c r="F1411" s="27">
        <f t="shared" si="66"/>
        <v>432578903.5</v>
      </c>
      <c r="G1411" s="266">
        <f t="shared" si="64"/>
        <v>38000</v>
      </c>
      <c r="H1411" s="269">
        <f t="shared" si="65"/>
        <v>432578903.5</v>
      </c>
      <c r="J1411" s="267" t="s">
        <v>13</v>
      </c>
      <c r="K1411" s="271" t="s">
        <v>949</v>
      </c>
    </row>
    <row r="1412" spans="2:11">
      <c r="B1412" s="267" t="s">
        <v>943</v>
      </c>
      <c r="C1412" t="s">
        <v>952</v>
      </c>
      <c r="D1412" t="s">
        <v>3735</v>
      </c>
      <c r="E1412" s="564">
        <v>5000</v>
      </c>
      <c r="F1412" s="27">
        <f t="shared" si="66"/>
        <v>432583903.5</v>
      </c>
      <c r="G1412" s="266">
        <f t="shared" si="64"/>
        <v>5000</v>
      </c>
      <c r="H1412" s="269">
        <f t="shared" si="65"/>
        <v>432583903.5</v>
      </c>
      <c r="J1412" s="267" t="s">
        <v>13</v>
      </c>
      <c r="K1412" s="271" t="s">
        <v>949</v>
      </c>
    </row>
    <row r="1413" spans="2:11">
      <c r="B1413" s="267" t="s">
        <v>943</v>
      </c>
      <c r="C1413" t="s">
        <v>952</v>
      </c>
      <c r="D1413" t="s">
        <v>3677</v>
      </c>
      <c r="E1413" s="564">
        <v>279000</v>
      </c>
      <c r="F1413" s="27">
        <f t="shared" si="66"/>
        <v>432862903.5</v>
      </c>
      <c r="G1413" s="266">
        <f t="shared" si="64"/>
        <v>279000</v>
      </c>
      <c r="H1413" s="269">
        <f t="shared" si="65"/>
        <v>432862903.5</v>
      </c>
      <c r="J1413" s="267" t="s">
        <v>13</v>
      </c>
      <c r="K1413" s="271" t="s">
        <v>949</v>
      </c>
    </row>
    <row r="1414" spans="2:11">
      <c r="B1414" s="267" t="s">
        <v>943</v>
      </c>
      <c r="C1414" t="s">
        <v>952</v>
      </c>
      <c r="D1414" t="s">
        <v>3678</v>
      </c>
      <c r="E1414" s="564">
        <v>153000</v>
      </c>
      <c r="F1414" s="27">
        <f t="shared" si="66"/>
        <v>433015903.5</v>
      </c>
      <c r="G1414" s="266">
        <f t="shared" si="64"/>
        <v>153000</v>
      </c>
      <c r="H1414" s="269">
        <f t="shared" si="65"/>
        <v>433015903.5</v>
      </c>
      <c r="J1414" s="267" t="s">
        <v>13</v>
      </c>
      <c r="K1414" s="271" t="s">
        <v>949</v>
      </c>
    </row>
    <row r="1415" spans="2:11">
      <c r="B1415" s="267" t="s">
        <v>943</v>
      </c>
      <c r="C1415" t="s">
        <v>952</v>
      </c>
      <c r="D1415" t="s">
        <v>3679</v>
      </c>
      <c r="E1415" s="564">
        <v>11000</v>
      </c>
      <c r="F1415" s="27">
        <f t="shared" si="66"/>
        <v>433026903.5</v>
      </c>
      <c r="G1415" s="266">
        <f t="shared" si="64"/>
        <v>11000</v>
      </c>
      <c r="H1415" s="269">
        <f t="shared" si="65"/>
        <v>433026903.5</v>
      </c>
      <c r="J1415" s="267" t="s">
        <v>13</v>
      </c>
      <c r="K1415" s="271" t="s">
        <v>949</v>
      </c>
    </row>
    <row r="1416" spans="2:11">
      <c r="B1416" s="267" t="s">
        <v>943</v>
      </c>
      <c r="C1416" t="s">
        <v>952</v>
      </c>
      <c r="D1416" t="s">
        <v>3739</v>
      </c>
      <c r="E1416" s="564">
        <v>12000</v>
      </c>
      <c r="F1416" s="27">
        <f t="shared" si="66"/>
        <v>433038903.5</v>
      </c>
      <c r="G1416" s="266">
        <f t="shared" si="64"/>
        <v>12000</v>
      </c>
      <c r="H1416" s="269">
        <f t="shared" si="65"/>
        <v>433038903.5</v>
      </c>
      <c r="J1416" s="267" t="s">
        <v>13</v>
      </c>
      <c r="K1416" s="271" t="s">
        <v>949</v>
      </c>
    </row>
    <row r="1417" spans="2:11">
      <c r="B1417" s="267" t="s">
        <v>943</v>
      </c>
      <c r="C1417" t="s">
        <v>952</v>
      </c>
      <c r="D1417" t="s">
        <v>3683</v>
      </c>
      <c r="E1417" s="564">
        <v>199000</v>
      </c>
      <c r="F1417" s="27">
        <f t="shared" si="66"/>
        <v>433237903.5</v>
      </c>
      <c r="G1417" s="266">
        <f t="shared" ref="G1417:G1472" si="67">E1417</f>
        <v>199000</v>
      </c>
      <c r="H1417" s="269">
        <f t="shared" ref="H1417:H1472" si="68">H1416+G1417</f>
        <v>433237903.5</v>
      </c>
      <c r="J1417" s="267" t="s">
        <v>13</v>
      </c>
      <c r="K1417" s="271" t="s">
        <v>949</v>
      </c>
    </row>
    <row r="1418" spans="2:11">
      <c r="B1418" s="267" t="s">
        <v>943</v>
      </c>
      <c r="C1418" t="s">
        <v>952</v>
      </c>
      <c r="D1418" t="s">
        <v>3760</v>
      </c>
      <c r="E1418" s="564">
        <v>2000</v>
      </c>
      <c r="F1418" s="27">
        <f t="shared" si="66"/>
        <v>433239903.5</v>
      </c>
      <c r="G1418" s="266">
        <f t="shared" si="67"/>
        <v>2000</v>
      </c>
      <c r="H1418" s="269">
        <f t="shared" si="68"/>
        <v>433239903.5</v>
      </c>
      <c r="J1418" s="267" t="s">
        <v>13</v>
      </c>
      <c r="K1418" s="271" t="s">
        <v>949</v>
      </c>
    </row>
    <row r="1419" spans="2:11">
      <c r="B1419" s="267" t="s">
        <v>943</v>
      </c>
      <c r="C1419" t="s">
        <v>952</v>
      </c>
      <c r="D1419" t="s">
        <v>3793</v>
      </c>
      <c r="E1419" s="564">
        <v>40000</v>
      </c>
      <c r="F1419" s="27">
        <f t="shared" si="66"/>
        <v>433279903.5</v>
      </c>
      <c r="G1419" s="266">
        <f t="shared" si="67"/>
        <v>40000</v>
      </c>
      <c r="H1419" s="269">
        <f t="shared" si="68"/>
        <v>433279903.5</v>
      </c>
      <c r="J1419" s="267" t="s">
        <v>13</v>
      </c>
      <c r="K1419" s="271" t="s">
        <v>949</v>
      </c>
    </row>
    <row r="1420" spans="2:11">
      <c r="B1420" s="267" t="s">
        <v>943</v>
      </c>
      <c r="C1420" t="s">
        <v>952</v>
      </c>
      <c r="D1420" t="s">
        <v>3689</v>
      </c>
      <c r="E1420" s="564">
        <v>2000</v>
      </c>
      <c r="F1420" s="27">
        <f t="shared" si="66"/>
        <v>433281903.5</v>
      </c>
      <c r="G1420" s="266">
        <f t="shared" si="67"/>
        <v>2000</v>
      </c>
      <c r="H1420" s="269">
        <f t="shared" si="68"/>
        <v>433281903.5</v>
      </c>
      <c r="J1420" s="267" t="s">
        <v>13</v>
      </c>
      <c r="K1420" s="271" t="s">
        <v>949</v>
      </c>
    </row>
    <row r="1421" spans="2:11">
      <c r="B1421" s="267" t="s">
        <v>943</v>
      </c>
      <c r="C1421" t="s">
        <v>952</v>
      </c>
      <c r="D1421" t="s">
        <v>3742</v>
      </c>
      <c r="E1421" s="564">
        <v>266000</v>
      </c>
      <c r="F1421" s="27">
        <f t="shared" si="66"/>
        <v>433547903.5</v>
      </c>
      <c r="G1421" s="266">
        <f t="shared" si="67"/>
        <v>266000</v>
      </c>
      <c r="H1421" s="269">
        <f t="shared" si="68"/>
        <v>433547903.5</v>
      </c>
      <c r="J1421" s="267" t="s">
        <v>13</v>
      </c>
      <c r="K1421" s="271" t="s">
        <v>949</v>
      </c>
    </row>
    <row r="1422" spans="2:11">
      <c r="B1422" s="267" t="s">
        <v>943</v>
      </c>
      <c r="C1422" t="s">
        <v>952</v>
      </c>
      <c r="D1422" t="s">
        <v>3693</v>
      </c>
      <c r="E1422" s="564">
        <v>127000</v>
      </c>
      <c r="F1422" s="27">
        <f t="shared" ref="F1422:F1472" si="69">F1421+E1422</f>
        <v>433674903.5</v>
      </c>
      <c r="G1422" s="266">
        <f t="shared" si="67"/>
        <v>127000</v>
      </c>
      <c r="H1422" s="269">
        <f t="shared" si="68"/>
        <v>433674903.5</v>
      </c>
      <c r="J1422" s="267" t="s">
        <v>13</v>
      </c>
      <c r="K1422" s="271" t="s">
        <v>949</v>
      </c>
    </row>
    <row r="1423" spans="2:11">
      <c r="B1423" s="267" t="s">
        <v>943</v>
      </c>
      <c r="C1423" t="s">
        <v>952</v>
      </c>
      <c r="D1423" t="s">
        <v>3744</v>
      </c>
      <c r="E1423" s="564">
        <v>5000</v>
      </c>
      <c r="F1423" s="27">
        <f t="shared" si="69"/>
        <v>433679903.5</v>
      </c>
      <c r="G1423" s="266">
        <f t="shared" si="67"/>
        <v>5000</v>
      </c>
      <c r="H1423" s="269">
        <f t="shared" si="68"/>
        <v>433679903.5</v>
      </c>
      <c r="J1423" s="267" t="s">
        <v>13</v>
      </c>
      <c r="K1423" s="271" t="s">
        <v>949</v>
      </c>
    </row>
    <row r="1424" spans="2:11">
      <c r="B1424" s="267" t="s">
        <v>943</v>
      </c>
      <c r="C1424" t="s">
        <v>952</v>
      </c>
      <c r="D1424" t="s">
        <v>3745</v>
      </c>
      <c r="E1424" s="564">
        <v>51000</v>
      </c>
      <c r="F1424" s="27">
        <f t="shared" si="69"/>
        <v>433730903.5</v>
      </c>
      <c r="G1424" s="266">
        <f t="shared" si="67"/>
        <v>51000</v>
      </c>
      <c r="H1424" s="269">
        <f t="shared" si="68"/>
        <v>433730903.5</v>
      </c>
      <c r="J1424" s="267" t="s">
        <v>13</v>
      </c>
      <c r="K1424" s="271" t="s">
        <v>949</v>
      </c>
    </row>
    <row r="1425" spans="2:11">
      <c r="B1425" s="267" t="s">
        <v>943</v>
      </c>
      <c r="C1425" t="s">
        <v>952</v>
      </c>
      <c r="D1425" t="s">
        <v>3700</v>
      </c>
      <c r="E1425" s="564">
        <v>89000</v>
      </c>
      <c r="F1425" s="27">
        <f t="shared" si="69"/>
        <v>433819903.5</v>
      </c>
      <c r="G1425" s="266">
        <f t="shared" si="67"/>
        <v>89000</v>
      </c>
      <c r="H1425" s="269">
        <f t="shared" si="68"/>
        <v>433819903.5</v>
      </c>
      <c r="J1425" s="267" t="s">
        <v>13</v>
      </c>
      <c r="K1425" s="271" t="s">
        <v>949</v>
      </c>
    </row>
    <row r="1426" spans="2:11">
      <c r="B1426" s="267" t="s">
        <v>943</v>
      </c>
      <c r="C1426" t="s">
        <v>952</v>
      </c>
      <c r="D1426" t="s">
        <v>3703</v>
      </c>
      <c r="E1426" s="564">
        <v>88000</v>
      </c>
      <c r="F1426" s="27">
        <f t="shared" si="69"/>
        <v>433907903.5</v>
      </c>
      <c r="G1426" s="266">
        <f t="shared" si="67"/>
        <v>88000</v>
      </c>
      <c r="H1426" s="269">
        <f t="shared" si="68"/>
        <v>433907903.5</v>
      </c>
      <c r="J1426" s="267" t="s">
        <v>13</v>
      </c>
      <c r="K1426" s="271" t="s">
        <v>949</v>
      </c>
    </row>
    <row r="1427" spans="2:11">
      <c r="B1427" s="267" t="s">
        <v>943</v>
      </c>
      <c r="C1427" t="s">
        <v>952</v>
      </c>
      <c r="D1427" t="s">
        <v>3749</v>
      </c>
      <c r="E1427" s="564">
        <v>2000</v>
      </c>
      <c r="F1427" s="27">
        <f t="shared" si="69"/>
        <v>433909903.5</v>
      </c>
      <c r="G1427" s="266">
        <f t="shared" si="67"/>
        <v>2000</v>
      </c>
      <c r="H1427" s="269">
        <f t="shared" si="68"/>
        <v>433909903.5</v>
      </c>
      <c r="J1427" s="267" t="s">
        <v>13</v>
      </c>
      <c r="K1427" s="271" t="s">
        <v>949</v>
      </c>
    </row>
    <row r="1428" spans="2:11">
      <c r="B1428" s="267" t="s">
        <v>943</v>
      </c>
      <c r="C1428" t="s">
        <v>952</v>
      </c>
      <c r="D1428" t="s">
        <v>3721</v>
      </c>
      <c r="E1428" s="564">
        <v>15000</v>
      </c>
      <c r="F1428" s="27">
        <f t="shared" si="69"/>
        <v>433924903.5</v>
      </c>
      <c r="G1428" s="266">
        <f t="shared" si="67"/>
        <v>15000</v>
      </c>
      <c r="H1428" s="269">
        <f t="shared" si="68"/>
        <v>433924903.5</v>
      </c>
      <c r="J1428" s="267" t="s">
        <v>13</v>
      </c>
      <c r="K1428" s="271" t="s">
        <v>949</v>
      </c>
    </row>
    <row r="1429" spans="2:11">
      <c r="B1429" s="267" t="s">
        <v>943</v>
      </c>
      <c r="C1429" t="s">
        <v>952</v>
      </c>
      <c r="D1429" t="s">
        <v>3753</v>
      </c>
      <c r="E1429" s="564">
        <v>26000</v>
      </c>
      <c r="F1429" s="27">
        <f t="shared" si="69"/>
        <v>433950903.5</v>
      </c>
      <c r="G1429" s="266">
        <f t="shared" si="67"/>
        <v>26000</v>
      </c>
      <c r="H1429" s="269">
        <f t="shared" si="68"/>
        <v>433950903.5</v>
      </c>
      <c r="J1429" s="267" t="s">
        <v>13</v>
      </c>
      <c r="K1429" s="271" t="s">
        <v>949</v>
      </c>
    </row>
    <row r="1430" spans="2:11">
      <c r="B1430" s="267" t="s">
        <v>943</v>
      </c>
      <c r="C1430" t="s">
        <v>952</v>
      </c>
      <c r="D1430" t="s">
        <v>3734</v>
      </c>
      <c r="E1430" s="564">
        <v>5000</v>
      </c>
      <c r="F1430" s="27">
        <f t="shared" si="69"/>
        <v>433955903.5</v>
      </c>
      <c r="G1430" s="266">
        <f t="shared" si="67"/>
        <v>5000</v>
      </c>
      <c r="H1430" s="269">
        <f t="shared" si="68"/>
        <v>433955903.5</v>
      </c>
      <c r="J1430" s="267" t="s">
        <v>13</v>
      </c>
      <c r="K1430" s="271" t="s">
        <v>949</v>
      </c>
    </row>
    <row r="1431" spans="2:11">
      <c r="B1431" s="267" t="s">
        <v>943</v>
      </c>
      <c r="C1431" t="s">
        <v>3795</v>
      </c>
      <c r="D1431" t="s">
        <v>3676</v>
      </c>
      <c r="E1431" s="564">
        <v>5862000</v>
      </c>
      <c r="F1431" s="27">
        <f t="shared" si="69"/>
        <v>439817903.5</v>
      </c>
      <c r="G1431" s="266">
        <f t="shared" si="67"/>
        <v>5862000</v>
      </c>
      <c r="H1431" s="269">
        <f t="shared" si="68"/>
        <v>439817903.5</v>
      </c>
      <c r="J1431" s="267" t="s">
        <v>13</v>
      </c>
      <c r="K1431" s="271" t="s">
        <v>949</v>
      </c>
    </row>
    <row r="1432" spans="2:11">
      <c r="B1432" s="267" t="s">
        <v>943</v>
      </c>
      <c r="C1432" t="s">
        <v>3795</v>
      </c>
      <c r="D1432" t="s">
        <v>3677</v>
      </c>
      <c r="E1432" s="564">
        <v>2850000</v>
      </c>
      <c r="F1432" s="27">
        <f t="shared" si="69"/>
        <v>442667903.5</v>
      </c>
      <c r="G1432" s="266">
        <f t="shared" si="67"/>
        <v>2850000</v>
      </c>
      <c r="H1432" s="269">
        <f t="shared" si="68"/>
        <v>442667903.5</v>
      </c>
      <c r="J1432" s="267" t="s">
        <v>13</v>
      </c>
      <c r="K1432" s="271" t="s">
        <v>949</v>
      </c>
    </row>
    <row r="1433" spans="2:11">
      <c r="B1433" s="267" t="s">
        <v>943</v>
      </c>
      <c r="C1433" t="s">
        <v>3795</v>
      </c>
      <c r="D1433" t="s">
        <v>3678</v>
      </c>
      <c r="E1433" s="564">
        <v>391000</v>
      </c>
      <c r="F1433" s="27">
        <f t="shared" si="69"/>
        <v>443058903.5</v>
      </c>
      <c r="G1433" s="266">
        <f t="shared" si="67"/>
        <v>391000</v>
      </c>
      <c r="H1433" s="269">
        <f t="shared" si="68"/>
        <v>443058903.5</v>
      </c>
      <c r="J1433" s="267" t="s">
        <v>13</v>
      </c>
      <c r="K1433" s="271" t="s">
        <v>949</v>
      </c>
    </row>
    <row r="1434" spans="2:11">
      <c r="B1434" s="267" t="s">
        <v>943</v>
      </c>
      <c r="C1434" t="s">
        <v>3795</v>
      </c>
      <c r="D1434" t="s">
        <v>3752</v>
      </c>
      <c r="E1434" s="564">
        <v>4000</v>
      </c>
      <c r="F1434" s="27">
        <f t="shared" si="69"/>
        <v>443062903.5</v>
      </c>
      <c r="G1434" s="266">
        <f t="shared" si="67"/>
        <v>4000</v>
      </c>
      <c r="H1434" s="269">
        <f t="shared" si="68"/>
        <v>443062903.5</v>
      </c>
      <c r="J1434" s="267" t="s">
        <v>13</v>
      </c>
      <c r="K1434" s="271" t="s">
        <v>949</v>
      </c>
    </row>
    <row r="1435" spans="2:11">
      <c r="B1435" s="267" t="s">
        <v>943</v>
      </c>
      <c r="C1435" t="s">
        <v>3795</v>
      </c>
      <c r="D1435" t="s">
        <v>3739</v>
      </c>
      <c r="E1435" s="564">
        <v>56000</v>
      </c>
      <c r="F1435" s="27">
        <f t="shared" si="69"/>
        <v>443118903.5</v>
      </c>
      <c r="G1435" s="266">
        <f t="shared" si="67"/>
        <v>56000</v>
      </c>
      <c r="H1435" s="269">
        <f t="shared" si="68"/>
        <v>443118903.5</v>
      </c>
      <c r="J1435" s="267" t="s">
        <v>13</v>
      </c>
      <c r="K1435" s="271" t="s">
        <v>949</v>
      </c>
    </row>
    <row r="1436" spans="2:11">
      <c r="B1436" s="267" t="s">
        <v>943</v>
      </c>
      <c r="C1436" t="s">
        <v>3795</v>
      </c>
      <c r="D1436" t="s">
        <v>3760</v>
      </c>
      <c r="E1436" s="564">
        <v>44000</v>
      </c>
      <c r="F1436" s="27">
        <f t="shared" si="69"/>
        <v>443162903.5</v>
      </c>
      <c r="G1436" s="266">
        <f t="shared" si="67"/>
        <v>44000</v>
      </c>
      <c r="H1436" s="269">
        <f t="shared" si="68"/>
        <v>443162903.5</v>
      </c>
      <c r="J1436" s="267" t="s">
        <v>13</v>
      </c>
      <c r="K1436" s="271" t="s">
        <v>949</v>
      </c>
    </row>
    <row r="1437" spans="2:11">
      <c r="B1437" s="267" t="s">
        <v>943</v>
      </c>
      <c r="C1437" t="s">
        <v>3795</v>
      </c>
      <c r="D1437" t="s">
        <v>3742</v>
      </c>
      <c r="E1437" s="564">
        <v>1729000</v>
      </c>
      <c r="F1437" s="27">
        <f t="shared" si="69"/>
        <v>444891903.5</v>
      </c>
      <c r="G1437" s="266">
        <f t="shared" si="67"/>
        <v>1729000</v>
      </c>
      <c r="H1437" s="269">
        <f t="shared" si="68"/>
        <v>444891903.5</v>
      </c>
      <c r="J1437" s="267" t="s">
        <v>13</v>
      </c>
      <c r="K1437" s="271" t="s">
        <v>949</v>
      </c>
    </row>
    <row r="1438" spans="2:11">
      <c r="B1438" s="267" t="s">
        <v>943</v>
      </c>
      <c r="C1438" t="s">
        <v>3795</v>
      </c>
      <c r="D1438" t="s">
        <v>3693</v>
      </c>
      <c r="E1438" s="564">
        <v>1303000</v>
      </c>
      <c r="F1438" s="27">
        <f t="shared" si="69"/>
        <v>446194903.5</v>
      </c>
      <c r="G1438" s="266">
        <f t="shared" si="67"/>
        <v>1303000</v>
      </c>
      <c r="H1438" s="269">
        <f t="shared" si="68"/>
        <v>446194903.5</v>
      </c>
      <c r="J1438" s="267" t="s">
        <v>13</v>
      </c>
      <c r="K1438" s="271" t="s">
        <v>949</v>
      </c>
    </row>
    <row r="1439" spans="2:11">
      <c r="B1439" s="267" t="s">
        <v>943</v>
      </c>
      <c r="C1439" t="s">
        <v>3795</v>
      </c>
      <c r="D1439" t="s">
        <v>3694</v>
      </c>
      <c r="E1439" s="564">
        <v>65339</v>
      </c>
      <c r="F1439" s="27">
        <f t="shared" si="69"/>
        <v>446260242.5</v>
      </c>
      <c r="G1439" s="266">
        <f t="shared" si="67"/>
        <v>65339</v>
      </c>
      <c r="H1439" s="269">
        <f t="shared" si="68"/>
        <v>446260242.5</v>
      </c>
      <c r="J1439" s="267" t="s">
        <v>13</v>
      </c>
      <c r="K1439" s="271" t="s">
        <v>949</v>
      </c>
    </row>
    <row r="1440" spans="2:11">
      <c r="B1440" s="267" t="s">
        <v>943</v>
      </c>
      <c r="C1440" t="s">
        <v>3795</v>
      </c>
      <c r="D1440" t="s">
        <v>3745</v>
      </c>
      <c r="E1440" s="564">
        <v>234000</v>
      </c>
      <c r="F1440" s="27">
        <f t="shared" si="69"/>
        <v>446494242.5</v>
      </c>
      <c r="G1440" s="266">
        <f t="shared" si="67"/>
        <v>234000</v>
      </c>
      <c r="H1440" s="269">
        <f t="shared" si="68"/>
        <v>446494242.5</v>
      </c>
      <c r="J1440" s="267" t="s">
        <v>13</v>
      </c>
      <c r="K1440" s="271" t="s">
        <v>949</v>
      </c>
    </row>
    <row r="1441" spans="2:11">
      <c r="B1441" s="267" t="s">
        <v>943</v>
      </c>
      <c r="C1441" t="s">
        <v>3795</v>
      </c>
      <c r="D1441" t="s">
        <v>3772</v>
      </c>
      <c r="E1441" s="564">
        <v>576980</v>
      </c>
      <c r="F1441" s="27">
        <f t="shared" si="69"/>
        <v>447071222.5</v>
      </c>
      <c r="G1441" s="266">
        <f t="shared" si="67"/>
        <v>576980</v>
      </c>
      <c r="H1441" s="269">
        <f t="shared" si="68"/>
        <v>447071222.5</v>
      </c>
      <c r="J1441" s="267" t="s">
        <v>13</v>
      </c>
      <c r="K1441" s="271" t="s">
        <v>949</v>
      </c>
    </row>
    <row r="1442" spans="2:11">
      <c r="B1442" s="267" t="s">
        <v>943</v>
      </c>
      <c r="C1442" t="s">
        <v>3795</v>
      </c>
      <c r="D1442" t="s">
        <v>3753</v>
      </c>
      <c r="E1442" s="564">
        <v>481000</v>
      </c>
      <c r="F1442" s="27">
        <f t="shared" si="69"/>
        <v>447552222.5</v>
      </c>
      <c r="G1442" s="266">
        <f t="shared" si="67"/>
        <v>481000</v>
      </c>
      <c r="H1442" s="269">
        <f t="shared" si="68"/>
        <v>447552222.5</v>
      </c>
      <c r="J1442" s="267" t="s">
        <v>13</v>
      </c>
      <c r="K1442" s="271" t="s">
        <v>949</v>
      </c>
    </row>
    <row r="1443" spans="2:11">
      <c r="B1443" s="267" t="s">
        <v>943</v>
      </c>
      <c r="C1443" t="s">
        <v>959</v>
      </c>
      <c r="D1443" t="s">
        <v>3679</v>
      </c>
      <c r="E1443" s="564">
        <v>3000</v>
      </c>
      <c r="F1443" s="27">
        <f t="shared" si="69"/>
        <v>447555222.5</v>
      </c>
      <c r="G1443" s="266">
        <f t="shared" si="67"/>
        <v>3000</v>
      </c>
      <c r="H1443" s="269">
        <f t="shared" si="68"/>
        <v>447555222.5</v>
      </c>
      <c r="J1443" s="267" t="s">
        <v>13</v>
      </c>
      <c r="K1443" s="271" t="s">
        <v>949</v>
      </c>
    </row>
    <row r="1444" spans="2:11">
      <c r="B1444" s="267" t="s">
        <v>943</v>
      </c>
      <c r="C1444" t="s">
        <v>959</v>
      </c>
      <c r="D1444" t="s">
        <v>3681</v>
      </c>
      <c r="E1444" s="564">
        <v>157000</v>
      </c>
      <c r="F1444" s="27">
        <f t="shared" si="69"/>
        <v>447712222.5</v>
      </c>
      <c r="G1444" s="266">
        <f t="shared" si="67"/>
        <v>157000</v>
      </c>
      <c r="H1444" s="269">
        <f t="shared" si="68"/>
        <v>447712222.5</v>
      </c>
      <c r="J1444" s="267" t="s">
        <v>13</v>
      </c>
      <c r="K1444" s="271" t="s">
        <v>949</v>
      </c>
    </row>
    <row r="1445" spans="2:11">
      <c r="B1445" s="267" t="s">
        <v>943</v>
      </c>
      <c r="C1445" t="s">
        <v>959</v>
      </c>
      <c r="D1445" t="s">
        <v>3741</v>
      </c>
      <c r="E1445" s="564">
        <v>114000</v>
      </c>
      <c r="F1445" s="27">
        <f t="shared" si="69"/>
        <v>447826222.5</v>
      </c>
      <c r="G1445" s="266">
        <f t="shared" si="67"/>
        <v>114000</v>
      </c>
      <c r="H1445" s="269">
        <f t="shared" si="68"/>
        <v>447826222.5</v>
      </c>
      <c r="J1445" s="267" t="s">
        <v>13</v>
      </c>
      <c r="K1445" s="271" t="s">
        <v>949</v>
      </c>
    </row>
    <row r="1446" spans="2:11">
      <c r="B1446" s="267" t="s">
        <v>943</v>
      </c>
      <c r="C1446" t="s">
        <v>959</v>
      </c>
      <c r="D1446" t="s">
        <v>3760</v>
      </c>
      <c r="E1446" s="564">
        <v>2000</v>
      </c>
      <c r="F1446" s="27">
        <f t="shared" si="69"/>
        <v>447828222.5</v>
      </c>
      <c r="G1446" s="266">
        <f t="shared" si="67"/>
        <v>2000</v>
      </c>
      <c r="H1446" s="269">
        <f t="shared" si="68"/>
        <v>447828222.5</v>
      </c>
      <c r="J1446" s="267" t="s">
        <v>13</v>
      </c>
      <c r="K1446" s="271" t="s">
        <v>949</v>
      </c>
    </row>
    <row r="1447" spans="2:11">
      <c r="B1447" s="267" t="s">
        <v>943</v>
      </c>
      <c r="C1447" t="s">
        <v>959</v>
      </c>
      <c r="D1447" t="s">
        <v>3742</v>
      </c>
      <c r="E1447" s="564">
        <v>133000</v>
      </c>
      <c r="F1447" s="27">
        <f t="shared" si="69"/>
        <v>447961222.5</v>
      </c>
      <c r="G1447" s="266">
        <f t="shared" si="67"/>
        <v>133000</v>
      </c>
      <c r="H1447" s="269">
        <f t="shared" si="68"/>
        <v>447961222.5</v>
      </c>
      <c r="J1447" s="267" t="s">
        <v>13</v>
      </c>
      <c r="K1447" s="271" t="s">
        <v>949</v>
      </c>
    </row>
    <row r="1448" spans="2:11">
      <c r="B1448" s="267" t="s">
        <v>943</v>
      </c>
      <c r="C1448" t="s">
        <v>959</v>
      </c>
      <c r="D1448" t="s">
        <v>3693</v>
      </c>
      <c r="E1448" s="564">
        <v>1420428</v>
      </c>
      <c r="F1448" s="27">
        <f t="shared" si="69"/>
        <v>449381650.5</v>
      </c>
      <c r="G1448" s="266">
        <f t="shared" si="67"/>
        <v>1420428</v>
      </c>
      <c r="H1448" s="269">
        <f t="shared" si="68"/>
        <v>449381650.5</v>
      </c>
      <c r="J1448" s="267" t="s">
        <v>13</v>
      </c>
      <c r="K1448" s="271" t="s">
        <v>949</v>
      </c>
    </row>
    <row r="1449" spans="2:11">
      <c r="B1449" s="267" t="s">
        <v>943</v>
      </c>
      <c r="C1449" t="s">
        <v>959</v>
      </c>
      <c r="D1449" t="s">
        <v>3745</v>
      </c>
      <c r="E1449" s="564">
        <v>12000</v>
      </c>
      <c r="F1449" s="27">
        <f t="shared" si="69"/>
        <v>449393650.5</v>
      </c>
      <c r="G1449" s="266">
        <f t="shared" si="67"/>
        <v>12000</v>
      </c>
      <c r="H1449" s="269">
        <f t="shared" si="68"/>
        <v>449393650.5</v>
      </c>
      <c r="J1449" s="267" t="s">
        <v>13</v>
      </c>
      <c r="K1449" s="271" t="s">
        <v>949</v>
      </c>
    </row>
    <row r="1450" spans="2:11">
      <c r="B1450" s="267" t="s">
        <v>943</v>
      </c>
      <c r="C1450" t="s">
        <v>3796</v>
      </c>
      <c r="D1450" t="s">
        <v>3678</v>
      </c>
      <c r="E1450" s="564">
        <v>491000</v>
      </c>
      <c r="F1450" s="27">
        <f t="shared" si="69"/>
        <v>449884650.5</v>
      </c>
      <c r="G1450" s="266">
        <f t="shared" si="67"/>
        <v>491000</v>
      </c>
      <c r="H1450" s="269">
        <f t="shared" si="68"/>
        <v>449884650.5</v>
      </c>
      <c r="J1450" s="267" t="s">
        <v>13</v>
      </c>
      <c r="K1450" s="271" t="s">
        <v>949</v>
      </c>
    </row>
    <row r="1451" spans="2:11">
      <c r="B1451" s="267" t="s">
        <v>943</v>
      </c>
      <c r="C1451" t="s">
        <v>3796</v>
      </c>
      <c r="D1451" t="s">
        <v>3742</v>
      </c>
      <c r="E1451" s="564">
        <v>665000</v>
      </c>
      <c r="F1451" s="27">
        <f t="shared" si="69"/>
        <v>450549650.5</v>
      </c>
      <c r="G1451" s="266">
        <f t="shared" si="67"/>
        <v>665000</v>
      </c>
      <c r="H1451" s="269">
        <f t="shared" si="68"/>
        <v>450549650.5</v>
      </c>
      <c r="J1451" s="267" t="s">
        <v>13</v>
      </c>
      <c r="K1451" s="271" t="s">
        <v>949</v>
      </c>
    </row>
    <row r="1452" spans="2:11">
      <c r="B1452" s="267" t="s">
        <v>943</v>
      </c>
      <c r="C1452" t="s">
        <v>3796</v>
      </c>
      <c r="D1452" t="s">
        <v>3691</v>
      </c>
      <c r="E1452" s="564">
        <v>36000</v>
      </c>
      <c r="F1452" s="27">
        <f t="shared" si="69"/>
        <v>450585650.5</v>
      </c>
      <c r="G1452" s="266">
        <f t="shared" si="67"/>
        <v>36000</v>
      </c>
      <c r="H1452" s="269">
        <f t="shared" si="68"/>
        <v>450585650.5</v>
      </c>
      <c r="J1452" s="267" t="s">
        <v>13</v>
      </c>
      <c r="K1452" s="271" t="s">
        <v>949</v>
      </c>
    </row>
    <row r="1453" spans="2:11">
      <c r="B1453" s="267" t="s">
        <v>943</v>
      </c>
      <c r="C1453" t="s">
        <v>3796</v>
      </c>
      <c r="D1453" t="s">
        <v>3693</v>
      </c>
      <c r="E1453" s="564">
        <v>655000</v>
      </c>
      <c r="F1453" s="27">
        <f t="shared" si="69"/>
        <v>451240650.5</v>
      </c>
      <c r="G1453" s="266">
        <f t="shared" si="67"/>
        <v>655000</v>
      </c>
      <c r="H1453" s="269">
        <f t="shared" si="68"/>
        <v>451240650.5</v>
      </c>
      <c r="J1453" s="267" t="s">
        <v>13</v>
      </c>
      <c r="K1453" s="271" t="s">
        <v>949</v>
      </c>
    </row>
    <row r="1454" spans="2:11">
      <c r="B1454" s="267" t="s">
        <v>943</v>
      </c>
      <c r="C1454" t="s">
        <v>3796</v>
      </c>
      <c r="D1454" t="s">
        <v>3745</v>
      </c>
      <c r="E1454" s="564">
        <v>245000</v>
      </c>
      <c r="F1454" s="27">
        <f t="shared" si="69"/>
        <v>451485650.5</v>
      </c>
      <c r="G1454" s="266">
        <f t="shared" si="67"/>
        <v>245000</v>
      </c>
      <c r="H1454" s="269">
        <f t="shared" si="68"/>
        <v>451485650.5</v>
      </c>
      <c r="J1454" s="267" t="s">
        <v>13</v>
      </c>
      <c r="K1454" s="271" t="s">
        <v>949</v>
      </c>
    </row>
    <row r="1455" spans="2:11">
      <c r="B1455" s="267" t="s">
        <v>943</v>
      </c>
      <c r="C1455" t="s">
        <v>3796</v>
      </c>
      <c r="D1455" t="s">
        <v>3794</v>
      </c>
      <c r="E1455" s="564">
        <v>1785000</v>
      </c>
      <c r="F1455" s="27">
        <f t="shared" si="69"/>
        <v>453270650.5</v>
      </c>
      <c r="G1455" s="266">
        <f t="shared" si="67"/>
        <v>1785000</v>
      </c>
      <c r="H1455" s="269">
        <f t="shared" si="68"/>
        <v>453270650.5</v>
      </c>
      <c r="J1455" s="267" t="s">
        <v>13</v>
      </c>
      <c r="K1455" s="271" t="s">
        <v>949</v>
      </c>
    </row>
    <row r="1456" spans="2:11">
      <c r="B1456" s="267" t="s">
        <v>943</v>
      </c>
      <c r="C1456" t="s">
        <v>3796</v>
      </c>
      <c r="D1456" t="s">
        <v>3753</v>
      </c>
      <c r="E1456" s="564">
        <v>156000</v>
      </c>
      <c r="F1456" s="27">
        <f t="shared" si="69"/>
        <v>453426650.5</v>
      </c>
      <c r="G1456" s="266">
        <f t="shared" si="67"/>
        <v>156000</v>
      </c>
      <c r="H1456" s="269">
        <f t="shared" si="68"/>
        <v>453426650.5</v>
      </c>
      <c r="J1456" s="267" t="s">
        <v>13</v>
      </c>
      <c r="K1456" s="271" t="s">
        <v>949</v>
      </c>
    </row>
    <row r="1457" spans="2:11">
      <c r="B1457" s="267" t="s">
        <v>943</v>
      </c>
      <c r="C1457" t="s">
        <v>2282</v>
      </c>
      <c r="D1457" t="s">
        <v>3742</v>
      </c>
      <c r="E1457" s="564">
        <v>1862000</v>
      </c>
      <c r="F1457" s="27">
        <f t="shared" si="69"/>
        <v>455288650.5</v>
      </c>
      <c r="G1457" s="266">
        <f t="shared" si="67"/>
        <v>1862000</v>
      </c>
      <c r="H1457" s="269">
        <f t="shared" si="68"/>
        <v>455288650.5</v>
      </c>
      <c r="J1457" s="267" t="s">
        <v>13</v>
      </c>
      <c r="K1457" s="271" t="s">
        <v>949</v>
      </c>
    </row>
    <row r="1458" spans="2:11">
      <c r="B1458" s="267" t="s">
        <v>943</v>
      </c>
      <c r="C1458" t="s">
        <v>2282</v>
      </c>
      <c r="D1458" t="s">
        <v>3745</v>
      </c>
      <c r="E1458" s="564">
        <v>264000</v>
      </c>
      <c r="F1458" s="27">
        <f t="shared" si="69"/>
        <v>455552650.5</v>
      </c>
      <c r="G1458" s="266">
        <f t="shared" si="67"/>
        <v>264000</v>
      </c>
      <c r="H1458" s="269">
        <f t="shared" si="68"/>
        <v>455552650.5</v>
      </c>
      <c r="J1458" s="267" t="s">
        <v>13</v>
      </c>
      <c r="K1458" s="271" t="s">
        <v>949</v>
      </c>
    </row>
    <row r="1459" spans="2:11">
      <c r="B1459" s="267" t="s">
        <v>943</v>
      </c>
      <c r="C1459" t="s">
        <v>2282</v>
      </c>
      <c r="D1459" t="s">
        <v>3700</v>
      </c>
      <c r="E1459" s="564">
        <v>1372000</v>
      </c>
      <c r="F1459" s="27">
        <f t="shared" si="69"/>
        <v>456924650.5</v>
      </c>
      <c r="G1459" s="266">
        <f t="shared" si="67"/>
        <v>1372000</v>
      </c>
      <c r="H1459" s="269">
        <f t="shared" si="68"/>
        <v>456924650.5</v>
      </c>
      <c r="J1459" s="267" t="s">
        <v>13</v>
      </c>
      <c r="K1459" s="271" t="s">
        <v>949</v>
      </c>
    </row>
    <row r="1460" spans="2:11">
      <c r="B1460" s="267" t="s">
        <v>943</v>
      </c>
      <c r="C1460" t="s">
        <v>2282</v>
      </c>
      <c r="D1460" t="s">
        <v>3753</v>
      </c>
      <c r="E1460" s="564">
        <v>416000</v>
      </c>
      <c r="F1460" s="27">
        <f t="shared" si="69"/>
        <v>457340650.5</v>
      </c>
      <c r="G1460" s="266">
        <f t="shared" si="67"/>
        <v>416000</v>
      </c>
      <c r="H1460" s="269">
        <f t="shared" si="68"/>
        <v>457340650.5</v>
      </c>
      <c r="J1460" s="267" t="s">
        <v>13</v>
      </c>
      <c r="K1460" s="271" t="s">
        <v>949</v>
      </c>
    </row>
    <row r="1461" spans="2:11">
      <c r="B1461" s="267" t="s">
        <v>943</v>
      </c>
      <c r="C1461" t="s">
        <v>3797</v>
      </c>
      <c r="D1461" t="s">
        <v>3676</v>
      </c>
      <c r="E1461" s="564">
        <v>24000</v>
      </c>
      <c r="F1461" s="27">
        <f t="shared" si="69"/>
        <v>457364650.5</v>
      </c>
      <c r="G1461" s="266">
        <f t="shared" si="67"/>
        <v>24000</v>
      </c>
      <c r="H1461" s="269">
        <f t="shared" si="68"/>
        <v>457364650.5</v>
      </c>
      <c r="J1461" s="267" t="s">
        <v>13</v>
      </c>
      <c r="K1461" s="271" t="s">
        <v>949</v>
      </c>
    </row>
    <row r="1462" spans="2:11">
      <c r="B1462" s="267" t="s">
        <v>943</v>
      </c>
      <c r="C1462" t="s">
        <v>3797</v>
      </c>
      <c r="D1462" t="s">
        <v>3689</v>
      </c>
      <c r="E1462" s="564">
        <v>2000</v>
      </c>
      <c r="F1462" s="27">
        <f t="shared" si="69"/>
        <v>457366650.5</v>
      </c>
      <c r="G1462" s="266">
        <f t="shared" si="67"/>
        <v>2000</v>
      </c>
      <c r="H1462" s="269">
        <f t="shared" si="68"/>
        <v>457366650.5</v>
      </c>
      <c r="J1462" s="267" t="s">
        <v>13</v>
      </c>
      <c r="K1462" s="271" t="s">
        <v>949</v>
      </c>
    </row>
    <row r="1463" spans="2:11">
      <c r="B1463" s="267" t="s">
        <v>943</v>
      </c>
      <c r="C1463" t="s">
        <v>3797</v>
      </c>
      <c r="D1463" t="s">
        <v>3742</v>
      </c>
      <c r="E1463" s="564">
        <v>133000</v>
      </c>
      <c r="F1463" s="27">
        <f t="shared" si="69"/>
        <v>457499650.5</v>
      </c>
      <c r="G1463" s="266">
        <f t="shared" si="67"/>
        <v>133000</v>
      </c>
      <c r="H1463" s="269">
        <f t="shared" si="68"/>
        <v>457499650.5</v>
      </c>
      <c r="J1463" s="267" t="s">
        <v>13</v>
      </c>
      <c r="K1463" s="271" t="s">
        <v>949</v>
      </c>
    </row>
    <row r="1464" spans="2:11">
      <c r="B1464" s="267" t="s">
        <v>943</v>
      </c>
      <c r="C1464" t="s">
        <v>3797</v>
      </c>
      <c r="D1464" t="s">
        <v>3745</v>
      </c>
      <c r="E1464" s="564">
        <v>12000</v>
      </c>
      <c r="F1464" s="27">
        <f t="shared" si="69"/>
        <v>457511650.5</v>
      </c>
      <c r="G1464" s="266">
        <f t="shared" si="67"/>
        <v>12000</v>
      </c>
      <c r="H1464" s="269">
        <f t="shared" si="68"/>
        <v>457511650.5</v>
      </c>
      <c r="J1464" s="267" t="s">
        <v>13</v>
      </c>
      <c r="K1464" s="271" t="s">
        <v>949</v>
      </c>
    </row>
    <row r="1465" spans="2:11">
      <c r="B1465" s="267" t="s">
        <v>943</v>
      </c>
      <c r="C1465" t="s">
        <v>3798</v>
      </c>
      <c r="D1465" t="s">
        <v>3742</v>
      </c>
      <c r="E1465" s="564">
        <v>1064000</v>
      </c>
      <c r="F1465" s="27">
        <f t="shared" si="69"/>
        <v>458575650.5</v>
      </c>
      <c r="G1465" s="266">
        <f t="shared" si="67"/>
        <v>1064000</v>
      </c>
      <c r="H1465" s="269">
        <f t="shared" si="68"/>
        <v>458575650.5</v>
      </c>
      <c r="J1465" s="267" t="s">
        <v>13</v>
      </c>
      <c r="K1465" s="271" t="s">
        <v>949</v>
      </c>
    </row>
    <row r="1466" spans="2:11">
      <c r="B1466" s="267" t="s">
        <v>943</v>
      </c>
      <c r="C1466" t="s">
        <v>3798</v>
      </c>
      <c r="D1466" t="s">
        <v>3694</v>
      </c>
      <c r="E1466" s="564">
        <v>6000</v>
      </c>
      <c r="F1466" s="27">
        <f t="shared" si="69"/>
        <v>458581650.5</v>
      </c>
      <c r="G1466" s="266">
        <f t="shared" si="67"/>
        <v>6000</v>
      </c>
      <c r="H1466" s="269">
        <f t="shared" si="68"/>
        <v>458581650.5</v>
      </c>
      <c r="J1466" s="267" t="s">
        <v>13</v>
      </c>
      <c r="K1466" s="271" t="s">
        <v>949</v>
      </c>
    </row>
    <row r="1467" spans="2:11">
      <c r="B1467" s="267" t="s">
        <v>943</v>
      </c>
      <c r="C1467" t="s">
        <v>2848</v>
      </c>
      <c r="D1467" t="s">
        <v>3745</v>
      </c>
      <c r="E1467" s="564">
        <v>1000</v>
      </c>
      <c r="F1467" s="27">
        <f t="shared" si="69"/>
        <v>458582650.5</v>
      </c>
      <c r="G1467" s="266">
        <f t="shared" si="67"/>
        <v>1000</v>
      </c>
      <c r="H1467" s="269">
        <f t="shared" si="68"/>
        <v>458582650.5</v>
      </c>
      <c r="J1467" s="267" t="s">
        <v>13</v>
      </c>
      <c r="K1467" s="271" t="s">
        <v>949</v>
      </c>
    </row>
    <row r="1468" spans="2:11">
      <c r="B1468" s="267" t="s">
        <v>943</v>
      </c>
      <c r="C1468" t="s">
        <v>2849</v>
      </c>
      <c r="D1468" t="s">
        <v>3723</v>
      </c>
      <c r="E1468" s="564">
        <v>10000</v>
      </c>
      <c r="F1468" s="27">
        <f t="shared" si="69"/>
        <v>458592650.5</v>
      </c>
      <c r="G1468" s="266">
        <f t="shared" si="67"/>
        <v>10000</v>
      </c>
      <c r="H1468" s="269">
        <f t="shared" si="68"/>
        <v>458592650.5</v>
      </c>
      <c r="J1468" s="267" t="s">
        <v>13</v>
      </c>
      <c r="K1468" s="271" t="s">
        <v>949</v>
      </c>
    </row>
    <row r="1469" spans="2:11">
      <c r="B1469" s="267" t="s">
        <v>943</v>
      </c>
      <c r="C1469" t="s">
        <v>2302</v>
      </c>
      <c r="D1469" t="s">
        <v>3799</v>
      </c>
      <c r="E1469" s="564">
        <v>1400000</v>
      </c>
      <c r="F1469" s="27">
        <f t="shared" si="69"/>
        <v>459992650.5</v>
      </c>
      <c r="G1469" s="266">
        <f t="shared" si="67"/>
        <v>1400000</v>
      </c>
      <c r="H1469" s="269">
        <f t="shared" si="68"/>
        <v>459992650.5</v>
      </c>
      <c r="J1469" s="267" t="s">
        <v>13</v>
      </c>
      <c r="K1469" s="271" t="s">
        <v>949</v>
      </c>
    </row>
    <row r="1470" spans="2:11">
      <c r="B1470" s="267" t="s">
        <v>943</v>
      </c>
      <c r="C1470" t="s">
        <v>2302</v>
      </c>
      <c r="D1470" t="s">
        <v>3800</v>
      </c>
      <c r="E1470" s="564">
        <v>700000</v>
      </c>
      <c r="F1470" s="27">
        <f t="shared" si="69"/>
        <v>460692650.5</v>
      </c>
      <c r="G1470" s="266">
        <f t="shared" si="67"/>
        <v>700000</v>
      </c>
      <c r="H1470" s="269">
        <f t="shared" si="68"/>
        <v>460692650.5</v>
      </c>
      <c r="J1470" s="267" t="s">
        <v>13</v>
      </c>
      <c r="K1470" s="271" t="s">
        <v>949</v>
      </c>
    </row>
    <row r="1471" spans="2:11">
      <c r="B1471" s="267" t="s">
        <v>943</v>
      </c>
      <c r="C1471" t="s">
        <v>2302</v>
      </c>
      <c r="D1471" t="s">
        <v>3801</v>
      </c>
      <c r="E1471" s="564">
        <v>3097073</v>
      </c>
      <c r="F1471" s="27">
        <f t="shared" si="69"/>
        <v>463789723.5</v>
      </c>
      <c r="G1471" s="266">
        <f t="shared" si="67"/>
        <v>3097073</v>
      </c>
      <c r="H1471" s="269">
        <f t="shared" si="68"/>
        <v>463789723.5</v>
      </c>
      <c r="J1471" s="267" t="s">
        <v>13</v>
      </c>
      <c r="K1471" s="271" t="s">
        <v>949</v>
      </c>
    </row>
    <row r="1472" spans="2:11">
      <c r="B1472" s="267" t="s">
        <v>943</v>
      </c>
      <c r="C1472" t="s">
        <v>2302</v>
      </c>
      <c r="D1472" t="s">
        <v>3733</v>
      </c>
      <c r="E1472" s="564">
        <v>1700000</v>
      </c>
      <c r="F1472" s="27">
        <f t="shared" si="69"/>
        <v>465489723.5</v>
      </c>
      <c r="G1472" s="266">
        <f t="shared" si="67"/>
        <v>1700000</v>
      </c>
      <c r="H1472" s="269">
        <f t="shared" si="68"/>
        <v>465489723.5</v>
      </c>
      <c r="J1472" s="267" t="s">
        <v>13</v>
      </c>
      <c r="K1472" s="271" t="s">
        <v>949</v>
      </c>
    </row>
    <row r="1473" spans="2:11">
      <c r="B1473" s="267"/>
      <c r="C1473" s="563"/>
      <c r="D1473" s="563"/>
      <c r="E1473" s="266"/>
      <c r="F1473" s="564"/>
      <c r="G1473" s="266"/>
      <c r="H1473" s="564"/>
      <c r="J1473" s="271"/>
      <c r="K1473" s="271"/>
    </row>
    <row r="1474" spans="2:11">
      <c r="B1474" s="267"/>
      <c r="C1474" s="563"/>
      <c r="D1474" s="563"/>
      <c r="E1474" s="266"/>
      <c r="F1474" s="564"/>
      <c r="G1474" s="266"/>
      <c r="H1474" s="564"/>
      <c r="J1474" s="271"/>
      <c r="K1474" s="271"/>
    </row>
    <row r="1475" spans="2:11">
      <c r="B1475" s="267"/>
      <c r="C1475" s="563"/>
      <c r="D1475" s="563"/>
      <c r="E1475" s="266"/>
      <c r="F1475" s="564"/>
      <c r="G1475" s="266"/>
      <c r="H1475" s="564"/>
      <c r="J1475" s="271"/>
      <c r="K1475" s="271"/>
    </row>
    <row r="1476" spans="2:11">
      <c r="B1476" s="267"/>
      <c r="C1476" s="563"/>
      <c r="D1476" s="563"/>
      <c r="E1476" s="266"/>
      <c r="F1476" s="564"/>
      <c r="G1476" s="266"/>
      <c r="H1476" s="564"/>
      <c r="J1476" s="271"/>
      <c r="K1476" s="271"/>
    </row>
    <row r="1477" spans="2:11">
      <c r="B1477" s="267"/>
      <c r="C1477" s="563"/>
      <c r="D1477" s="563"/>
      <c r="E1477" s="266"/>
      <c r="F1477" s="564"/>
      <c r="G1477" s="266"/>
      <c r="H1477" s="564"/>
      <c r="J1477" s="271"/>
      <c r="K1477" s="271"/>
    </row>
    <row r="1478" spans="2:11">
      <c r="B1478" s="267"/>
      <c r="C1478" s="563"/>
      <c r="D1478" s="563"/>
      <c r="E1478" s="266"/>
      <c r="F1478" s="564"/>
      <c r="G1478" s="266"/>
      <c r="H1478" s="564"/>
      <c r="J1478" s="271"/>
      <c r="K1478" s="271"/>
    </row>
    <row r="1479" spans="2:11">
      <c r="B1479" s="267"/>
      <c r="C1479" s="563"/>
      <c r="D1479" s="563"/>
      <c r="E1479" s="266"/>
      <c r="F1479" s="564"/>
      <c r="G1479" s="266"/>
      <c r="H1479" s="564"/>
      <c r="J1479" s="271"/>
      <c r="K1479" s="271"/>
    </row>
    <row r="1480" spans="2:11">
      <c r="B1480" s="267"/>
      <c r="C1480" s="563"/>
      <c r="D1480" s="563"/>
      <c r="E1480" s="266"/>
      <c r="F1480" s="564"/>
      <c r="G1480" s="266"/>
      <c r="H1480" s="564"/>
      <c r="J1480" s="271"/>
      <c r="K1480" s="271"/>
    </row>
    <row r="1481" spans="2:11">
      <c r="B1481" s="267"/>
      <c r="C1481" s="563"/>
      <c r="D1481" s="563"/>
      <c r="E1481" s="266"/>
      <c r="F1481" s="564"/>
      <c r="G1481" s="266"/>
      <c r="H1481" s="564"/>
      <c r="J1481" s="271"/>
      <c r="K1481" s="271"/>
    </row>
    <row r="1482" spans="2:11">
      <c r="B1482" s="267"/>
      <c r="C1482" s="563"/>
      <c r="D1482" s="563"/>
      <c r="E1482" s="266"/>
      <c r="F1482" s="564"/>
      <c r="G1482" s="266"/>
      <c r="H1482" s="564"/>
      <c r="J1482" s="271"/>
      <c r="K1482" s="271"/>
    </row>
    <row r="1483" spans="2:11">
      <c r="B1483" s="267"/>
      <c r="C1483" s="563"/>
      <c r="D1483" s="563"/>
      <c r="E1483" s="266"/>
      <c r="F1483" s="564"/>
      <c r="G1483" s="266"/>
      <c r="H1483" s="564"/>
      <c r="J1483" s="271"/>
      <c r="K1483" s="271"/>
    </row>
    <row r="1484" spans="2:11">
      <c r="B1484" s="267"/>
      <c r="C1484" s="563"/>
      <c r="D1484" s="563"/>
      <c r="E1484" s="266"/>
      <c r="F1484" s="564"/>
      <c r="G1484" s="266"/>
      <c r="H1484" s="564"/>
      <c r="J1484" s="271"/>
      <c r="K1484" s="271"/>
    </row>
    <row r="1485" spans="2:11">
      <c r="B1485" s="267"/>
      <c r="C1485" s="563"/>
      <c r="D1485" s="563"/>
      <c r="E1485" s="266"/>
      <c r="F1485" s="564"/>
      <c r="G1485" s="266"/>
      <c r="H1485" s="564"/>
      <c r="J1485" s="271"/>
      <c r="K1485" s="271"/>
    </row>
    <row r="1486" spans="2:11">
      <c r="B1486" s="267"/>
      <c r="C1486" s="563"/>
      <c r="D1486" s="563"/>
      <c r="E1486" s="266"/>
      <c r="F1486" s="564"/>
      <c r="G1486" s="266"/>
      <c r="H1486" s="564"/>
      <c r="J1486" s="271"/>
      <c r="K1486" s="271"/>
    </row>
    <row r="1487" spans="2:11">
      <c r="B1487" s="267"/>
      <c r="C1487" s="563"/>
      <c r="D1487" s="563"/>
      <c r="E1487" s="266"/>
      <c r="F1487" s="564"/>
      <c r="G1487" s="266"/>
      <c r="H1487" s="564"/>
      <c r="J1487" s="271"/>
      <c r="K1487" s="271"/>
    </row>
    <row r="1488" spans="2:11">
      <c r="B1488" s="267"/>
      <c r="C1488" s="563"/>
      <c r="D1488" s="563"/>
      <c r="E1488" s="266"/>
      <c r="F1488" s="564"/>
      <c r="G1488" s="266"/>
      <c r="H1488" s="564"/>
      <c r="J1488" s="271"/>
      <c r="K1488" s="271"/>
    </row>
    <row r="1489" spans="2:11">
      <c r="B1489" s="267"/>
      <c r="C1489" s="563"/>
      <c r="D1489" s="563"/>
      <c r="E1489" s="266"/>
      <c r="F1489" s="564"/>
      <c r="G1489" s="266"/>
      <c r="H1489" s="564"/>
      <c r="J1489" s="271"/>
      <c r="K1489" s="271"/>
    </row>
    <row r="1490" spans="2:11">
      <c r="B1490" s="267"/>
      <c r="C1490" s="563"/>
      <c r="D1490" s="563"/>
      <c r="E1490" s="266"/>
      <c r="F1490" s="564"/>
      <c r="G1490" s="266"/>
      <c r="H1490" s="564"/>
      <c r="J1490" s="271"/>
      <c r="K1490" s="271"/>
    </row>
    <row r="1491" spans="2:11">
      <c r="B1491" s="267"/>
      <c r="C1491" s="563"/>
      <c r="D1491" s="563"/>
      <c r="E1491" s="266"/>
      <c r="F1491" s="564"/>
      <c r="G1491" s="266"/>
      <c r="H1491" s="564"/>
      <c r="J1491" s="271"/>
      <c r="K1491" s="271"/>
    </row>
    <row r="1492" spans="2:11">
      <c r="B1492" s="267"/>
      <c r="C1492" s="563"/>
      <c r="D1492" s="563"/>
      <c r="E1492" s="266"/>
      <c r="F1492" s="564"/>
      <c r="G1492" s="266"/>
      <c r="H1492" s="564"/>
      <c r="J1492" s="271"/>
      <c r="K1492" s="271"/>
    </row>
    <row r="1493" spans="2:11">
      <c r="B1493" s="267"/>
      <c r="C1493" s="563"/>
      <c r="D1493" s="563"/>
      <c r="E1493" s="266"/>
      <c r="F1493" s="564"/>
      <c r="G1493" s="266"/>
      <c r="H1493" s="564"/>
      <c r="J1493" s="271"/>
      <c r="K1493" s="271"/>
    </row>
    <row r="1494" spans="2:11">
      <c r="B1494" s="267"/>
      <c r="C1494" s="563"/>
      <c r="D1494" s="563"/>
      <c r="E1494" s="266"/>
      <c r="F1494" s="564"/>
      <c r="G1494" s="266"/>
      <c r="H1494" s="564"/>
      <c r="J1494" s="271"/>
      <c r="K1494" s="271"/>
    </row>
    <row r="1495" spans="2:11">
      <c r="B1495" s="267"/>
      <c r="C1495" s="563"/>
      <c r="D1495" s="563"/>
      <c r="E1495" s="266"/>
      <c r="F1495" s="564"/>
      <c r="G1495" s="266"/>
      <c r="H1495" s="564"/>
      <c r="J1495" s="271"/>
      <c r="K1495" s="271"/>
    </row>
    <row r="1496" spans="2:11">
      <c r="B1496" s="267"/>
      <c r="C1496" s="563"/>
      <c r="D1496" s="563"/>
      <c r="E1496" s="266"/>
      <c r="F1496" s="564"/>
      <c r="G1496" s="266"/>
      <c r="H1496" s="564"/>
      <c r="J1496" s="271"/>
      <c r="K1496" s="271"/>
    </row>
    <row r="1497" spans="2:11">
      <c r="B1497" s="267"/>
      <c r="C1497" s="563"/>
      <c r="D1497" s="563"/>
      <c r="E1497" s="266"/>
      <c r="F1497" s="564"/>
      <c r="G1497" s="266"/>
      <c r="H1497" s="564"/>
      <c r="J1497" s="271"/>
      <c r="K1497" s="271"/>
    </row>
    <row r="1498" spans="2:11">
      <c r="B1498" s="267"/>
      <c r="C1498" s="563"/>
      <c r="D1498" s="563"/>
      <c r="E1498" s="266"/>
      <c r="F1498" s="564"/>
      <c r="G1498" s="266"/>
      <c r="H1498" s="564"/>
      <c r="J1498" s="271"/>
      <c r="K1498" s="271"/>
    </row>
    <row r="1499" spans="2:11">
      <c r="B1499" s="267"/>
      <c r="C1499" s="563"/>
      <c r="D1499" s="563"/>
      <c r="E1499" s="266"/>
      <c r="F1499" s="564"/>
      <c r="G1499" s="266"/>
      <c r="H1499" s="564"/>
      <c r="J1499" s="271"/>
      <c r="K1499" s="271"/>
    </row>
    <row r="1500" spans="2:11">
      <c r="B1500" s="267"/>
      <c r="C1500" s="563"/>
      <c r="D1500" s="563"/>
      <c r="E1500" s="266"/>
      <c r="F1500" s="564"/>
      <c r="G1500" s="266"/>
      <c r="H1500" s="564"/>
      <c r="J1500" s="271"/>
      <c r="K1500" s="271"/>
    </row>
    <row r="1501" spans="2:11">
      <c r="B1501" s="267"/>
      <c r="C1501" s="563"/>
      <c r="D1501" s="563"/>
      <c r="E1501" s="266"/>
      <c r="F1501" s="564"/>
      <c r="G1501" s="266"/>
      <c r="H1501" s="564"/>
      <c r="J1501" s="271"/>
      <c r="K1501" s="271"/>
    </row>
    <row r="1502" spans="2:11">
      <c r="B1502" s="267"/>
      <c r="C1502" s="563"/>
      <c r="D1502" s="563"/>
      <c r="E1502" s="266"/>
      <c r="F1502" s="564"/>
      <c r="G1502" s="266"/>
      <c r="H1502" s="564"/>
      <c r="J1502" s="271"/>
      <c r="K1502" s="271"/>
    </row>
    <row r="1503" spans="2:11">
      <c r="B1503" s="267"/>
      <c r="C1503" s="563"/>
      <c r="D1503" s="563"/>
      <c r="E1503" s="266"/>
      <c r="F1503" s="564"/>
      <c r="G1503" s="266"/>
      <c r="H1503" s="564"/>
      <c r="J1503" s="271"/>
      <c r="K1503" s="271"/>
    </row>
    <row r="1504" spans="2:11">
      <c r="B1504" s="267"/>
      <c r="C1504" s="563"/>
      <c r="D1504" s="563"/>
      <c r="E1504" s="266"/>
      <c r="F1504" s="564"/>
      <c r="G1504" s="266"/>
      <c r="H1504" s="564"/>
      <c r="J1504" s="271"/>
      <c r="K1504" s="271"/>
    </row>
    <row r="1505" spans="2:11">
      <c r="B1505" s="267"/>
      <c r="C1505" s="563"/>
      <c r="D1505" s="563"/>
      <c r="E1505" s="266"/>
      <c r="F1505" s="564"/>
      <c r="G1505" s="266"/>
      <c r="H1505" s="564"/>
      <c r="J1505" s="271"/>
      <c r="K1505" s="271"/>
    </row>
    <row r="1506" spans="2:11">
      <c r="B1506" s="267"/>
      <c r="C1506" s="563"/>
      <c r="D1506" s="563"/>
      <c r="E1506" s="266"/>
      <c r="F1506" s="564"/>
      <c r="G1506" s="266"/>
      <c r="H1506" s="564"/>
      <c r="J1506" s="271"/>
      <c r="K1506" s="271"/>
    </row>
    <row r="1507" spans="2:11">
      <c r="B1507" s="267"/>
      <c r="C1507" s="563"/>
      <c r="D1507" s="563"/>
      <c r="E1507" s="266"/>
      <c r="F1507" s="564"/>
      <c r="G1507" s="266"/>
      <c r="H1507" s="564"/>
      <c r="J1507" s="271"/>
      <c r="K1507" s="271"/>
    </row>
    <row r="1508" spans="2:11">
      <c r="B1508" s="267"/>
      <c r="C1508" s="563"/>
      <c r="D1508" s="563"/>
      <c r="E1508" s="266"/>
      <c r="F1508" s="564"/>
      <c r="G1508" s="266"/>
      <c r="H1508" s="564"/>
      <c r="J1508" s="271"/>
      <c r="K1508" s="271"/>
    </row>
    <row r="1509" spans="2:11">
      <c r="B1509" s="267"/>
      <c r="C1509" s="563"/>
      <c r="D1509" s="563"/>
      <c r="E1509" s="266"/>
      <c r="F1509" s="564"/>
      <c r="G1509" s="266"/>
      <c r="H1509" s="564"/>
      <c r="J1509" s="271"/>
      <c r="K1509" s="271"/>
    </row>
    <row r="1510" spans="2:11">
      <c r="B1510" s="267"/>
      <c r="C1510" s="563"/>
      <c r="D1510" s="563"/>
      <c r="E1510" s="266"/>
      <c r="F1510" s="564"/>
      <c r="G1510" s="266"/>
      <c r="H1510" s="564"/>
      <c r="J1510" s="271"/>
      <c r="K1510" s="271"/>
    </row>
    <row r="1511" spans="2:11">
      <c r="B1511" s="267"/>
      <c r="C1511" s="563"/>
      <c r="D1511" s="563"/>
      <c r="E1511" s="266"/>
      <c r="F1511" s="564"/>
      <c r="G1511" s="266"/>
      <c r="H1511" s="564"/>
      <c r="J1511" s="271"/>
      <c r="K1511" s="271"/>
    </row>
    <row r="1512" spans="2:11">
      <c r="B1512" s="267"/>
      <c r="C1512" s="563"/>
      <c r="D1512" s="563"/>
      <c r="E1512" s="266"/>
      <c r="F1512" s="564"/>
      <c r="G1512" s="266"/>
      <c r="H1512" s="564"/>
      <c r="J1512" s="271"/>
      <c r="K1512" s="271"/>
    </row>
    <row r="1513" spans="2:11">
      <c r="B1513" s="267"/>
      <c r="C1513" s="563"/>
      <c r="D1513" s="563"/>
      <c r="E1513" s="266"/>
      <c r="F1513" s="564"/>
      <c r="G1513" s="266"/>
      <c r="H1513" s="564"/>
      <c r="J1513" s="271"/>
      <c r="K1513" s="271"/>
    </row>
    <row r="1514" spans="2:11">
      <c r="B1514" s="267"/>
      <c r="C1514" s="563"/>
      <c r="D1514" s="563"/>
      <c r="E1514" s="266"/>
      <c r="F1514" s="564"/>
      <c r="G1514" s="266"/>
      <c r="H1514" s="564"/>
      <c r="J1514" s="271"/>
      <c r="K1514" s="271"/>
    </row>
    <row r="1515" spans="2:11">
      <c r="B1515" s="267"/>
      <c r="C1515" s="563"/>
      <c r="D1515" s="563"/>
      <c r="E1515" s="266"/>
      <c r="F1515" s="564"/>
      <c r="G1515" s="266"/>
      <c r="H1515" s="564"/>
      <c r="J1515" s="271"/>
      <c r="K1515" s="271"/>
    </row>
    <row r="1516" spans="2:11">
      <c r="B1516" s="267"/>
      <c r="C1516" s="563"/>
      <c r="D1516" s="563"/>
      <c r="E1516" s="266"/>
      <c r="F1516" s="564"/>
      <c r="G1516" s="266"/>
      <c r="H1516" s="564"/>
      <c r="J1516" s="271"/>
      <c r="K1516" s="271"/>
    </row>
    <row r="1517" spans="2:11">
      <c r="B1517" s="267"/>
      <c r="C1517" s="563"/>
      <c r="D1517" s="563"/>
      <c r="E1517" s="266"/>
      <c r="F1517" s="564"/>
      <c r="G1517" s="266"/>
      <c r="H1517" s="564"/>
      <c r="J1517" s="271"/>
      <c r="K1517" s="271"/>
    </row>
    <row r="1518" spans="2:11">
      <c r="B1518" s="267"/>
      <c r="C1518" s="563"/>
      <c r="D1518" s="563"/>
      <c r="E1518" s="266"/>
      <c r="F1518" s="564"/>
      <c r="G1518" s="266"/>
      <c r="H1518" s="564"/>
      <c r="J1518" s="271"/>
      <c r="K1518" s="271"/>
    </row>
    <row r="1519" spans="2:11">
      <c r="B1519" s="267"/>
      <c r="C1519" s="563"/>
      <c r="D1519" s="563"/>
      <c r="E1519" s="266"/>
      <c r="F1519" s="564"/>
      <c r="G1519" s="266"/>
      <c r="H1519" s="564"/>
      <c r="J1519" s="271"/>
      <c r="K1519" s="271"/>
    </row>
    <row r="1520" spans="2:11">
      <c r="B1520" s="267"/>
      <c r="C1520" s="563"/>
      <c r="D1520" s="563"/>
      <c r="E1520" s="266"/>
      <c r="F1520" s="564"/>
      <c r="G1520" s="266"/>
      <c r="H1520" s="564"/>
      <c r="J1520" s="271"/>
      <c r="K1520" s="271"/>
    </row>
    <row r="1521" spans="2:11">
      <c r="B1521" s="267"/>
      <c r="C1521" s="563"/>
      <c r="D1521" s="563"/>
      <c r="E1521" s="266"/>
      <c r="F1521" s="564"/>
      <c r="G1521" s="266"/>
      <c r="H1521" s="564"/>
      <c r="J1521" s="271"/>
      <c r="K1521" s="271"/>
    </row>
    <row r="1522" spans="2:11">
      <c r="B1522" s="267"/>
      <c r="C1522" s="563"/>
      <c r="D1522" s="563"/>
      <c r="E1522" s="266"/>
      <c r="F1522" s="564"/>
      <c r="G1522" s="266"/>
      <c r="H1522" s="564"/>
      <c r="J1522" s="271"/>
      <c r="K1522" s="271"/>
    </row>
    <row r="1523" spans="2:11">
      <c r="B1523" s="267"/>
      <c r="C1523" s="563"/>
      <c r="D1523" s="563"/>
      <c r="E1523" s="266"/>
      <c r="F1523" s="564"/>
      <c r="G1523" s="266"/>
      <c r="H1523" s="564"/>
      <c r="J1523" s="271"/>
      <c r="K1523" s="271"/>
    </row>
    <row r="1524" spans="2:11">
      <c r="B1524" s="267"/>
      <c r="C1524" s="563"/>
      <c r="D1524" s="563"/>
      <c r="E1524" s="266"/>
      <c r="F1524" s="564"/>
      <c r="G1524" s="266"/>
      <c r="H1524" s="564"/>
      <c r="J1524" s="271"/>
      <c r="K1524" s="271"/>
    </row>
    <row r="1525" spans="2:11">
      <c r="B1525" s="267"/>
      <c r="C1525" s="563"/>
      <c r="D1525" s="563"/>
      <c r="E1525" s="266"/>
      <c r="F1525" s="564"/>
      <c r="G1525" s="266"/>
      <c r="H1525" s="564"/>
      <c r="J1525" s="271"/>
      <c r="K1525" s="271"/>
    </row>
    <row r="1526" spans="2:11">
      <c r="B1526" s="267"/>
      <c r="C1526" s="563"/>
      <c r="D1526" s="563"/>
      <c r="E1526" s="266"/>
      <c r="F1526" s="564"/>
      <c r="G1526" s="266"/>
      <c r="H1526" s="564"/>
      <c r="J1526" s="271"/>
      <c r="K1526" s="271"/>
    </row>
    <row r="1527" spans="2:11">
      <c r="B1527" s="267"/>
      <c r="C1527" s="563"/>
      <c r="D1527" s="563"/>
      <c r="E1527" s="266"/>
      <c r="F1527" s="564"/>
      <c r="G1527" s="266"/>
      <c r="H1527" s="564"/>
      <c r="J1527" s="271"/>
      <c r="K1527" s="271"/>
    </row>
    <row r="1528" spans="2:11">
      <c r="B1528" s="267"/>
      <c r="C1528" s="563"/>
      <c r="D1528" s="563"/>
      <c r="E1528" s="266"/>
      <c r="F1528" s="564"/>
      <c r="G1528" s="266"/>
      <c r="H1528" s="564"/>
      <c r="J1528" s="271"/>
      <c r="K1528" s="271"/>
    </row>
    <row r="1529" spans="2:11">
      <c r="B1529" s="267"/>
      <c r="C1529" s="563"/>
      <c r="D1529" s="563"/>
      <c r="E1529" s="266"/>
      <c r="F1529" s="564"/>
      <c r="G1529" s="266"/>
      <c r="H1529" s="564"/>
      <c r="J1529" s="271"/>
      <c r="K1529" s="271"/>
    </row>
    <row r="1530" spans="2:11">
      <c r="B1530" s="267"/>
      <c r="C1530" s="563"/>
      <c r="D1530" s="563"/>
      <c r="E1530" s="266"/>
      <c r="F1530" s="564"/>
      <c r="G1530" s="266"/>
      <c r="H1530" s="564"/>
      <c r="J1530" s="271"/>
      <c r="K1530" s="271"/>
    </row>
    <row r="1531" spans="2:11">
      <c r="B1531" s="267"/>
      <c r="C1531" s="563"/>
      <c r="D1531" s="563"/>
      <c r="E1531" s="266"/>
      <c r="F1531" s="564"/>
      <c r="G1531" s="266"/>
      <c r="H1531" s="564"/>
      <c r="J1531" s="271"/>
      <c r="K1531" s="271"/>
    </row>
    <row r="1532" spans="2:11">
      <c r="B1532" s="267"/>
      <c r="C1532" s="563"/>
      <c r="D1532" s="563"/>
      <c r="E1532" s="266"/>
      <c r="F1532" s="564"/>
      <c r="G1532" s="266"/>
      <c r="H1532" s="564"/>
      <c r="J1532" s="271"/>
      <c r="K1532" s="271"/>
    </row>
    <row r="1533" spans="2:11">
      <c r="B1533" s="267"/>
      <c r="C1533" s="563"/>
      <c r="D1533" s="563"/>
      <c r="E1533" s="266"/>
      <c r="F1533" s="564"/>
      <c r="G1533" s="266"/>
      <c r="H1533" s="564"/>
      <c r="J1533" s="271"/>
      <c r="K1533" s="271"/>
    </row>
    <row r="1534" spans="2:11">
      <c r="B1534" s="267"/>
      <c r="C1534" s="563"/>
      <c r="D1534" s="563"/>
      <c r="E1534" s="266"/>
      <c r="F1534" s="564"/>
      <c r="G1534" s="266"/>
      <c r="H1534" s="564"/>
      <c r="J1534" s="271"/>
      <c r="K1534" s="271"/>
    </row>
    <row r="1535" spans="2:11">
      <c r="B1535" s="267"/>
      <c r="C1535" s="563"/>
      <c r="D1535" s="563"/>
      <c r="E1535" s="266"/>
      <c r="F1535" s="564"/>
      <c r="G1535" s="266"/>
      <c r="H1535" s="564"/>
      <c r="J1535" s="271"/>
      <c r="K1535" s="271"/>
    </row>
    <row r="1536" spans="2:11">
      <c r="B1536" s="267"/>
      <c r="C1536" s="563"/>
      <c r="D1536" s="563"/>
      <c r="E1536" s="266"/>
      <c r="F1536" s="564"/>
      <c r="G1536" s="266"/>
      <c r="H1536" s="564"/>
      <c r="J1536" s="271"/>
      <c r="K1536" s="271"/>
    </row>
    <row r="1537" spans="2:11">
      <c r="B1537" s="267"/>
      <c r="C1537" s="563"/>
      <c r="D1537" s="563"/>
      <c r="E1537" s="266"/>
      <c r="F1537" s="564"/>
      <c r="G1537" s="266"/>
      <c r="H1537" s="564"/>
      <c r="J1537" s="271"/>
      <c r="K1537" s="271"/>
    </row>
    <row r="1538" spans="2:11">
      <c r="B1538" s="267"/>
      <c r="C1538" s="563"/>
      <c r="D1538" s="563"/>
      <c r="E1538" s="266"/>
      <c r="F1538" s="564"/>
      <c r="G1538" s="266"/>
      <c r="H1538" s="564"/>
      <c r="J1538" s="271"/>
      <c r="K1538" s="271"/>
    </row>
    <row r="1539" spans="2:11">
      <c r="B1539" s="267"/>
      <c r="C1539" s="563"/>
      <c r="D1539" s="563"/>
      <c r="E1539" s="266"/>
      <c r="F1539" s="564"/>
      <c r="G1539" s="266"/>
      <c r="H1539" s="564"/>
      <c r="J1539" s="271"/>
      <c r="K1539" s="271"/>
    </row>
    <row r="1540" spans="2:11">
      <c r="B1540" s="267"/>
      <c r="C1540" s="563"/>
      <c r="D1540" s="563"/>
      <c r="E1540" s="266"/>
      <c r="F1540" s="564"/>
      <c r="G1540" s="266"/>
      <c r="H1540" s="564"/>
      <c r="J1540" s="271"/>
      <c r="K1540" s="271"/>
    </row>
    <row r="1541" spans="2:11">
      <c r="B1541" s="267"/>
      <c r="C1541" s="563"/>
      <c r="D1541" s="563"/>
      <c r="E1541" s="266"/>
      <c r="F1541" s="564"/>
      <c r="G1541" s="266"/>
      <c r="H1541" s="564"/>
      <c r="J1541" s="271"/>
      <c r="K1541" s="271"/>
    </row>
    <row r="1542" spans="2:11">
      <c r="B1542" s="267"/>
      <c r="C1542" s="563"/>
      <c r="D1542" s="563"/>
      <c r="E1542" s="266"/>
      <c r="F1542" s="564"/>
      <c r="G1542" s="266"/>
      <c r="H1542" s="564"/>
      <c r="J1542" s="271"/>
      <c r="K1542" s="271"/>
    </row>
    <row r="1543" spans="2:11">
      <c r="B1543" s="267"/>
      <c r="C1543" s="563"/>
      <c r="D1543" s="563"/>
      <c r="E1543" s="266"/>
      <c r="F1543" s="564"/>
      <c r="G1543" s="266"/>
      <c r="H1543" s="564"/>
      <c r="J1543" s="271"/>
      <c r="K1543" s="271"/>
    </row>
    <row r="1544" spans="2:11">
      <c r="B1544" s="267"/>
      <c r="C1544" s="563"/>
      <c r="D1544" s="563"/>
      <c r="E1544" s="266"/>
      <c r="F1544" s="564"/>
      <c r="G1544" s="266"/>
      <c r="H1544" s="564"/>
      <c r="J1544" s="271"/>
      <c r="K1544" s="271"/>
    </row>
    <row r="1545" spans="2:11">
      <c r="B1545" s="267"/>
      <c r="C1545" s="563"/>
      <c r="D1545" s="563"/>
      <c r="E1545" s="266"/>
      <c r="F1545" s="564"/>
      <c r="G1545" s="266"/>
      <c r="H1545" s="564"/>
      <c r="J1545" s="271"/>
      <c r="K1545" s="271"/>
    </row>
    <row r="1546" spans="2:11">
      <c r="B1546" s="267"/>
      <c r="C1546" s="563"/>
      <c r="D1546" s="563"/>
      <c r="E1546" s="266"/>
      <c r="F1546" s="564"/>
      <c r="G1546" s="266"/>
      <c r="H1546" s="564"/>
      <c r="J1546" s="271"/>
      <c r="K1546" s="271"/>
    </row>
    <row r="1547" spans="2:11">
      <c r="B1547" s="267"/>
      <c r="C1547" s="563"/>
      <c r="D1547" s="563"/>
      <c r="E1547" s="266"/>
      <c r="F1547" s="564"/>
      <c r="G1547" s="266"/>
      <c r="H1547" s="564"/>
      <c r="J1547" s="271"/>
      <c r="K1547" s="271"/>
    </row>
    <row r="1548" spans="2:11">
      <c r="B1548" s="267"/>
      <c r="C1548" s="563"/>
      <c r="D1548" s="563"/>
      <c r="E1548" s="266"/>
      <c r="F1548" s="564"/>
      <c r="G1548" s="266"/>
      <c r="H1548" s="564"/>
      <c r="J1548" s="271"/>
      <c r="K1548" s="271"/>
    </row>
    <row r="1549" spans="2:11">
      <c r="B1549" s="267"/>
      <c r="C1549" s="563"/>
      <c r="D1549" s="563"/>
      <c r="E1549" s="266"/>
      <c r="F1549" s="564"/>
      <c r="G1549" s="266"/>
      <c r="H1549" s="564"/>
      <c r="J1549" s="271"/>
      <c r="K1549" s="271"/>
    </row>
    <row r="1550" spans="2:11">
      <c r="B1550" s="267"/>
      <c r="C1550" s="563"/>
      <c r="D1550" s="563"/>
      <c r="E1550" s="266"/>
      <c r="F1550" s="564"/>
      <c r="G1550" s="266"/>
      <c r="H1550" s="564"/>
      <c r="J1550" s="271"/>
      <c r="K1550" s="271"/>
    </row>
    <row r="1551" spans="2:11">
      <c r="B1551" s="267"/>
      <c r="C1551" s="563"/>
      <c r="D1551" s="563"/>
      <c r="E1551" s="266"/>
      <c r="F1551" s="564"/>
      <c r="G1551" s="266"/>
      <c r="H1551" s="564"/>
      <c r="J1551" s="271"/>
      <c r="K1551" s="271"/>
    </row>
    <row r="1552" spans="2:11">
      <c r="B1552" s="267"/>
      <c r="C1552" s="563"/>
      <c r="D1552" s="563"/>
      <c r="E1552" s="266"/>
      <c r="F1552" s="564"/>
      <c r="G1552" s="266"/>
      <c r="H1552" s="564"/>
      <c r="J1552" s="271"/>
      <c r="K1552" s="271"/>
    </row>
    <row r="1553" spans="2:11">
      <c r="B1553" s="267"/>
      <c r="C1553" s="563"/>
      <c r="D1553" s="563"/>
      <c r="E1553" s="266"/>
      <c r="F1553" s="564"/>
      <c r="G1553" s="266"/>
      <c r="H1553" s="564"/>
      <c r="J1553" s="271"/>
      <c r="K1553" s="271"/>
    </row>
    <row r="1554" spans="2:11">
      <c r="B1554" s="267"/>
      <c r="C1554" s="563"/>
      <c r="D1554" s="563"/>
      <c r="E1554" s="266"/>
      <c r="F1554" s="564"/>
      <c r="G1554" s="266"/>
      <c r="H1554" s="564"/>
      <c r="J1554" s="271"/>
      <c r="K1554" s="271"/>
    </row>
    <row r="1555" spans="2:11">
      <c r="B1555" s="267"/>
      <c r="C1555" s="563"/>
      <c r="D1555" s="563"/>
      <c r="E1555" s="266"/>
      <c r="F1555" s="564"/>
      <c r="G1555" s="266"/>
      <c r="H1555" s="564"/>
      <c r="J1555" s="271"/>
      <c r="K1555" s="271"/>
    </row>
    <row r="1556" spans="2:11">
      <c r="B1556" s="267"/>
      <c r="C1556" s="563"/>
      <c r="D1556" s="563"/>
      <c r="E1556" s="266"/>
      <c r="F1556" s="564"/>
      <c r="G1556" s="266"/>
      <c r="H1556" s="564"/>
      <c r="J1556" s="271"/>
      <c r="K1556" s="271"/>
    </row>
    <row r="1557" spans="2:11">
      <c r="B1557" s="267"/>
      <c r="C1557" s="563"/>
      <c r="D1557" s="563"/>
      <c r="E1557" s="266"/>
      <c r="F1557" s="564"/>
      <c r="G1557" s="266"/>
      <c r="H1557" s="564"/>
      <c r="J1557" s="271"/>
      <c r="K1557" s="271"/>
    </row>
    <row r="1558" spans="2:11">
      <c r="B1558" s="267"/>
      <c r="C1558" s="563"/>
      <c r="D1558" s="563"/>
      <c r="E1558" s="266"/>
      <c r="F1558" s="564"/>
      <c r="G1558" s="266"/>
      <c r="H1558" s="564"/>
      <c r="J1558" s="271"/>
      <c r="K1558" s="271"/>
    </row>
    <row r="1559" spans="2:11">
      <c r="B1559" s="267"/>
      <c r="C1559" s="563"/>
      <c r="D1559" s="563"/>
      <c r="E1559" s="266"/>
      <c r="F1559" s="564"/>
      <c r="G1559" s="266"/>
      <c r="H1559" s="564"/>
      <c r="J1559" s="271"/>
      <c r="K1559" s="271"/>
    </row>
    <row r="1560" spans="2:11">
      <c r="B1560" s="267"/>
      <c r="C1560" s="563"/>
      <c r="D1560" s="563"/>
      <c r="E1560" s="266"/>
      <c r="F1560" s="564"/>
      <c r="G1560" s="266"/>
      <c r="H1560" s="564"/>
      <c r="J1560" s="271"/>
      <c r="K1560" s="271"/>
    </row>
    <row r="1561" spans="2:11">
      <c r="B1561" s="267"/>
      <c r="C1561" s="563"/>
      <c r="D1561" s="563"/>
      <c r="E1561" s="266"/>
      <c r="F1561" s="564"/>
      <c r="G1561" s="266"/>
      <c r="H1561" s="564"/>
      <c r="J1561" s="271"/>
      <c r="K1561" s="271"/>
    </row>
    <row r="1562" spans="2:11">
      <c r="B1562" s="267"/>
      <c r="C1562" s="563"/>
      <c r="D1562" s="563"/>
      <c r="E1562" s="266"/>
      <c r="F1562" s="564"/>
      <c r="G1562" s="266"/>
      <c r="H1562" s="564"/>
      <c r="J1562" s="271"/>
      <c r="K1562" s="271"/>
    </row>
    <row r="1563" spans="2:11">
      <c r="B1563" s="267"/>
      <c r="C1563" s="563"/>
      <c r="D1563" s="563"/>
      <c r="E1563" s="266"/>
      <c r="F1563" s="564"/>
      <c r="G1563" s="266"/>
      <c r="H1563" s="564"/>
      <c r="J1563" s="271"/>
      <c r="K1563" s="271"/>
    </row>
    <row r="1564" spans="2:11">
      <c r="B1564" s="267"/>
      <c r="C1564" s="563"/>
      <c r="D1564" s="563"/>
      <c r="E1564" s="266"/>
      <c r="F1564" s="564"/>
      <c r="G1564" s="266"/>
      <c r="H1564" s="564"/>
      <c r="J1564" s="271"/>
      <c r="K1564" s="271"/>
    </row>
    <row r="1565" spans="2:11">
      <c r="B1565" s="267"/>
      <c r="C1565" s="563"/>
      <c r="D1565" s="563"/>
      <c r="E1565" s="266"/>
      <c r="F1565" s="564"/>
      <c r="G1565" s="266"/>
      <c r="H1565" s="564"/>
      <c r="J1565" s="271"/>
      <c r="K1565" s="271"/>
    </row>
    <row r="1566" spans="2:11">
      <c r="B1566" s="267"/>
      <c r="C1566" s="563"/>
      <c r="D1566" s="563"/>
      <c r="E1566" s="266"/>
      <c r="F1566" s="564"/>
      <c r="G1566" s="266"/>
      <c r="H1566" s="564"/>
      <c r="J1566" s="271"/>
      <c r="K1566" s="271"/>
    </row>
    <row r="1567" spans="2:11">
      <c r="B1567" s="267"/>
      <c r="C1567" s="563"/>
      <c r="D1567" s="563"/>
      <c r="E1567" s="266"/>
      <c r="F1567" s="564"/>
      <c r="G1567" s="266"/>
      <c r="H1567" s="564"/>
      <c r="J1567" s="271"/>
      <c r="K1567" s="271"/>
    </row>
    <row r="1568" spans="2:11">
      <c r="B1568" s="267"/>
      <c r="C1568" s="563"/>
      <c r="D1568" s="563"/>
      <c r="E1568" s="266"/>
      <c r="F1568" s="564"/>
      <c r="G1568" s="266"/>
      <c r="H1568" s="564"/>
      <c r="J1568" s="271"/>
      <c r="K1568" s="271"/>
    </row>
    <row r="1569" spans="2:11">
      <c r="B1569" s="267"/>
      <c r="C1569" s="563"/>
      <c r="D1569" s="563"/>
      <c r="E1569" s="266"/>
      <c r="F1569" s="564"/>
      <c r="G1569" s="266"/>
      <c r="H1569" s="564"/>
      <c r="J1569" s="271"/>
      <c r="K1569" s="271"/>
    </row>
    <row r="1570" spans="2:11">
      <c r="B1570" s="267"/>
      <c r="C1570" s="563"/>
      <c r="D1570" s="563"/>
      <c r="E1570" s="266"/>
      <c r="F1570" s="564"/>
      <c r="G1570" s="266"/>
      <c r="H1570" s="564"/>
      <c r="J1570" s="271"/>
      <c r="K1570" s="271"/>
    </row>
    <row r="1571" spans="2:11">
      <c r="B1571" s="267"/>
      <c r="C1571" s="563"/>
      <c r="D1571" s="563"/>
      <c r="E1571" s="266"/>
      <c r="F1571" s="564"/>
      <c r="G1571" s="266"/>
      <c r="H1571" s="564"/>
      <c r="J1571" s="271"/>
      <c r="K1571" s="271"/>
    </row>
    <row r="1572" spans="2:11">
      <c r="B1572" s="267"/>
      <c r="C1572" s="563"/>
      <c r="D1572" s="563"/>
      <c r="E1572" s="266"/>
      <c r="F1572" s="564"/>
      <c r="G1572" s="266"/>
      <c r="H1572" s="564"/>
      <c r="J1572" s="271"/>
      <c r="K1572" s="271"/>
    </row>
    <row r="1573" spans="2:11">
      <c r="B1573" s="267"/>
      <c r="C1573" s="563"/>
      <c r="D1573" s="563"/>
      <c r="E1573" s="266"/>
      <c r="F1573" s="564"/>
      <c r="G1573" s="266"/>
      <c r="H1573" s="564"/>
      <c r="J1573" s="271"/>
      <c r="K1573" s="271"/>
    </row>
    <row r="1574" spans="2:11">
      <c r="B1574" s="267"/>
      <c r="C1574" s="563"/>
      <c r="D1574" s="563"/>
      <c r="E1574" s="266"/>
      <c r="F1574" s="564"/>
      <c r="G1574" s="266"/>
      <c r="H1574" s="564"/>
      <c r="J1574" s="271"/>
      <c r="K1574" s="271"/>
    </row>
    <row r="1575" spans="2:11">
      <c r="B1575" s="267"/>
      <c r="C1575" s="563"/>
      <c r="D1575" s="563"/>
      <c r="E1575" s="266"/>
      <c r="F1575" s="564"/>
      <c r="G1575" s="266"/>
      <c r="H1575" s="564"/>
      <c r="J1575" s="271"/>
      <c r="K1575" s="271"/>
    </row>
    <row r="1576" spans="2:11">
      <c r="B1576" s="267"/>
      <c r="C1576" s="563"/>
      <c r="D1576" s="563"/>
      <c r="E1576" s="266"/>
      <c r="F1576" s="564"/>
      <c r="G1576" s="266"/>
      <c r="H1576" s="564"/>
      <c r="J1576" s="271"/>
      <c r="K1576" s="271"/>
    </row>
    <row r="1577" spans="2:11">
      <c r="B1577" s="267"/>
      <c r="C1577" s="563"/>
      <c r="D1577" s="563"/>
      <c r="E1577" s="266"/>
      <c r="F1577" s="564"/>
      <c r="G1577" s="266"/>
      <c r="H1577" s="564"/>
      <c r="J1577" s="271"/>
      <c r="K1577" s="271"/>
    </row>
    <row r="1578" spans="2:11">
      <c r="B1578" s="267"/>
      <c r="C1578" s="563"/>
      <c r="D1578" s="563"/>
      <c r="E1578" s="266"/>
      <c r="F1578" s="564"/>
      <c r="G1578" s="266"/>
      <c r="H1578" s="564"/>
      <c r="J1578" s="271"/>
      <c r="K1578" s="271"/>
    </row>
    <row r="1579" spans="2:11">
      <c r="B1579" s="267"/>
      <c r="C1579" s="563"/>
      <c r="D1579" s="563"/>
      <c r="E1579" s="266"/>
      <c r="F1579" s="564"/>
      <c r="G1579" s="266"/>
      <c r="H1579" s="564"/>
      <c r="J1579" s="271"/>
      <c r="K1579" s="271"/>
    </row>
    <row r="1580" spans="2:11">
      <c r="B1580" s="267"/>
      <c r="C1580" s="563"/>
      <c r="D1580" s="563"/>
      <c r="E1580" s="266"/>
      <c r="F1580" s="564"/>
      <c r="G1580" s="266"/>
      <c r="H1580" s="564"/>
      <c r="J1580" s="271"/>
      <c r="K1580" s="271"/>
    </row>
    <row r="1581" spans="2:11">
      <c r="B1581" s="267"/>
      <c r="C1581" s="563"/>
      <c r="D1581" s="563"/>
      <c r="E1581" s="266"/>
      <c r="F1581" s="564"/>
      <c r="G1581" s="266"/>
      <c r="H1581" s="564"/>
      <c r="J1581" s="271"/>
      <c r="K1581" s="271"/>
    </row>
    <row r="1582" spans="2:11">
      <c r="B1582" s="267"/>
      <c r="C1582" s="563"/>
      <c r="D1582" s="563"/>
      <c r="E1582" s="266"/>
      <c r="F1582" s="564"/>
      <c r="G1582" s="266"/>
      <c r="H1582" s="564"/>
      <c r="J1582" s="271"/>
      <c r="K1582" s="271"/>
    </row>
    <row r="1583" spans="2:11">
      <c r="B1583" s="267"/>
      <c r="C1583" s="563"/>
      <c r="D1583" s="563"/>
      <c r="E1583" s="266"/>
      <c r="F1583" s="564"/>
      <c r="G1583" s="266"/>
      <c r="H1583" s="564"/>
      <c r="J1583" s="271"/>
      <c r="K1583" s="271"/>
    </row>
    <row r="1584" spans="2:11">
      <c r="B1584" s="267"/>
      <c r="C1584" s="563"/>
      <c r="D1584" s="563"/>
      <c r="E1584" s="266"/>
      <c r="F1584" s="564"/>
      <c r="G1584" s="266"/>
      <c r="H1584" s="564"/>
      <c r="J1584" s="271"/>
      <c r="K1584" s="271"/>
    </row>
    <row r="1585" spans="2:11">
      <c r="B1585" s="267"/>
      <c r="C1585" s="563"/>
      <c r="D1585" s="563"/>
      <c r="E1585" s="266"/>
      <c r="F1585" s="564"/>
      <c r="G1585" s="266"/>
      <c r="H1585" s="564"/>
      <c r="J1585" s="271"/>
      <c r="K1585" s="271"/>
    </row>
    <row r="1586" spans="2:11">
      <c r="B1586" s="267"/>
      <c r="C1586" s="563"/>
      <c r="D1586" s="563"/>
      <c r="E1586" s="266"/>
      <c r="F1586" s="564"/>
      <c r="G1586" s="266"/>
      <c r="H1586" s="564"/>
      <c r="J1586" s="271"/>
      <c r="K1586" s="271"/>
    </row>
    <row r="1587" spans="2:11">
      <c r="B1587" s="267"/>
      <c r="C1587" s="563"/>
      <c r="D1587" s="563"/>
      <c r="E1587" s="266"/>
      <c r="F1587" s="564"/>
      <c r="G1587" s="266"/>
      <c r="H1587" s="564"/>
      <c r="J1587" s="271"/>
      <c r="K1587" s="271"/>
    </row>
    <row r="1588" spans="2:11">
      <c r="B1588" s="267"/>
      <c r="C1588" s="563"/>
      <c r="D1588" s="563"/>
      <c r="E1588" s="266"/>
      <c r="F1588" s="564"/>
      <c r="G1588" s="266"/>
      <c r="H1588" s="564"/>
      <c r="J1588" s="271"/>
      <c r="K1588" s="271"/>
    </row>
    <row r="1589" spans="2:11">
      <c r="B1589" s="267"/>
      <c r="C1589" s="563"/>
      <c r="D1589" s="563"/>
      <c r="E1589" s="266"/>
      <c r="F1589" s="564"/>
      <c r="G1589" s="266"/>
      <c r="H1589" s="564"/>
      <c r="J1589" s="271"/>
      <c r="K1589" s="271"/>
    </row>
    <row r="1590" spans="2:11">
      <c r="B1590" s="267"/>
      <c r="C1590" s="563"/>
      <c r="D1590" s="563"/>
      <c r="E1590" s="266"/>
      <c r="F1590" s="564"/>
      <c r="G1590" s="266"/>
      <c r="H1590" s="564"/>
      <c r="J1590" s="271"/>
      <c r="K1590" s="271"/>
    </row>
    <row r="1591" spans="2:11">
      <c r="B1591" s="267"/>
      <c r="C1591" s="563"/>
      <c r="D1591" s="563"/>
      <c r="E1591" s="266"/>
      <c r="F1591" s="564"/>
      <c r="G1591" s="266"/>
      <c r="H1591" s="564"/>
      <c r="J1591" s="271"/>
      <c r="K1591" s="271"/>
    </row>
    <row r="1592" spans="2:11">
      <c r="B1592" s="267"/>
      <c r="C1592" s="563"/>
      <c r="D1592" s="563"/>
      <c r="E1592" s="266"/>
      <c r="F1592" s="564"/>
      <c r="G1592" s="266"/>
      <c r="H1592" s="564"/>
      <c r="J1592" s="271"/>
      <c r="K1592" s="271"/>
    </row>
    <row r="1593" spans="2:11">
      <c r="B1593" s="267"/>
      <c r="C1593" s="563"/>
      <c r="D1593" s="563"/>
      <c r="E1593" s="266"/>
      <c r="F1593" s="564"/>
      <c r="G1593" s="266"/>
      <c r="H1593" s="564"/>
      <c r="J1593" s="271"/>
      <c r="K1593" s="271"/>
    </row>
    <row r="1594" spans="2:11">
      <c r="B1594" s="267"/>
      <c r="C1594" s="563"/>
      <c r="D1594" s="563"/>
      <c r="E1594" s="266"/>
      <c r="F1594" s="564"/>
      <c r="G1594" s="266"/>
      <c r="H1594" s="564"/>
      <c r="J1594" s="271"/>
      <c r="K1594" s="271"/>
    </row>
    <row r="1595" spans="2:11">
      <c r="B1595" s="267"/>
      <c r="C1595" s="563"/>
      <c r="D1595" s="563"/>
      <c r="E1595" s="266"/>
      <c r="F1595" s="564"/>
      <c r="G1595" s="266"/>
      <c r="H1595" s="564"/>
      <c r="J1595" s="271"/>
      <c r="K1595" s="271"/>
    </row>
    <row r="1596" spans="2:11">
      <c r="B1596" s="267"/>
      <c r="C1596" s="563"/>
      <c r="D1596" s="563"/>
      <c r="E1596" s="266"/>
      <c r="F1596" s="564"/>
      <c r="G1596" s="266"/>
      <c r="H1596" s="564"/>
      <c r="J1596" s="271"/>
      <c r="K1596" s="271"/>
    </row>
    <row r="1597" spans="2:11">
      <c r="B1597" s="267"/>
      <c r="C1597" s="563"/>
      <c r="D1597" s="563"/>
      <c r="E1597" s="266"/>
      <c r="F1597" s="564"/>
      <c r="G1597" s="266"/>
      <c r="H1597" s="564"/>
      <c r="J1597" s="271"/>
      <c r="K1597" s="271"/>
    </row>
    <row r="1598" spans="2:11">
      <c r="B1598" s="267"/>
      <c r="C1598" s="563"/>
      <c r="D1598" s="563"/>
      <c r="E1598" s="266"/>
      <c r="F1598" s="564"/>
      <c r="G1598" s="266"/>
      <c r="H1598" s="564"/>
      <c r="J1598" s="271"/>
      <c r="K1598" s="271"/>
    </row>
    <row r="1599" spans="2:11">
      <c r="B1599" s="267"/>
      <c r="C1599" s="563"/>
      <c r="D1599" s="563"/>
      <c r="E1599" s="266"/>
      <c r="F1599" s="564"/>
      <c r="G1599" s="266"/>
      <c r="H1599" s="564"/>
      <c r="J1599" s="271"/>
      <c r="K1599" s="271"/>
    </row>
    <row r="1600" spans="2:11">
      <c r="B1600" s="267"/>
      <c r="C1600" s="563"/>
      <c r="D1600" s="563"/>
      <c r="E1600" s="266"/>
      <c r="F1600" s="564"/>
      <c r="G1600" s="266"/>
      <c r="H1600" s="564"/>
      <c r="J1600" s="271"/>
      <c r="K1600" s="271"/>
    </row>
    <row r="1601" spans="2:11">
      <c r="B1601" s="267"/>
      <c r="C1601" s="563"/>
      <c r="D1601" s="563"/>
      <c r="E1601" s="266"/>
      <c r="F1601" s="564"/>
      <c r="G1601" s="266"/>
      <c r="H1601" s="564"/>
      <c r="J1601" s="271"/>
      <c r="K1601" s="271"/>
    </row>
    <row r="1602" spans="2:11">
      <c r="B1602" s="267"/>
      <c r="C1602" s="563"/>
      <c r="D1602" s="563"/>
      <c r="E1602" s="266"/>
      <c r="F1602" s="564"/>
      <c r="G1602" s="266"/>
      <c r="H1602" s="564"/>
      <c r="J1602" s="271"/>
      <c r="K1602" s="271"/>
    </row>
    <row r="1603" spans="2:11">
      <c r="B1603" s="267"/>
      <c r="C1603" s="563"/>
      <c r="D1603" s="563"/>
      <c r="E1603" s="266"/>
      <c r="F1603" s="564"/>
      <c r="G1603" s="266"/>
      <c r="H1603" s="564"/>
      <c r="J1603" s="271"/>
      <c r="K1603" s="271"/>
    </row>
    <row r="1604" spans="2:11">
      <c r="B1604" s="267"/>
      <c r="C1604" s="563"/>
      <c r="D1604" s="563"/>
      <c r="E1604" s="266"/>
      <c r="F1604" s="564"/>
      <c r="G1604" s="266"/>
      <c r="H1604" s="564"/>
      <c r="J1604" s="271"/>
      <c r="K1604" s="271"/>
    </row>
    <row r="1605" spans="2:11">
      <c r="B1605" s="267"/>
      <c r="C1605" s="563"/>
      <c r="D1605" s="563"/>
      <c r="E1605" s="266"/>
      <c r="F1605" s="564"/>
      <c r="G1605" s="266"/>
      <c r="H1605" s="564"/>
      <c r="J1605" s="271"/>
      <c r="K1605" s="271"/>
    </row>
    <row r="1606" spans="2:11">
      <c r="B1606" s="267"/>
      <c r="C1606" s="563"/>
      <c r="D1606" s="563"/>
      <c r="E1606" s="266"/>
      <c r="F1606" s="564"/>
      <c r="G1606" s="266"/>
      <c r="H1606" s="564"/>
      <c r="J1606" s="271"/>
      <c r="K1606" s="271"/>
    </row>
    <row r="1607" spans="2:11">
      <c r="B1607" s="267"/>
      <c r="C1607" s="563"/>
      <c r="D1607" s="563"/>
      <c r="E1607" s="266"/>
      <c r="F1607" s="564"/>
      <c r="G1607" s="266"/>
      <c r="H1607" s="564"/>
      <c r="J1607" s="271"/>
      <c r="K1607" s="271"/>
    </row>
    <row r="1608" spans="2:11">
      <c r="B1608" s="267"/>
      <c r="C1608" s="563"/>
      <c r="D1608" s="563"/>
      <c r="E1608" s="266"/>
      <c r="F1608" s="564"/>
      <c r="G1608" s="266"/>
      <c r="H1608" s="564"/>
      <c r="J1608" s="271"/>
      <c r="K1608" s="271"/>
    </row>
    <row r="1609" spans="2:11">
      <c r="B1609" s="267"/>
      <c r="C1609" s="563"/>
      <c r="D1609" s="563"/>
      <c r="E1609" s="266"/>
      <c r="F1609" s="564"/>
      <c r="G1609" s="266"/>
      <c r="H1609" s="564"/>
      <c r="J1609" s="271"/>
      <c r="K1609" s="271"/>
    </row>
    <row r="1610" spans="2:11">
      <c r="B1610" s="267"/>
      <c r="C1610" s="563"/>
      <c r="D1610" s="563"/>
      <c r="E1610" s="266"/>
      <c r="F1610" s="564"/>
      <c r="G1610" s="266"/>
      <c r="H1610" s="564"/>
      <c r="J1610" s="271"/>
      <c r="K1610" s="271"/>
    </row>
    <row r="1611" spans="2:11">
      <c r="B1611" s="267"/>
      <c r="C1611" s="563"/>
      <c r="D1611" s="563"/>
      <c r="E1611" s="266"/>
      <c r="F1611" s="564"/>
      <c r="G1611" s="266"/>
      <c r="H1611" s="564"/>
      <c r="J1611" s="271"/>
      <c r="K1611" s="271"/>
    </row>
    <row r="1612" spans="2:11">
      <c r="B1612" s="267"/>
      <c r="C1612" s="563"/>
      <c r="D1612" s="563"/>
      <c r="E1612" s="266"/>
      <c r="F1612" s="564"/>
      <c r="G1612" s="266"/>
      <c r="H1612" s="564"/>
      <c r="J1612" s="271"/>
      <c r="K1612" s="271"/>
    </row>
    <row r="1613" spans="2:11">
      <c r="B1613" s="267"/>
      <c r="C1613" s="563"/>
      <c r="D1613" s="563"/>
      <c r="E1613" s="266"/>
      <c r="F1613" s="564"/>
      <c r="G1613" s="266"/>
      <c r="H1613" s="564"/>
      <c r="J1613" s="271"/>
      <c r="K1613" s="271"/>
    </row>
    <row r="1614" spans="2:11">
      <c r="B1614" s="267"/>
      <c r="C1614" s="563"/>
      <c r="D1614" s="563"/>
      <c r="E1614" s="266"/>
      <c r="F1614" s="564"/>
      <c r="G1614" s="266"/>
      <c r="H1614" s="564"/>
      <c r="J1614" s="271"/>
      <c r="K1614" s="271"/>
    </row>
    <row r="1615" spans="2:11">
      <c r="B1615" s="267"/>
      <c r="C1615" s="563"/>
      <c r="D1615" s="563"/>
      <c r="E1615" s="266"/>
      <c r="F1615" s="564"/>
      <c r="G1615" s="266"/>
      <c r="H1615" s="564"/>
      <c r="J1615" s="271"/>
      <c r="K1615" s="271"/>
    </row>
    <row r="1616" spans="2:11">
      <c r="B1616" s="267"/>
      <c r="C1616" s="563"/>
      <c r="D1616" s="563"/>
      <c r="E1616" s="266"/>
      <c r="F1616" s="564"/>
      <c r="G1616" s="266"/>
      <c r="H1616" s="564"/>
      <c r="J1616" s="271"/>
      <c r="K1616" s="271"/>
    </row>
    <row r="1617" spans="2:11">
      <c r="B1617" s="267"/>
      <c r="C1617" s="563"/>
      <c r="D1617" s="563"/>
      <c r="E1617" s="266"/>
      <c r="F1617" s="564"/>
      <c r="G1617" s="266"/>
      <c r="H1617" s="564"/>
      <c r="J1617" s="271"/>
      <c r="K1617" s="271"/>
    </row>
    <row r="1618" spans="2:11">
      <c r="B1618" s="267"/>
      <c r="C1618" s="563"/>
      <c r="D1618" s="563"/>
      <c r="E1618" s="266"/>
      <c r="F1618" s="564"/>
      <c r="G1618" s="266"/>
      <c r="H1618" s="564"/>
      <c r="J1618" s="271"/>
      <c r="K1618" s="271"/>
    </row>
    <row r="1619" spans="2:11">
      <c r="B1619" s="267"/>
      <c r="C1619" s="563"/>
      <c r="D1619" s="563"/>
      <c r="E1619" s="266"/>
      <c r="F1619" s="564"/>
      <c r="G1619" s="266"/>
      <c r="H1619" s="564"/>
      <c r="J1619" s="271"/>
      <c r="K1619" s="271"/>
    </row>
    <row r="1620" spans="2:11">
      <c r="B1620" s="267"/>
      <c r="C1620" s="563"/>
      <c r="D1620" s="563"/>
      <c r="E1620" s="266"/>
      <c r="F1620" s="564"/>
      <c r="G1620" s="266"/>
      <c r="H1620" s="564"/>
      <c r="J1620" s="271"/>
      <c r="K1620" s="271"/>
    </row>
    <row r="1621" spans="2:11">
      <c r="B1621" s="267"/>
      <c r="C1621" s="563"/>
      <c r="D1621" s="563"/>
      <c r="E1621" s="266"/>
      <c r="F1621" s="564"/>
      <c r="G1621" s="266"/>
      <c r="H1621" s="564"/>
      <c r="J1621" s="271"/>
      <c r="K1621" s="271"/>
    </row>
    <row r="1622" spans="2:11">
      <c r="B1622" s="267"/>
      <c r="C1622" s="563"/>
      <c r="D1622" s="563"/>
      <c r="E1622" s="266"/>
      <c r="F1622" s="564"/>
      <c r="G1622" s="266"/>
      <c r="H1622" s="564"/>
      <c r="J1622" s="271"/>
      <c r="K1622" s="271"/>
    </row>
    <row r="1623" spans="2:11">
      <c r="B1623" s="267"/>
      <c r="C1623" s="563"/>
      <c r="D1623" s="563"/>
      <c r="E1623" s="266"/>
      <c r="F1623" s="564"/>
      <c r="G1623" s="266"/>
      <c r="H1623" s="564"/>
      <c r="J1623" s="271"/>
      <c r="K1623" s="271"/>
    </row>
    <row r="1624" spans="2:11">
      <c r="B1624" s="267"/>
      <c r="C1624" s="563"/>
      <c r="D1624" s="563"/>
      <c r="E1624" s="266"/>
      <c r="F1624" s="564"/>
      <c r="G1624" s="266"/>
      <c r="H1624" s="564"/>
      <c r="J1624" s="271"/>
      <c r="K1624" s="271"/>
    </row>
    <row r="1625" spans="2:11">
      <c r="B1625" s="267"/>
      <c r="C1625" s="563"/>
      <c r="D1625" s="563"/>
      <c r="E1625" s="266"/>
      <c r="F1625" s="564"/>
      <c r="G1625" s="266"/>
      <c r="H1625" s="564"/>
      <c r="J1625" s="271"/>
      <c r="K1625" s="271"/>
    </row>
    <row r="1626" spans="2:11">
      <c r="B1626" s="267"/>
      <c r="C1626" s="563"/>
      <c r="D1626" s="563"/>
      <c r="E1626" s="266"/>
      <c r="F1626" s="564"/>
      <c r="G1626" s="266"/>
      <c r="H1626" s="564"/>
      <c r="J1626" s="271"/>
      <c r="K1626" s="271"/>
    </row>
    <row r="1627" spans="2:11">
      <c r="B1627" s="267"/>
      <c r="C1627" s="563"/>
      <c r="D1627" s="563"/>
      <c r="E1627" s="266"/>
      <c r="F1627" s="564"/>
      <c r="G1627" s="266"/>
      <c r="H1627" s="564"/>
      <c r="J1627" s="271"/>
      <c r="K1627" s="271"/>
    </row>
    <row r="1628" spans="2:11">
      <c r="B1628" s="267"/>
      <c r="C1628" s="563"/>
      <c r="D1628" s="563"/>
      <c r="E1628" s="266"/>
      <c r="F1628" s="564"/>
      <c r="G1628" s="266"/>
      <c r="H1628" s="564"/>
      <c r="J1628" s="271"/>
      <c r="K1628" s="271"/>
    </row>
    <row r="1629" spans="2:11">
      <c r="B1629" s="267"/>
      <c r="C1629" s="563"/>
      <c r="D1629" s="563"/>
      <c r="E1629" s="266"/>
      <c r="F1629" s="564"/>
      <c r="G1629" s="266"/>
      <c r="H1629" s="564"/>
      <c r="J1629" s="271"/>
      <c r="K1629" s="271"/>
    </row>
    <row r="1630" spans="2:11">
      <c r="B1630" s="267"/>
      <c r="C1630" s="563"/>
      <c r="D1630" s="563"/>
      <c r="E1630" s="266"/>
      <c r="F1630" s="564"/>
      <c r="G1630" s="266"/>
      <c r="H1630" s="564"/>
      <c r="J1630" s="271"/>
      <c r="K1630" s="271"/>
    </row>
    <row r="1631" spans="2:11">
      <c r="B1631" s="267"/>
      <c r="C1631" s="563"/>
      <c r="D1631" s="563"/>
      <c r="E1631" s="266"/>
      <c r="F1631" s="564"/>
      <c r="G1631" s="266"/>
      <c r="H1631" s="564"/>
      <c r="J1631" s="271"/>
      <c r="K1631" s="271"/>
    </row>
    <row r="1632" spans="2:11">
      <c r="B1632" s="267"/>
      <c r="C1632" s="563"/>
      <c r="D1632" s="563"/>
      <c r="E1632" s="266"/>
      <c r="F1632" s="564"/>
      <c r="G1632" s="266"/>
      <c r="H1632" s="564"/>
      <c r="J1632" s="271"/>
      <c r="K1632" s="271"/>
    </row>
    <row r="1633" spans="2:11">
      <c r="B1633" s="267"/>
      <c r="C1633" s="563"/>
      <c r="D1633" s="563"/>
      <c r="E1633" s="266"/>
      <c r="F1633" s="564"/>
      <c r="G1633" s="266"/>
      <c r="H1633" s="564"/>
      <c r="J1633" s="271"/>
      <c r="K1633" s="271"/>
    </row>
    <row r="1634" spans="2:11">
      <c r="B1634" s="267"/>
      <c r="C1634" s="563"/>
      <c r="D1634" s="563"/>
      <c r="E1634" s="266"/>
      <c r="F1634" s="564"/>
      <c r="G1634" s="266"/>
      <c r="H1634" s="564"/>
      <c r="J1634" s="271"/>
      <c r="K1634" s="271"/>
    </row>
    <row r="1635" spans="2:11">
      <c r="B1635" s="267"/>
      <c r="C1635" s="563"/>
      <c r="D1635" s="563"/>
      <c r="E1635" s="266"/>
      <c r="F1635" s="564"/>
      <c r="G1635" s="266"/>
      <c r="H1635" s="564"/>
      <c r="J1635" s="271"/>
      <c r="K1635" s="271"/>
    </row>
    <row r="1636" spans="2:11">
      <c r="B1636" s="267"/>
      <c r="C1636" s="563"/>
      <c r="D1636" s="563"/>
      <c r="E1636" s="266"/>
      <c r="F1636" s="564"/>
      <c r="G1636" s="266"/>
      <c r="H1636" s="564"/>
      <c r="J1636" s="271"/>
      <c r="K1636" s="271"/>
    </row>
    <row r="1637" spans="2:11">
      <c r="B1637" s="267"/>
      <c r="C1637" s="563"/>
      <c r="D1637" s="563"/>
      <c r="E1637" s="266"/>
      <c r="F1637" s="564"/>
      <c r="G1637" s="266"/>
      <c r="H1637" s="564"/>
      <c r="J1637" s="271"/>
      <c r="K1637" s="271"/>
    </row>
    <row r="1638" spans="2:11">
      <c r="B1638" s="267"/>
      <c r="C1638" s="563"/>
      <c r="D1638" s="563"/>
      <c r="E1638" s="266"/>
      <c r="F1638" s="564"/>
      <c r="G1638" s="266"/>
      <c r="H1638" s="564"/>
      <c r="J1638" s="271"/>
      <c r="K1638" s="271"/>
    </row>
    <row r="1639" spans="2:11">
      <c r="B1639" s="267"/>
      <c r="C1639" s="563"/>
      <c r="D1639" s="563"/>
      <c r="E1639" s="266"/>
      <c r="F1639" s="564"/>
      <c r="G1639" s="266"/>
      <c r="H1639" s="564"/>
      <c r="J1639" s="271"/>
      <c r="K1639" s="271"/>
    </row>
    <row r="1640" spans="2:11">
      <c r="B1640" s="267"/>
      <c r="C1640" s="563"/>
      <c r="D1640" s="563"/>
      <c r="E1640" s="266"/>
      <c r="F1640" s="564"/>
      <c r="G1640" s="266"/>
      <c r="H1640" s="564"/>
      <c r="J1640" s="271"/>
      <c r="K1640" s="271"/>
    </row>
    <row r="1641" spans="2:11">
      <c r="B1641" s="267"/>
      <c r="C1641" s="563"/>
      <c r="D1641" s="563"/>
      <c r="E1641" s="266"/>
      <c r="F1641" s="564"/>
      <c r="G1641" s="266"/>
      <c r="H1641" s="564"/>
      <c r="J1641" s="271"/>
      <c r="K1641" s="271"/>
    </row>
    <row r="1642" spans="2:11">
      <c r="B1642" s="267"/>
      <c r="C1642" s="563"/>
      <c r="D1642" s="563"/>
      <c r="E1642" s="266"/>
      <c r="F1642" s="564"/>
      <c r="G1642" s="266"/>
      <c r="H1642" s="564"/>
      <c r="J1642" s="271"/>
      <c r="K1642" s="271"/>
    </row>
    <row r="1643" spans="2:11">
      <c r="B1643" s="267"/>
      <c r="C1643" s="563"/>
      <c r="D1643" s="563"/>
      <c r="E1643" s="266"/>
      <c r="F1643" s="564"/>
      <c r="G1643" s="266"/>
      <c r="H1643" s="564"/>
      <c r="J1643" s="271"/>
      <c r="K1643" s="271"/>
    </row>
    <row r="1644" spans="2:11">
      <c r="B1644" s="267"/>
      <c r="C1644" s="563"/>
      <c r="D1644" s="563"/>
      <c r="E1644" s="266"/>
      <c r="F1644" s="564"/>
      <c r="G1644" s="266"/>
      <c r="H1644" s="564"/>
      <c r="J1644" s="271"/>
      <c r="K1644" s="271"/>
    </row>
    <row r="1645" spans="2:11">
      <c r="B1645" s="267"/>
      <c r="C1645" s="563"/>
      <c r="D1645" s="563"/>
      <c r="E1645" s="266"/>
      <c r="F1645" s="564"/>
      <c r="G1645" s="266"/>
      <c r="H1645" s="564"/>
      <c r="J1645" s="271"/>
      <c r="K1645" s="271"/>
    </row>
    <row r="1646" spans="2:11">
      <c r="B1646" s="267"/>
      <c r="C1646" s="563"/>
      <c r="D1646" s="563"/>
      <c r="E1646" s="266"/>
      <c r="F1646" s="564"/>
      <c r="G1646" s="266"/>
      <c r="H1646" s="564"/>
      <c r="J1646" s="271"/>
      <c r="K1646" s="271"/>
    </row>
    <row r="1647" spans="2:11">
      <c r="B1647" s="267"/>
      <c r="C1647" s="563"/>
      <c r="D1647" s="563"/>
      <c r="E1647" s="266"/>
      <c r="F1647" s="564"/>
      <c r="G1647" s="266"/>
      <c r="H1647" s="564"/>
      <c r="J1647" s="271"/>
      <c r="K1647" s="271"/>
    </row>
    <row r="1648" spans="2:11">
      <c r="B1648" s="267"/>
      <c r="C1648" s="563"/>
      <c r="D1648" s="563"/>
      <c r="E1648" s="266"/>
      <c r="F1648" s="564"/>
      <c r="G1648" s="266"/>
      <c r="H1648" s="564"/>
      <c r="J1648" s="271"/>
      <c r="K1648" s="271"/>
    </row>
    <row r="1649" spans="2:11">
      <c r="B1649" s="267"/>
      <c r="C1649" s="563"/>
      <c r="D1649" s="563"/>
      <c r="E1649" s="266"/>
      <c r="F1649" s="564"/>
      <c r="G1649" s="266"/>
      <c r="H1649" s="564"/>
      <c r="J1649" s="271"/>
      <c r="K1649" s="271"/>
    </row>
    <row r="1650" spans="2:11">
      <c r="B1650" s="267"/>
      <c r="C1650" s="563"/>
      <c r="D1650" s="563"/>
      <c r="E1650" s="266"/>
      <c r="F1650" s="564"/>
      <c r="G1650" s="266"/>
      <c r="H1650" s="564"/>
      <c r="J1650" s="271"/>
      <c r="K1650" s="271"/>
    </row>
    <row r="1651" spans="2:11">
      <c r="B1651" s="267"/>
      <c r="C1651" s="563"/>
      <c r="D1651" s="563"/>
      <c r="E1651" s="266"/>
      <c r="F1651" s="564"/>
      <c r="G1651" s="266"/>
      <c r="H1651" s="564"/>
      <c r="J1651" s="271"/>
      <c r="K1651" s="271"/>
    </row>
    <row r="1652" spans="2:11">
      <c r="B1652" s="267"/>
      <c r="C1652" s="563"/>
      <c r="D1652" s="563"/>
      <c r="E1652" s="266"/>
      <c r="F1652" s="564"/>
      <c r="G1652" s="266"/>
      <c r="H1652" s="564"/>
      <c r="J1652" s="271"/>
      <c r="K1652" s="271"/>
    </row>
    <row r="1653" spans="2:11">
      <c r="B1653" s="267"/>
      <c r="C1653" s="563"/>
      <c r="D1653" s="563"/>
      <c r="E1653" s="266"/>
      <c r="F1653" s="564"/>
      <c r="G1653" s="266"/>
      <c r="H1653" s="564"/>
      <c r="J1653" s="271"/>
      <c r="K1653" s="271"/>
    </row>
    <row r="1654" spans="2:11">
      <c r="B1654" s="267"/>
      <c r="C1654" s="563"/>
      <c r="D1654" s="563"/>
      <c r="E1654" s="266"/>
      <c r="F1654" s="564"/>
      <c r="G1654" s="266"/>
      <c r="H1654" s="564"/>
      <c r="J1654" s="271"/>
      <c r="K1654" s="271"/>
    </row>
    <row r="1655" spans="2:11">
      <c r="B1655" s="267"/>
      <c r="C1655" s="563"/>
      <c r="D1655" s="563"/>
      <c r="E1655" s="266"/>
      <c r="F1655" s="564"/>
      <c r="G1655" s="266"/>
      <c r="H1655" s="564"/>
      <c r="J1655" s="271"/>
      <c r="K1655" s="271"/>
    </row>
    <row r="1656" spans="2:11">
      <c r="B1656" s="267"/>
      <c r="C1656" s="563"/>
      <c r="D1656" s="563"/>
      <c r="E1656" s="266"/>
      <c r="F1656" s="564"/>
      <c r="G1656" s="266"/>
      <c r="H1656" s="564"/>
      <c r="J1656" s="271"/>
      <c r="K1656" s="271"/>
    </row>
    <row r="1657" spans="2:11">
      <c r="B1657" s="267"/>
      <c r="C1657" s="563"/>
      <c r="D1657" s="563"/>
      <c r="E1657" s="266"/>
      <c r="F1657" s="564"/>
      <c r="G1657" s="266"/>
      <c r="H1657" s="564"/>
      <c r="J1657" s="271"/>
      <c r="K1657" s="271"/>
    </row>
    <row r="1658" spans="2:11">
      <c r="B1658" s="267"/>
      <c r="C1658" s="563"/>
      <c r="D1658" s="563"/>
      <c r="E1658" s="266"/>
      <c r="F1658" s="564"/>
      <c r="G1658" s="266"/>
      <c r="H1658" s="564"/>
      <c r="J1658" s="271"/>
      <c r="K1658" s="271"/>
    </row>
    <row r="1659" spans="2:11">
      <c r="B1659" s="267"/>
      <c r="C1659" s="563"/>
      <c r="D1659" s="563"/>
      <c r="E1659" s="266"/>
      <c r="F1659" s="564"/>
      <c r="G1659" s="266"/>
      <c r="H1659" s="564"/>
      <c r="J1659" s="271"/>
      <c r="K1659" s="271"/>
    </row>
    <row r="1660" spans="2:11">
      <c r="B1660" s="267"/>
      <c r="C1660" s="563"/>
      <c r="D1660" s="563"/>
      <c r="E1660" s="266"/>
      <c r="F1660" s="564"/>
      <c r="G1660" s="266"/>
      <c r="H1660" s="564"/>
      <c r="J1660" s="271"/>
      <c r="K1660" s="271"/>
    </row>
    <row r="1661" spans="2:11">
      <c r="B1661" s="267"/>
      <c r="C1661" s="563"/>
      <c r="D1661" s="563"/>
      <c r="E1661" s="266"/>
      <c r="F1661" s="564"/>
      <c r="G1661" s="266"/>
      <c r="H1661" s="564"/>
      <c r="J1661" s="271"/>
      <c r="K1661" s="271"/>
    </row>
    <row r="1662" spans="2:11">
      <c r="B1662" s="267"/>
      <c r="C1662" s="563"/>
      <c r="D1662" s="563"/>
      <c r="E1662" s="266"/>
      <c r="F1662" s="564"/>
      <c r="G1662" s="266"/>
      <c r="H1662" s="564"/>
      <c r="J1662" s="271"/>
      <c r="K1662" s="271"/>
    </row>
    <row r="1663" spans="2:11">
      <c r="B1663" s="267"/>
      <c r="C1663" s="563"/>
      <c r="D1663" s="563"/>
      <c r="E1663" s="266"/>
      <c r="F1663" s="564"/>
      <c r="G1663" s="266"/>
      <c r="H1663" s="564"/>
      <c r="J1663" s="271"/>
      <c r="K1663" s="271"/>
    </row>
    <row r="1664" spans="2:11">
      <c r="B1664" s="267"/>
      <c r="C1664" s="563"/>
      <c r="D1664" s="563"/>
      <c r="E1664" s="266"/>
      <c r="F1664" s="564"/>
      <c r="G1664" s="266"/>
      <c r="H1664" s="564"/>
      <c r="J1664" s="271"/>
      <c r="K1664" s="271"/>
    </row>
    <row r="1665" spans="2:11">
      <c r="B1665" s="267"/>
      <c r="C1665" s="563"/>
      <c r="D1665" s="563"/>
      <c r="E1665" s="266"/>
      <c r="F1665" s="564"/>
      <c r="G1665" s="266"/>
      <c r="H1665" s="564"/>
      <c r="J1665" s="271"/>
      <c r="K1665" s="271"/>
    </row>
    <row r="1666" spans="2:11">
      <c r="B1666" s="267"/>
      <c r="C1666" s="563"/>
      <c r="D1666" s="563"/>
      <c r="E1666" s="266"/>
      <c r="F1666" s="564"/>
      <c r="G1666" s="266"/>
      <c r="H1666" s="564"/>
      <c r="J1666" s="271"/>
      <c r="K1666" s="271"/>
    </row>
    <row r="1667" spans="2:11">
      <c r="B1667" s="267"/>
      <c r="C1667" s="563"/>
      <c r="D1667" s="563"/>
      <c r="E1667" s="266"/>
      <c r="F1667" s="564"/>
      <c r="G1667" s="266"/>
      <c r="H1667" s="564"/>
      <c r="J1667" s="271"/>
      <c r="K1667" s="271"/>
    </row>
    <row r="1668" spans="2:11">
      <c r="B1668" s="267"/>
      <c r="C1668" s="563"/>
      <c r="D1668" s="563"/>
      <c r="E1668" s="266"/>
      <c r="F1668" s="564"/>
      <c r="G1668" s="266"/>
      <c r="H1668" s="564"/>
      <c r="J1668" s="271"/>
      <c r="K1668" s="271"/>
    </row>
    <row r="1669" spans="2:11">
      <c r="B1669" s="267"/>
      <c r="C1669" s="563"/>
      <c r="D1669" s="563"/>
      <c r="E1669" s="266"/>
      <c r="F1669" s="564"/>
      <c r="G1669" s="266"/>
      <c r="H1669" s="564"/>
      <c r="J1669" s="271"/>
      <c r="K1669" s="271"/>
    </row>
    <row r="1670" spans="2:11">
      <c r="B1670" s="267"/>
      <c r="C1670" s="563"/>
      <c r="D1670" s="563"/>
      <c r="E1670" s="266"/>
      <c r="F1670" s="564"/>
      <c r="G1670" s="266"/>
      <c r="H1670" s="564"/>
      <c r="J1670" s="271"/>
      <c r="K1670" s="271"/>
    </row>
    <row r="1671" spans="2:11">
      <c r="B1671" s="267"/>
      <c r="C1671" s="563"/>
      <c r="D1671" s="563"/>
      <c r="E1671" s="266"/>
      <c r="F1671" s="564"/>
      <c r="G1671" s="266"/>
      <c r="H1671" s="564"/>
      <c r="J1671" s="271"/>
      <c r="K1671" s="271"/>
    </row>
    <row r="1672" spans="2:11">
      <c r="B1672" s="267"/>
      <c r="C1672" s="563"/>
      <c r="D1672" s="563"/>
      <c r="E1672" s="266"/>
      <c r="F1672" s="564"/>
      <c r="G1672" s="266"/>
      <c r="H1672" s="564"/>
      <c r="J1672" s="271"/>
      <c r="K1672" s="271"/>
    </row>
    <row r="1673" spans="2:11">
      <c r="B1673" s="267"/>
      <c r="C1673" s="563"/>
      <c r="D1673" s="563"/>
      <c r="E1673" s="266"/>
      <c r="F1673" s="564"/>
      <c r="G1673" s="266"/>
      <c r="H1673" s="564"/>
      <c r="J1673" s="271"/>
      <c r="K1673" s="271"/>
    </row>
    <row r="1674" spans="2:11">
      <c r="B1674" s="267"/>
      <c r="C1674" s="563"/>
      <c r="D1674" s="563"/>
      <c r="E1674" s="266"/>
      <c r="F1674" s="564"/>
      <c r="G1674" s="266"/>
      <c r="H1674" s="564"/>
      <c r="J1674" s="271"/>
      <c r="K1674" s="271"/>
    </row>
    <row r="1675" spans="2:11">
      <c r="B1675" s="267"/>
      <c r="C1675" s="563"/>
      <c r="D1675" s="563"/>
      <c r="E1675" s="266"/>
      <c r="F1675" s="564"/>
      <c r="G1675" s="266"/>
      <c r="H1675" s="564"/>
      <c r="J1675" s="271"/>
      <c r="K1675" s="271"/>
    </row>
    <row r="1676" spans="2:11">
      <c r="B1676" s="267"/>
      <c r="C1676" s="563"/>
      <c r="D1676" s="563"/>
      <c r="E1676" s="266"/>
      <c r="F1676" s="564"/>
      <c r="G1676" s="266"/>
      <c r="H1676" s="564"/>
      <c r="J1676" s="271"/>
      <c r="K1676" s="271"/>
    </row>
    <row r="1677" spans="2:11">
      <c r="B1677" s="267"/>
      <c r="C1677" s="563"/>
      <c r="D1677" s="563"/>
      <c r="E1677" s="266"/>
      <c r="F1677" s="564"/>
      <c r="G1677" s="266"/>
      <c r="H1677" s="564"/>
      <c r="J1677" s="271"/>
      <c r="K1677" s="271"/>
    </row>
    <row r="1678" spans="2:11">
      <c r="B1678" s="267"/>
      <c r="C1678" s="563"/>
      <c r="D1678" s="563"/>
      <c r="E1678" s="266"/>
      <c r="F1678" s="564"/>
      <c r="G1678" s="266"/>
      <c r="H1678" s="564"/>
      <c r="J1678" s="271"/>
      <c r="K1678" s="271"/>
    </row>
    <row r="1679" spans="2:11">
      <c r="B1679" s="267"/>
      <c r="C1679" s="563"/>
      <c r="D1679" s="563"/>
      <c r="E1679" s="266"/>
      <c r="F1679" s="564"/>
      <c r="G1679" s="266"/>
      <c r="H1679" s="564"/>
      <c r="J1679" s="271"/>
      <c r="K1679" s="271"/>
    </row>
    <row r="1680" spans="2:11">
      <c r="B1680" s="267"/>
      <c r="C1680" s="563"/>
      <c r="D1680" s="563"/>
      <c r="E1680" s="266"/>
      <c r="F1680" s="564"/>
      <c r="G1680" s="266"/>
      <c r="H1680" s="564"/>
      <c r="J1680" s="271"/>
      <c r="K1680" s="271"/>
    </row>
    <row r="1681" spans="2:11">
      <c r="B1681" s="267"/>
      <c r="C1681" s="563"/>
      <c r="D1681" s="563"/>
      <c r="E1681" s="266"/>
      <c r="F1681" s="564"/>
      <c r="G1681" s="266"/>
      <c r="H1681" s="564"/>
      <c r="J1681" s="271"/>
      <c r="K1681" s="271"/>
    </row>
    <row r="1682" spans="2:11">
      <c r="B1682" s="267"/>
      <c r="C1682" s="563"/>
      <c r="D1682" s="563"/>
      <c r="E1682" s="266"/>
      <c r="F1682" s="564"/>
      <c r="G1682" s="266"/>
      <c r="H1682" s="564"/>
      <c r="J1682" s="271"/>
      <c r="K1682" s="271"/>
    </row>
    <row r="1683" spans="2:11">
      <c r="B1683" s="267"/>
      <c r="C1683" s="563"/>
      <c r="D1683" s="563"/>
      <c r="E1683" s="266"/>
      <c r="F1683" s="564"/>
      <c r="G1683" s="266"/>
      <c r="H1683" s="564"/>
      <c r="J1683" s="271"/>
      <c r="K1683" s="271"/>
    </row>
    <row r="1684" spans="2:11">
      <c r="B1684" s="267"/>
      <c r="C1684" s="563"/>
      <c r="D1684" s="563"/>
      <c r="E1684" s="266"/>
      <c r="F1684" s="564"/>
      <c r="G1684" s="266"/>
      <c r="H1684" s="564"/>
      <c r="J1684" s="271"/>
      <c r="K1684" s="271"/>
    </row>
    <row r="1685" spans="2:11">
      <c r="B1685" s="267"/>
      <c r="C1685" s="563"/>
      <c r="D1685" s="563"/>
      <c r="E1685" s="266"/>
      <c r="F1685" s="564"/>
      <c r="G1685" s="266"/>
      <c r="H1685" s="564"/>
      <c r="J1685" s="271"/>
      <c r="K1685" s="271"/>
    </row>
    <row r="1686" spans="2:11">
      <c r="B1686" s="267"/>
      <c r="C1686" s="563"/>
      <c r="D1686" s="563"/>
      <c r="E1686" s="266"/>
      <c r="F1686" s="564"/>
      <c r="G1686" s="266"/>
      <c r="H1686" s="564"/>
      <c r="J1686" s="271"/>
      <c r="K1686" s="271"/>
    </row>
    <row r="1687" spans="2:11">
      <c r="B1687" s="267"/>
      <c r="C1687" s="563"/>
      <c r="D1687" s="563"/>
      <c r="E1687" s="266"/>
      <c r="F1687" s="564"/>
      <c r="G1687" s="266"/>
      <c r="H1687" s="564"/>
      <c r="J1687" s="271"/>
      <c r="K1687" s="271"/>
    </row>
    <row r="1688" spans="2:11">
      <c r="B1688" s="267"/>
      <c r="C1688" s="563"/>
      <c r="D1688" s="563"/>
      <c r="E1688" s="266"/>
      <c r="F1688" s="564"/>
      <c r="G1688" s="266"/>
      <c r="H1688" s="564"/>
      <c r="J1688" s="271"/>
      <c r="K1688" s="271"/>
    </row>
    <row r="1689" spans="2:11">
      <c r="B1689" s="267"/>
      <c r="C1689" s="563"/>
      <c r="D1689" s="563"/>
      <c r="E1689" s="266"/>
      <c r="F1689" s="564"/>
      <c r="G1689" s="266"/>
      <c r="H1689" s="564"/>
      <c r="J1689" s="271"/>
      <c r="K1689" s="271"/>
    </row>
    <row r="1690" spans="2:11">
      <c r="B1690" s="267"/>
      <c r="C1690" s="563"/>
      <c r="D1690" s="563"/>
      <c r="E1690" s="266"/>
      <c r="F1690" s="564"/>
      <c r="G1690" s="266"/>
      <c r="H1690" s="564"/>
      <c r="J1690" s="271"/>
      <c r="K1690" s="271"/>
    </row>
    <row r="1691" spans="2:11">
      <c r="B1691" s="267"/>
      <c r="C1691" s="563"/>
      <c r="D1691" s="563"/>
      <c r="E1691" s="266"/>
      <c r="F1691" s="564"/>
      <c r="G1691" s="266"/>
      <c r="H1691" s="564"/>
      <c r="J1691" s="271"/>
      <c r="K1691" s="271"/>
    </row>
    <row r="1692" spans="2:11">
      <c r="B1692" s="267"/>
      <c r="C1692" s="563"/>
      <c r="D1692" s="563"/>
      <c r="E1692" s="266"/>
      <c r="F1692" s="564"/>
      <c r="G1692" s="266"/>
      <c r="H1692" s="564"/>
      <c r="J1692" s="271"/>
      <c r="K1692" s="271"/>
    </row>
    <row r="1693" spans="2:11">
      <c r="B1693" s="267"/>
      <c r="C1693" s="563"/>
      <c r="D1693" s="563"/>
      <c r="E1693" s="266"/>
      <c r="F1693" s="564"/>
      <c r="G1693" s="266"/>
      <c r="H1693" s="564"/>
      <c r="J1693" s="271"/>
      <c r="K1693" s="271"/>
    </row>
    <row r="1694" spans="2:11">
      <c r="B1694" s="267"/>
      <c r="C1694" s="563"/>
      <c r="D1694" s="563"/>
      <c r="E1694" s="266"/>
      <c r="F1694" s="564"/>
      <c r="G1694" s="266"/>
      <c r="H1694" s="564"/>
      <c r="J1694" s="271"/>
      <c r="K1694" s="271"/>
    </row>
    <row r="1695" spans="2:11">
      <c r="B1695" s="267"/>
      <c r="C1695" s="563"/>
      <c r="D1695" s="563"/>
      <c r="E1695" s="266"/>
      <c r="F1695" s="564"/>
      <c r="G1695" s="266"/>
      <c r="H1695" s="564"/>
      <c r="J1695" s="271"/>
      <c r="K1695" s="271"/>
    </row>
    <row r="1696" spans="2:11">
      <c r="B1696" s="267"/>
      <c r="C1696" s="563"/>
      <c r="D1696" s="563"/>
      <c r="E1696" s="266"/>
      <c r="F1696" s="564"/>
      <c r="G1696" s="266"/>
      <c r="H1696" s="564"/>
      <c r="J1696" s="271"/>
      <c r="K1696" s="271"/>
    </row>
    <row r="1697" spans="2:11">
      <c r="B1697" s="267"/>
      <c r="C1697" s="563"/>
      <c r="D1697" s="563"/>
      <c r="E1697" s="266"/>
      <c r="F1697" s="564"/>
      <c r="G1697" s="266"/>
      <c r="H1697" s="564"/>
      <c r="J1697" s="271"/>
      <c r="K1697" s="271"/>
    </row>
    <row r="1698" spans="2:11">
      <c r="B1698" s="267"/>
      <c r="C1698" s="563"/>
      <c r="D1698" s="563"/>
      <c r="E1698" s="266"/>
      <c r="F1698" s="564"/>
      <c r="G1698" s="266"/>
      <c r="H1698" s="564"/>
      <c r="J1698" s="271"/>
      <c r="K1698" s="271"/>
    </row>
    <row r="1699" spans="2:11">
      <c r="B1699" s="267"/>
      <c r="C1699" s="563"/>
      <c r="D1699" s="563"/>
      <c r="E1699" s="266"/>
      <c r="F1699" s="564"/>
      <c r="G1699" s="266"/>
      <c r="H1699" s="564"/>
      <c r="J1699" s="271"/>
      <c r="K1699" s="271"/>
    </row>
    <row r="1700" spans="2:11">
      <c r="B1700" s="267"/>
      <c r="C1700" s="563"/>
      <c r="D1700" s="563"/>
      <c r="E1700" s="266"/>
      <c r="F1700" s="564"/>
      <c r="G1700" s="266"/>
      <c r="H1700" s="564"/>
      <c r="J1700" s="271"/>
      <c r="K1700" s="271"/>
    </row>
    <row r="1701" spans="2:11">
      <c r="B1701" s="267"/>
      <c r="C1701" s="563"/>
      <c r="D1701" s="563"/>
      <c r="E1701" s="266"/>
      <c r="F1701" s="564"/>
      <c r="G1701" s="266"/>
      <c r="H1701" s="564"/>
      <c r="J1701" s="271"/>
      <c r="K1701" s="271"/>
    </row>
    <row r="1702" spans="2:11">
      <c r="B1702" s="267"/>
      <c r="C1702" s="563"/>
      <c r="D1702" s="563"/>
      <c r="E1702" s="266"/>
      <c r="F1702" s="564"/>
      <c r="G1702" s="266"/>
      <c r="H1702" s="564"/>
      <c r="J1702" s="271"/>
      <c r="K1702" s="271"/>
    </row>
    <row r="1703" spans="2:11">
      <c r="B1703" s="267"/>
      <c r="C1703" s="563"/>
      <c r="D1703" s="563"/>
      <c r="E1703" s="266"/>
      <c r="F1703" s="564"/>
      <c r="G1703" s="266"/>
      <c r="H1703" s="564"/>
      <c r="J1703" s="271"/>
      <c r="K1703" s="271"/>
    </row>
    <row r="1704" spans="2:11">
      <c r="B1704" s="267"/>
      <c r="C1704" s="563"/>
      <c r="D1704" s="563"/>
      <c r="E1704" s="266"/>
      <c r="F1704" s="564"/>
      <c r="G1704" s="266"/>
      <c r="H1704" s="564"/>
      <c r="J1704" s="271"/>
      <c r="K1704" s="271"/>
    </row>
    <row r="1705" spans="2:11">
      <c r="B1705" s="267"/>
      <c r="C1705" s="563"/>
      <c r="D1705" s="563"/>
      <c r="E1705" s="266"/>
      <c r="F1705" s="564"/>
      <c r="G1705" s="266"/>
      <c r="H1705" s="564"/>
      <c r="J1705" s="271"/>
      <c r="K1705" s="271"/>
    </row>
    <row r="1706" spans="2:11">
      <c r="B1706" s="267"/>
      <c r="C1706" s="563"/>
      <c r="D1706" s="563"/>
      <c r="E1706" s="266"/>
      <c r="F1706" s="564"/>
      <c r="G1706" s="266"/>
      <c r="H1706" s="564"/>
      <c r="J1706" s="271"/>
      <c r="K1706" s="271"/>
    </row>
    <row r="1707" spans="2:11">
      <c r="B1707" s="267"/>
      <c r="C1707" s="563"/>
      <c r="D1707" s="563"/>
      <c r="E1707" s="266"/>
      <c r="F1707" s="564"/>
      <c r="G1707" s="266"/>
      <c r="H1707" s="564"/>
      <c r="J1707" s="271"/>
      <c r="K1707" s="271"/>
    </row>
    <row r="1708" spans="2:11">
      <c r="B1708" s="267"/>
      <c r="C1708" s="563"/>
      <c r="D1708" s="563"/>
      <c r="E1708" s="266"/>
      <c r="F1708" s="564"/>
      <c r="G1708" s="266"/>
      <c r="H1708" s="564"/>
      <c r="J1708" s="271"/>
      <c r="K1708" s="271"/>
    </row>
    <row r="1709" spans="2:11">
      <c r="B1709" s="267"/>
      <c r="C1709" s="563"/>
      <c r="D1709" s="563"/>
      <c r="E1709" s="266"/>
      <c r="F1709" s="564"/>
      <c r="G1709" s="266"/>
      <c r="H1709" s="564"/>
      <c r="J1709" s="271"/>
      <c r="K1709" s="271"/>
    </row>
    <row r="1710" spans="2:11">
      <c r="B1710" s="267"/>
      <c r="C1710" s="563"/>
      <c r="D1710" s="563"/>
      <c r="E1710" s="266"/>
      <c r="F1710" s="564"/>
      <c r="G1710" s="266"/>
      <c r="H1710" s="564"/>
      <c r="J1710" s="271"/>
      <c r="K1710" s="271"/>
    </row>
    <row r="1711" spans="2:11">
      <c r="B1711" s="267"/>
      <c r="C1711" s="563"/>
      <c r="D1711" s="563"/>
      <c r="E1711" s="266"/>
      <c r="F1711" s="564"/>
      <c r="G1711" s="266"/>
      <c r="H1711" s="564"/>
      <c r="J1711" s="271"/>
      <c r="K1711" s="271"/>
    </row>
    <row r="1712" spans="2:11">
      <c r="B1712" s="267"/>
      <c r="C1712" s="563"/>
      <c r="D1712" s="563"/>
      <c r="E1712" s="266"/>
      <c r="F1712" s="564"/>
      <c r="G1712" s="266"/>
      <c r="H1712" s="564"/>
      <c r="J1712" s="271"/>
      <c r="K1712" s="271"/>
    </row>
    <row r="1713" spans="2:11">
      <c r="B1713" s="267"/>
      <c r="C1713" s="563"/>
      <c r="D1713" s="563"/>
      <c r="E1713" s="266"/>
      <c r="F1713" s="564"/>
      <c r="G1713" s="266"/>
      <c r="H1713" s="564"/>
      <c r="J1713" s="271"/>
      <c r="K1713" s="271"/>
    </row>
    <row r="1714" spans="2:11">
      <c r="B1714" s="267"/>
      <c r="C1714" s="563"/>
      <c r="D1714" s="563"/>
      <c r="E1714" s="266"/>
      <c r="F1714" s="564"/>
      <c r="G1714" s="266"/>
      <c r="H1714" s="564"/>
      <c r="J1714" s="271"/>
      <c r="K1714" s="271"/>
    </row>
    <row r="1715" spans="2:11">
      <c r="B1715" s="267"/>
      <c r="C1715" s="563"/>
      <c r="D1715" s="563"/>
      <c r="E1715" s="266"/>
      <c r="F1715" s="564"/>
      <c r="G1715" s="266"/>
      <c r="H1715" s="564"/>
      <c r="J1715" s="271"/>
      <c r="K1715" s="271"/>
    </row>
    <row r="1716" spans="2:11">
      <c r="B1716" s="267"/>
      <c r="C1716" s="563"/>
      <c r="D1716" s="563"/>
      <c r="E1716" s="266"/>
      <c r="F1716" s="564"/>
      <c r="G1716" s="266"/>
      <c r="H1716" s="564"/>
      <c r="J1716" s="271"/>
      <c r="K1716" s="271"/>
    </row>
    <row r="1717" spans="2:11">
      <c r="B1717" s="267"/>
      <c r="C1717" s="563"/>
      <c r="D1717" s="563"/>
      <c r="E1717" s="266"/>
      <c r="F1717" s="564"/>
      <c r="G1717" s="266"/>
      <c r="H1717" s="564"/>
      <c r="J1717" s="271"/>
      <c r="K1717" s="271"/>
    </row>
    <row r="1718" spans="2:11">
      <c r="B1718" s="267"/>
      <c r="C1718" s="563"/>
      <c r="D1718" s="563"/>
      <c r="E1718" s="266"/>
      <c r="F1718" s="564"/>
      <c r="G1718" s="266"/>
      <c r="H1718" s="564"/>
      <c r="J1718" s="271"/>
      <c r="K1718" s="271"/>
    </row>
    <row r="1719" spans="2:11">
      <c r="B1719" s="267"/>
      <c r="C1719" s="563"/>
      <c r="D1719" s="563"/>
      <c r="E1719" s="266"/>
      <c r="F1719" s="564"/>
      <c r="G1719" s="266"/>
      <c r="H1719" s="564"/>
      <c r="J1719" s="271"/>
      <c r="K1719" s="271"/>
    </row>
    <row r="1720" spans="2:11">
      <c r="B1720" s="267"/>
      <c r="C1720" s="563"/>
      <c r="D1720" s="563"/>
      <c r="E1720" s="266"/>
      <c r="F1720" s="564"/>
      <c r="G1720" s="266"/>
      <c r="H1720" s="564"/>
      <c r="J1720" s="271"/>
      <c r="K1720" s="271"/>
    </row>
    <row r="1721" spans="2:11">
      <c r="B1721" s="267"/>
      <c r="C1721" s="563"/>
      <c r="D1721" s="563"/>
      <c r="E1721" s="266"/>
      <c r="F1721" s="564"/>
      <c r="G1721" s="266"/>
      <c r="H1721" s="564"/>
      <c r="J1721" s="271"/>
      <c r="K1721" s="271"/>
    </row>
    <row r="1722" spans="2:11">
      <c r="B1722" s="267"/>
      <c r="C1722" s="563"/>
      <c r="D1722" s="563"/>
      <c r="E1722" s="266"/>
      <c r="F1722" s="564"/>
      <c r="G1722" s="266"/>
      <c r="H1722" s="564"/>
      <c r="J1722" s="271"/>
      <c r="K1722" s="271"/>
    </row>
    <row r="1723" spans="2:11">
      <c r="B1723" s="267"/>
      <c r="C1723" s="563"/>
      <c r="D1723" s="563"/>
      <c r="E1723" s="266"/>
      <c r="F1723" s="564"/>
      <c r="G1723" s="266"/>
      <c r="H1723" s="564"/>
      <c r="J1723" s="271"/>
      <c r="K1723" s="271"/>
    </row>
    <row r="1724" spans="2:11">
      <c r="B1724" s="267"/>
      <c r="C1724" s="563"/>
      <c r="D1724" s="563"/>
      <c r="E1724" s="266"/>
      <c r="F1724" s="564"/>
      <c r="G1724" s="266"/>
      <c r="H1724" s="564"/>
      <c r="J1724" s="271"/>
      <c r="K1724" s="271"/>
    </row>
    <row r="1725" spans="2:11">
      <c r="B1725" s="267"/>
      <c r="C1725" s="563"/>
      <c r="D1725" s="563"/>
      <c r="E1725" s="266"/>
      <c r="F1725" s="564"/>
      <c r="G1725" s="266"/>
      <c r="H1725" s="564"/>
      <c r="J1725" s="271"/>
      <c r="K1725" s="271"/>
    </row>
    <row r="1726" spans="2:11">
      <c r="B1726" s="267"/>
      <c r="C1726" s="563"/>
      <c r="D1726" s="563"/>
      <c r="E1726" s="266"/>
      <c r="F1726" s="564"/>
      <c r="G1726" s="266"/>
      <c r="H1726" s="564"/>
      <c r="J1726" s="271"/>
      <c r="K1726" s="271"/>
    </row>
    <row r="1727" spans="2:11">
      <c r="B1727" s="267"/>
      <c r="C1727" s="563"/>
      <c r="D1727" s="563"/>
      <c r="E1727" s="266"/>
      <c r="F1727" s="564"/>
      <c r="G1727" s="266"/>
      <c r="H1727" s="564"/>
      <c r="J1727" s="271"/>
      <c r="K1727" s="271"/>
    </row>
    <row r="1728" spans="2:11">
      <c r="B1728" s="267"/>
      <c r="C1728" s="563"/>
      <c r="D1728" s="563"/>
      <c r="E1728" s="266"/>
      <c r="F1728" s="564"/>
      <c r="G1728" s="266"/>
      <c r="H1728" s="564"/>
      <c r="J1728" s="271"/>
      <c r="K1728" s="271"/>
    </row>
    <row r="1729" spans="2:11">
      <c r="B1729" s="267"/>
      <c r="C1729" s="563"/>
      <c r="D1729" s="563"/>
      <c r="E1729" s="266"/>
      <c r="F1729" s="564"/>
      <c r="G1729" s="266"/>
      <c r="H1729" s="564"/>
      <c r="J1729" s="271"/>
      <c r="K1729" s="271"/>
    </row>
    <row r="1730" spans="2:11">
      <c r="B1730" s="267"/>
      <c r="C1730" s="563"/>
      <c r="D1730" s="563"/>
      <c r="E1730" s="266"/>
      <c r="F1730" s="564"/>
      <c r="G1730" s="266"/>
      <c r="H1730" s="564"/>
      <c r="J1730" s="271"/>
      <c r="K1730" s="271"/>
    </row>
    <row r="1731" spans="2:11">
      <c r="B1731" s="267"/>
      <c r="C1731" s="563"/>
      <c r="D1731" s="563"/>
      <c r="E1731" s="266"/>
      <c r="F1731" s="564"/>
      <c r="G1731" s="266"/>
      <c r="H1731" s="564"/>
      <c r="J1731" s="271"/>
      <c r="K1731" s="271"/>
    </row>
    <row r="1732" spans="2:11">
      <c r="B1732" s="267"/>
      <c r="C1732" s="563"/>
      <c r="D1732" s="563"/>
      <c r="E1732" s="266"/>
      <c r="F1732" s="564"/>
      <c r="G1732" s="266"/>
      <c r="H1732" s="564"/>
      <c r="J1732" s="271"/>
      <c r="K1732" s="271"/>
    </row>
    <row r="1733" spans="2:11">
      <c r="B1733" s="267"/>
      <c r="C1733" s="563"/>
      <c r="D1733" s="563"/>
      <c r="E1733" s="266"/>
      <c r="F1733" s="564"/>
      <c r="G1733" s="266"/>
      <c r="H1733" s="564"/>
      <c r="J1733" s="271"/>
      <c r="K1733" s="271"/>
    </row>
    <row r="1734" spans="2:11">
      <c r="B1734" s="267"/>
      <c r="C1734" s="563"/>
      <c r="D1734" s="563"/>
      <c r="E1734" s="266"/>
      <c r="F1734" s="564"/>
      <c r="G1734" s="266"/>
      <c r="H1734" s="564"/>
      <c r="J1734" s="271"/>
      <c r="K1734" s="271"/>
    </row>
    <row r="1735" spans="2:11">
      <c r="B1735" s="267"/>
      <c r="C1735" s="563"/>
      <c r="D1735" s="563"/>
      <c r="E1735" s="266"/>
      <c r="F1735" s="564"/>
      <c r="G1735" s="266"/>
      <c r="H1735" s="564"/>
      <c r="J1735" s="271"/>
      <c r="K1735" s="271"/>
    </row>
    <row r="1736" spans="2:11">
      <c r="B1736" s="267"/>
      <c r="C1736" s="563"/>
      <c r="D1736" s="563"/>
      <c r="E1736" s="266"/>
      <c r="F1736" s="564"/>
      <c r="G1736" s="266"/>
      <c r="H1736" s="564"/>
      <c r="J1736" s="271"/>
      <c r="K1736" s="271"/>
    </row>
    <row r="1737" spans="2:11">
      <c r="B1737" s="267"/>
      <c r="C1737" s="563"/>
      <c r="D1737" s="563"/>
      <c r="E1737" s="266"/>
      <c r="F1737" s="564"/>
      <c r="G1737" s="266"/>
      <c r="H1737" s="564"/>
      <c r="J1737" s="271"/>
      <c r="K1737" s="271"/>
    </row>
    <row r="1738" spans="2:11">
      <c r="B1738" s="267"/>
      <c r="C1738" s="563"/>
      <c r="D1738" s="563"/>
      <c r="E1738" s="266"/>
      <c r="F1738" s="564"/>
      <c r="G1738" s="266"/>
      <c r="H1738" s="564"/>
      <c r="J1738" s="271"/>
      <c r="K1738" s="271"/>
    </row>
    <row r="1739" spans="2:11">
      <c r="B1739" s="267"/>
      <c r="C1739" s="563"/>
      <c r="D1739" s="563"/>
      <c r="E1739" s="266"/>
      <c r="F1739" s="564"/>
      <c r="G1739" s="266"/>
      <c r="H1739" s="564"/>
      <c r="J1739" s="271"/>
      <c r="K1739" s="271"/>
    </row>
    <row r="1740" spans="2:11">
      <c r="B1740" s="267"/>
      <c r="C1740" s="563"/>
      <c r="D1740" s="563"/>
      <c r="E1740" s="266"/>
      <c r="F1740" s="564"/>
      <c r="G1740" s="266"/>
      <c r="H1740" s="564"/>
      <c r="J1740" s="271"/>
      <c r="K1740" s="271"/>
    </row>
    <row r="1741" spans="2:11">
      <c r="B1741" s="267"/>
      <c r="C1741" s="563"/>
      <c r="D1741" s="563"/>
      <c r="E1741" s="266"/>
      <c r="F1741" s="564"/>
      <c r="G1741" s="266"/>
      <c r="H1741" s="564"/>
      <c r="J1741" s="271"/>
      <c r="K1741" s="271"/>
    </row>
    <row r="1742" spans="2:11">
      <c r="B1742" s="267"/>
      <c r="C1742" s="563"/>
      <c r="D1742" s="563"/>
      <c r="E1742" s="266"/>
      <c r="F1742" s="564"/>
      <c r="G1742" s="266"/>
      <c r="H1742" s="564"/>
      <c r="J1742" s="271"/>
      <c r="K1742" s="271"/>
    </row>
    <row r="1743" spans="2:11">
      <c r="B1743" s="267"/>
      <c r="C1743" s="563"/>
      <c r="D1743" s="563"/>
      <c r="E1743" s="266"/>
      <c r="F1743" s="564"/>
      <c r="G1743" s="266"/>
      <c r="H1743" s="564"/>
      <c r="J1743" s="271"/>
      <c r="K1743" s="271"/>
    </row>
    <row r="1744" spans="2:11">
      <c r="B1744" s="267"/>
      <c r="C1744" s="563"/>
      <c r="D1744" s="563"/>
      <c r="E1744" s="266"/>
      <c r="F1744" s="564"/>
      <c r="G1744" s="266"/>
      <c r="H1744" s="564"/>
      <c r="J1744" s="271"/>
      <c r="K1744" s="271"/>
    </row>
    <row r="1745" spans="2:11">
      <c r="B1745" s="267"/>
      <c r="C1745" s="563"/>
      <c r="D1745" s="563"/>
      <c r="E1745" s="266"/>
      <c r="F1745" s="564"/>
      <c r="G1745" s="266"/>
      <c r="H1745" s="564"/>
      <c r="J1745" s="271"/>
      <c r="K1745" s="271"/>
    </row>
    <row r="1746" spans="2:11">
      <c r="B1746" s="267"/>
      <c r="C1746" s="563"/>
      <c r="D1746" s="563"/>
      <c r="E1746" s="266"/>
      <c r="F1746" s="564"/>
      <c r="G1746" s="266"/>
      <c r="H1746" s="564"/>
      <c r="J1746" s="271"/>
      <c r="K1746" s="271"/>
    </row>
    <row r="1747" spans="2:11">
      <c r="B1747" s="267"/>
      <c r="C1747" s="563"/>
      <c r="D1747" s="563"/>
      <c r="E1747" s="266"/>
      <c r="F1747" s="564"/>
      <c r="G1747" s="266"/>
      <c r="H1747" s="564"/>
      <c r="J1747" s="271"/>
      <c r="K1747" s="271"/>
    </row>
    <row r="1748" spans="2:11">
      <c r="B1748" s="267"/>
      <c r="C1748" s="563"/>
      <c r="D1748" s="563"/>
      <c r="E1748" s="266"/>
      <c r="F1748" s="564"/>
      <c r="G1748" s="266"/>
      <c r="H1748" s="564"/>
      <c r="J1748" s="271"/>
      <c r="K1748" s="271"/>
    </row>
    <row r="1749" spans="2:11">
      <c r="B1749" s="267"/>
      <c r="C1749" s="563"/>
      <c r="D1749" s="563"/>
      <c r="E1749" s="266"/>
      <c r="F1749" s="564"/>
      <c r="G1749" s="266"/>
      <c r="H1749" s="564"/>
      <c r="J1749" s="271"/>
      <c r="K1749" s="271"/>
    </row>
    <row r="1750" spans="2:11">
      <c r="B1750" s="267"/>
      <c r="C1750" s="563"/>
      <c r="D1750" s="563"/>
      <c r="E1750" s="266"/>
      <c r="F1750" s="564"/>
      <c r="G1750" s="266"/>
      <c r="H1750" s="564"/>
      <c r="J1750" s="271"/>
      <c r="K1750" s="271"/>
    </row>
    <row r="1751" spans="2:11">
      <c r="B1751" s="267"/>
      <c r="C1751" s="563"/>
      <c r="D1751" s="563"/>
      <c r="E1751" s="266"/>
      <c r="F1751" s="564"/>
      <c r="G1751" s="266"/>
      <c r="H1751" s="564"/>
      <c r="J1751" s="271"/>
      <c r="K1751" s="271"/>
    </row>
    <row r="1752" spans="2:11">
      <c r="B1752" s="267"/>
      <c r="C1752" s="563"/>
      <c r="D1752" s="563"/>
      <c r="E1752" s="266"/>
      <c r="F1752" s="564"/>
      <c r="G1752" s="266"/>
      <c r="H1752" s="564"/>
      <c r="J1752" s="271"/>
      <c r="K1752" s="271"/>
    </row>
    <row r="1753" spans="2:11">
      <c r="B1753" s="267"/>
      <c r="C1753" s="563"/>
      <c r="D1753" s="563"/>
      <c r="E1753" s="266"/>
      <c r="F1753" s="564"/>
      <c r="G1753" s="266"/>
      <c r="H1753" s="564"/>
      <c r="J1753" s="271"/>
      <c r="K1753" s="271"/>
    </row>
    <row r="1754" spans="2:11">
      <c r="B1754" s="267"/>
      <c r="C1754" s="563"/>
      <c r="D1754" s="563"/>
      <c r="E1754" s="266"/>
      <c r="F1754" s="564"/>
      <c r="G1754" s="266"/>
      <c r="H1754" s="564"/>
      <c r="J1754" s="271"/>
      <c r="K1754" s="271"/>
    </row>
    <row r="1755" spans="2:11">
      <c r="B1755" s="267"/>
      <c r="C1755" s="563"/>
      <c r="D1755" s="563"/>
      <c r="E1755" s="266"/>
      <c r="F1755" s="564"/>
      <c r="G1755" s="266"/>
      <c r="H1755" s="564"/>
      <c r="J1755" s="271"/>
      <c r="K1755" s="271"/>
    </row>
    <row r="1756" spans="2:11">
      <c r="B1756" s="267"/>
      <c r="C1756" s="563"/>
      <c r="D1756" s="563"/>
      <c r="E1756" s="266"/>
      <c r="F1756" s="564"/>
      <c r="G1756" s="266"/>
      <c r="H1756" s="564"/>
      <c r="J1756" s="271"/>
      <c r="K1756" s="271"/>
    </row>
  </sheetData>
  <mergeCells count="7">
    <mergeCell ref="K5:K6"/>
    <mergeCell ref="E3:H3"/>
    <mergeCell ref="E4:E6"/>
    <mergeCell ref="F4:F6"/>
    <mergeCell ref="G4:G6"/>
    <mergeCell ref="H4:H6"/>
    <mergeCell ref="J5:J6"/>
  </mergeCells>
  <pageMargins left="0.75" right="0.75" top="1" bottom="1" header="0.3" footer="0.3"/>
  <pageSetup scale="48" orientation="portrait" horizontalDpi="1200" verticalDpi="12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173"/>
  <sheetViews>
    <sheetView zoomScale="85" zoomScaleNormal="85" workbookViewId="0">
      <pane ySplit="6" topLeftCell="A154" activePane="bottomLeft" state="frozen"/>
      <selection pane="bottomLeft" activeCell="A7" sqref="A7"/>
    </sheetView>
  </sheetViews>
  <sheetFormatPr defaultColWidth="9.140625" defaultRowHeight="12.75"/>
  <cols>
    <col min="1" max="1" width="15.85546875" style="3" customWidth="1"/>
    <col min="2" max="2" width="27.5703125" style="585" customWidth="1"/>
    <col min="3" max="3" width="42.5703125" style="585" customWidth="1"/>
    <col min="4" max="4" width="40.28515625" style="568" customWidth="1"/>
    <col min="5" max="5" width="13.5703125" style="24" customWidth="1"/>
    <col min="6" max="6" width="11" style="25" customWidth="1"/>
    <col min="7" max="7" width="9.42578125" style="24" customWidth="1"/>
    <col min="8" max="8" width="13.5703125" style="25" customWidth="1"/>
    <col min="9" max="9" width="1.5703125" style="2" customWidth="1"/>
    <col min="10" max="10" width="12.28515625" style="3" customWidth="1"/>
    <col min="11" max="11" width="9.42578125" style="3" customWidth="1"/>
    <col min="12" max="12" width="8.85546875" style="1" customWidth="1"/>
    <col min="13" max="16384" width="9.140625" style="1"/>
  </cols>
  <sheetData>
    <row r="1" spans="1:19" ht="18">
      <c r="D1" s="584"/>
    </row>
    <row r="2" spans="1:19" ht="40.5">
      <c r="A2" s="23" t="s">
        <v>2842</v>
      </c>
      <c r="B2" s="23"/>
      <c r="C2" s="23"/>
      <c r="D2" s="277"/>
      <c r="E2" s="253"/>
      <c r="F2" s="254"/>
      <c r="G2" s="26"/>
      <c r="H2" s="254"/>
      <c r="I2" s="13"/>
      <c r="J2" s="5"/>
      <c r="K2" s="5"/>
    </row>
    <row r="3" spans="1:19" ht="15.75">
      <c r="A3" s="268" t="s">
        <v>3659</v>
      </c>
      <c r="B3" s="29"/>
      <c r="C3" s="255"/>
      <c r="D3" s="278"/>
      <c r="E3" s="1124" t="s">
        <v>42</v>
      </c>
      <c r="F3" s="1184"/>
      <c r="G3" s="1184"/>
      <c r="H3" s="1184"/>
      <c r="I3" s="11"/>
      <c r="J3" s="5"/>
      <c r="K3" s="5"/>
    </row>
    <row r="4" spans="1:19" s="8" customFormat="1" ht="15.75">
      <c r="A4" s="19"/>
      <c r="B4" s="256"/>
      <c r="C4" s="255"/>
      <c r="D4" s="279"/>
      <c r="E4" s="1124" t="s">
        <v>6</v>
      </c>
      <c r="F4" s="1124" t="s">
        <v>7</v>
      </c>
      <c r="G4" s="1124" t="s">
        <v>8</v>
      </c>
      <c r="H4" s="1187" t="s">
        <v>9</v>
      </c>
      <c r="I4" s="17"/>
      <c r="J4" s="6"/>
      <c r="K4" s="6"/>
    </row>
    <row r="5" spans="1:19" s="8" customFormat="1" ht="15.75">
      <c r="A5" s="10" t="s">
        <v>0</v>
      </c>
      <c r="B5" s="255"/>
      <c r="C5" s="255"/>
      <c r="D5" s="280"/>
      <c r="E5" s="1125"/>
      <c r="F5" s="1125"/>
      <c r="G5" s="1125"/>
      <c r="H5" s="1188"/>
      <c r="I5" s="17"/>
      <c r="J5" s="1182" t="s">
        <v>4</v>
      </c>
      <c r="K5" s="1182" t="s">
        <v>5</v>
      </c>
    </row>
    <row r="6" spans="1:19" s="8" customFormat="1" ht="15.75">
      <c r="A6" s="10" t="s">
        <v>1</v>
      </c>
      <c r="B6" s="10" t="s">
        <v>12</v>
      </c>
      <c r="C6" s="10" t="s">
        <v>2</v>
      </c>
      <c r="D6" s="281" t="s">
        <v>3</v>
      </c>
      <c r="E6" s="1125"/>
      <c r="F6" s="1125"/>
      <c r="G6" s="1125"/>
      <c r="H6" s="1188"/>
      <c r="I6" s="17"/>
      <c r="J6" s="1183"/>
      <c r="K6" s="1183"/>
    </row>
    <row r="7" spans="1:19" ht="375" customHeight="1">
      <c r="A7" s="271">
        <v>1</v>
      </c>
      <c r="B7" s="267" t="s">
        <v>943</v>
      </c>
      <c r="C7" s="267" t="s">
        <v>3802</v>
      </c>
      <c r="D7" s="267" t="s">
        <v>3803</v>
      </c>
      <c r="E7" s="266">
        <v>196000</v>
      </c>
      <c r="F7" s="562">
        <f>E7</f>
        <v>196000</v>
      </c>
      <c r="G7" s="266">
        <f t="shared" ref="G7:G70" si="0">E7</f>
        <v>196000</v>
      </c>
      <c r="H7" s="561">
        <f>G7</f>
        <v>196000</v>
      </c>
      <c r="J7" s="287" t="s">
        <v>127</v>
      </c>
      <c r="K7" s="271" t="s">
        <v>684</v>
      </c>
    </row>
    <row r="8" spans="1:19" ht="162" customHeight="1">
      <c r="A8" s="271">
        <v>2</v>
      </c>
      <c r="B8" s="267" t="s">
        <v>943</v>
      </c>
      <c r="C8" s="267" t="s">
        <v>3804</v>
      </c>
      <c r="D8" s="267" t="s">
        <v>3805</v>
      </c>
      <c r="E8" s="266">
        <v>181700</v>
      </c>
      <c r="F8" s="562">
        <f t="shared" ref="F8:F71" si="1">E8+F7</f>
        <v>377700</v>
      </c>
      <c r="G8" s="266">
        <f t="shared" si="0"/>
        <v>181700</v>
      </c>
      <c r="H8" s="561">
        <f t="shared" ref="H8:H71" si="2">G8+H7</f>
        <v>377700</v>
      </c>
      <c r="J8" s="287" t="s">
        <v>127</v>
      </c>
      <c r="K8" s="271" t="s">
        <v>684</v>
      </c>
    </row>
    <row r="9" spans="1:19" ht="165.75">
      <c r="A9" s="271">
        <v>3</v>
      </c>
      <c r="B9" s="267" t="s">
        <v>943</v>
      </c>
      <c r="C9" s="267" t="s">
        <v>3806</v>
      </c>
      <c r="D9" s="267" t="s">
        <v>3807</v>
      </c>
      <c r="E9" s="266">
        <v>611700</v>
      </c>
      <c r="F9" s="562">
        <f t="shared" si="1"/>
        <v>989400</v>
      </c>
      <c r="G9" s="266">
        <f t="shared" si="0"/>
        <v>611700</v>
      </c>
      <c r="H9" s="561">
        <f t="shared" si="2"/>
        <v>989400</v>
      </c>
      <c r="J9" s="287" t="s">
        <v>48</v>
      </c>
      <c r="K9" s="271" t="s">
        <v>489</v>
      </c>
    </row>
    <row r="10" spans="1:19" ht="409.5" customHeight="1">
      <c r="A10" s="271">
        <v>4</v>
      </c>
      <c r="B10" s="267" t="s">
        <v>943</v>
      </c>
      <c r="C10" s="267" t="s">
        <v>3808</v>
      </c>
      <c r="D10" s="267" t="s">
        <v>3809</v>
      </c>
      <c r="E10" s="266">
        <v>943600</v>
      </c>
      <c r="F10" s="562">
        <f t="shared" si="1"/>
        <v>1933000</v>
      </c>
      <c r="G10" s="266">
        <f t="shared" si="0"/>
        <v>943600</v>
      </c>
      <c r="H10" s="561">
        <f t="shared" si="2"/>
        <v>1933000</v>
      </c>
      <c r="J10" s="333" t="s">
        <v>46</v>
      </c>
      <c r="K10" s="271" t="s">
        <v>68</v>
      </c>
    </row>
    <row r="11" spans="1:19" ht="395.25">
      <c r="A11" s="271">
        <v>5</v>
      </c>
      <c r="B11" s="267" t="s">
        <v>943</v>
      </c>
      <c r="C11" s="267" t="s">
        <v>3810</v>
      </c>
      <c r="D11" s="267" t="s">
        <v>3811</v>
      </c>
      <c r="E11" s="266">
        <v>958000</v>
      </c>
      <c r="F11" s="562">
        <f t="shared" si="1"/>
        <v>2891000</v>
      </c>
      <c r="G11" s="266">
        <f t="shared" si="0"/>
        <v>958000</v>
      </c>
      <c r="H11" s="561">
        <f t="shared" si="2"/>
        <v>2891000</v>
      </c>
      <c r="J11" s="287" t="s">
        <v>142</v>
      </c>
      <c r="K11" s="271" t="s">
        <v>108</v>
      </c>
    </row>
    <row r="12" spans="1:19" ht="51">
      <c r="A12" s="271">
        <v>6</v>
      </c>
      <c r="B12" s="267" t="s">
        <v>943</v>
      </c>
      <c r="C12" s="267" t="s">
        <v>3812</v>
      </c>
      <c r="D12" s="267" t="s">
        <v>3813</v>
      </c>
      <c r="E12" s="266">
        <v>150000</v>
      </c>
      <c r="F12" s="562">
        <f t="shared" si="1"/>
        <v>3041000</v>
      </c>
      <c r="G12" s="266">
        <f t="shared" si="0"/>
        <v>150000</v>
      </c>
      <c r="H12" s="561">
        <f t="shared" si="2"/>
        <v>3041000</v>
      </c>
      <c r="J12" s="287" t="s">
        <v>127</v>
      </c>
      <c r="K12" s="271" t="s">
        <v>684</v>
      </c>
    </row>
    <row r="13" spans="1:19" ht="86.25" customHeight="1">
      <c r="A13" s="545">
        <v>7</v>
      </c>
      <c r="B13" s="567" t="s">
        <v>943</v>
      </c>
      <c r="C13" s="567" t="s">
        <v>3814</v>
      </c>
      <c r="D13" s="567" t="s">
        <v>3815</v>
      </c>
      <c r="E13" s="566">
        <v>59000</v>
      </c>
      <c r="F13" s="560">
        <f t="shared" si="1"/>
        <v>3100000</v>
      </c>
      <c r="G13" s="566">
        <f t="shared" si="0"/>
        <v>59000</v>
      </c>
      <c r="H13" s="559">
        <f t="shared" si="2"/>
        <v>3100000</v>
      </c>
      <c r="I13" s="565"/>
      <c r="J13" s="530" t="s">
        <v>515</v>
      </c>
      <c r="K13" s="545" t="s">
        <v>979</v>
      </c>
    </row>
    <row r="14" spans="1:19">
      <c r="A14" s="271"/>
      <c r="B14" t="s">
        <v>943</v>
      </c>
      <c r="C14" t="s">
        <v>3816</v>
      </c>
      <c r="D14" t="s">
        <v>3817</v>
      </c>
      <c r="E14" s="266">
        <v>35000</v>
      </c>
      <c r="F14" s="562">
        <f t="shared" si="1"/>
        <v>3135000</v>
      </c>
      <c r="G14" s="266">
        <f t="shared" si="0"/>
        <v>35000</v>
      </c>
      <c r="H14" s="561">
        <f t="shared" si="2"/>
        <v>3135000</v>
      </c>
      <c r="J14" t="s">
        <v>515</v>
      </c>
      <c r="K14" s="271" t="s">
        <v>979</v>
      </c>
    </row>
    <row r="15" spans="1:19">
      <c r="A15" s="271"/>
      <c r="B15" s="267" t="s">
        <v>943</v>
      </c>
      <c r="C15" t="s">
        <v>3816</v>
      </c>
      <c r="D15" t="s">
        <v>3818</v>
      </c>
      <c r="E15" s="266">
        <v>65000</v>
      </c>
      <c r="F15" s="562">
        <f>E15+F14</f>
        <v>3200000</v>
      </c>
      <c r="G15" s="266">
        <f t="shared" si="0"/>
        <v>65000</v>
      </c>
      <c r="H15" s="561">
        <f>G15+H14</f>
        <v>3200000</v>
      </c>
      <c r="J15" t="s">
        <v>515</v>
      </c>
      <c r="K15" s="271" t="s">
        <v>979</v>
      </c>
      <c r="M15" s="558"/>
      <c r="N15" s="557"/>
      <c r="O15" s="557"/>
      <c r="P15" s="558"/>
      <c r="Q15" s="558"/>
      <c r="R15" s="556"/>
      <c r="S15" s="556"/>
    </row>
    <row r="16" spans="1:19">
      <c r="A16" s="271"/>
      <c r="B16" s="267" t="s">
        <v>943</v>
      </c>
      <c r="C16" t="s">
        <v>3816</v>
      </c>
      <c r="D16" t="s">
        <v>3819</v>
      </c>
      <c r="E16" s="266">
        <v>45000</v>
      </c>
      <c r="F16" s="562">
        <f t="shared" si="1"/>
        <v>3245000</v>
      </c>
      <c r="G16" s="266">
        <f t="shared" si="0"/>
        <v>45000</v>
      </c>
      <c r="H16" s="561">
        <f t="shared" si="2"/>
        <v>3245000</v>
      </c>
      <c r="J16" t="s">
        <v>515</v>
      </c>
      <c r="K16" s="271" t="s">
        <v>979</v>
      </c>
      <c r="M16" s="558"/>
      <c r="N16" s="557"/>
      <c r="O16" s="557"/>
      <c r="P16" s="558"/>
      <c r="Q16" s="558"/>
      <c r="R16" s="556"/>
      <c r="S16" s="556"/>
    </row>
    <row r="17" spans="2:19">
      <c r="B17" s="267" t="s">
        <v>943</v>
      </c>
      <c r="C17" t="s">
        <v>3816</v>
      </c>
      <c r="D17" t="s">
        <v>3820</v>
      </c>
      <c r="E17" s="266">
        <v>7000</v>
      </c>
      <c r="F17" s="562">
        <f t="shared" si="1"/>
        <v>3252000</v>
      </c>
      <c r="G17" s="266">
        <f t="shared" si="0"/>
        <v>7000</v>
      </c>
      <c r="H17" s="561">
        <f t="shared" si="2"/>
        <v>3252000</v>
      </c>
      <c r="J17" t="s">
        <v>515</v>
      </c>
      <c r="K17" s="271" t="s">
        <v>979</v>
      </c>
      <c r="M17" s="558"/>
      <c r="N17" s="557"/>
      <c r="O17" s="557"/>
      <c r="P17" s="558"/>
      <c r="Q17" s="558"/>
      <c r="R17" s="556"/>
      <c r="S17" s="556"/>
    </row>
    <row r="18" spans="2:19">
      <c r="B18" s="267" t="s">
        <v>943</v>
      </c>
      <c r="C18" t="s">
        <v>3816</v>
      </c>
      <c r="D18" t="s">
        <v>3821</v>
      </c>
      <c r="E18" s="266">
        <v>4000</v>
      </c>
      <c r="F18" s="562">
        <f t="shared" si="1"/>
        <v>3256000</v>
      </c>
      <c r="G18" s="266">
        <f t="shared" si="0"/>
        <v>4000</v>
      </c>
      <c r="H18" s="561">
        <f t="shared" si="2"/>
        <v>3256000</v>
      </c>
      <c r="J18" t="s">
        <v>515</v>
      </c>
      <c r="K18" s="271" t="s">
        <v>979</v>
      </c>
    </row>
    <row r="19" spans="2:19">
      <c r="B19" s="267" t="s">
        <v>943</v>
      </c>
      <c r="C19" t="s">
        <v>3816</v>
      </c>
      <c r="D19" t="s">
        <v>3822</v>
      </c>
      <c r="E19" s="266">
        <v>68000</v>
      </c>
      <c r="F19" s="562">
        <f t="shared" si="1"/>
        <v>3324000</v>
      </c>
      <c r="G19" s="266">
        <f t="shared" si="0"/>
        <v>68000</v>
      </c>
      <c r="H19" s="561">
        <f t="shared" si="2"/>
        <v>3324000</v>
      </c>
      <c r="J19" t="s">
        <v>515</v>
      </c>
      <c r="K19" s="271" t="s">
        <v>979</v>
      </c>
    </row>
    <row r="20" spans="2:19">
      <c r="B20" s="267" t="s">
        <v>943</v>
      </c>
      <c r="C20" t="s">
        <v>3816</v>
      </c>
      <c r="D20" t="s">
        <v>3823</v>
      </c>
      <c r="E20" s="266">
        <v>15000</v>
      </c>
      <c r="F20" s="562">
        <f t="shared" si="1"/>
        <v>3339000</v>
      </c>
      <c r="G20" s="266">
        <f t="shared" si="0"/>
        <v>15000</v>
      </c>
      <c r="H20" s="561">
        <f t="shared" si="2"/>
        <v>3339000</v>
      </c>
      <c r="J20" t="s">
        <v>515</v>
      </c>
      <c r="K20" s="271" t="s">
        <v>979</v>
      </c>
    </row>
    <row r="21" spans="2:19">
      <c r="B21" s="267" t="s">
        <v>943</v>
      </c>
      <c r="C21" t="s">
        <v>3816</v>
      </c>
      <c r="D21" t="s">
        <v>3824</v>
      </c>
      <c r="E21" s="266">
        <v>150000</v>
      </c>
      <c r="F21" s="562">
        <f t="shared" si="1"/>
        <v>3489000</v>
      </c>
      <c r="G21" s="266">
        <f t="shared" si="0"/>
        <v>150000</v>
      </c>
      <c r="H21" s="561">
        <f t="shared" si="2"/>
        <v>3489000</v>
      </c>
      <c r="J21" t="s">
        <v>515</v>
      </c>
      <c r="K21" s="271" t="s">
        <v>979</v>
      </c>
    </row>
    <row r="22" spans="2:19">
      <c r="B22" s="267" t="s">
        <v>943</v>
      </c>
      <c r="C22" t="s">
        <v>3825</v>
      </c>
      <c r="D22" t="s">
        <v>3826</v>
      </c>
      <c r="E22" s="266">
        <v>34000</v>
      </c>
      <c r="F22" s="562">
        <f t="shared" si="1"/>
        <v>3523000</v>
      </c>
      <c r="G22" s="266">
        <f t="shared" si="0"/>
        <v>34000</v>
      </c>
      <c r="H22" s="561">
        <f t="shared" si="2"/>
        <v>3523000</v>
      </c>
      <c r="J22" t="s">
        <v>515</v>
      </c>
      <c r="K22" s="271" t="s">
        <v>979</v>
      </c>
    </row>
    <row r="23" spans="2:19">
      <c r="B23" s="267" t="s">
        <v>943</v>
      </c>
      <c r="C23" t="s">
        <v>3825</v>
      </c>
      <c r="D23" t="s">
        <v>3820</v>
      </c>
      <c r="E23" s="266">
        <v>4000</v>
      </c>
      <c r="F23" s="562">
        <f t="shared" si="1"/>
        <v>3527000</v>
      </c>
      <c r="G23" s="266">
        <f t="shared" si="0"/>
        <v>4000</v>
      </c>
      <c r="H23" s="561">
        <f t="shared" si="2"/>
        <v>3527000</v>
      </c>
      <c r="J23" t="s">
        <v>515</v>
      </c>
      <c r="K23" s="271" t="s">
        <v>979</v>
      </c>
    </row>
    <row r="24" spans="2:19">
      <c r="B24" s="267" t="s">
        <v>943</v>
      </c>
      <c r="C24" t="s">
        <v>3825</v>
      </c>
      <c r="D24" t="s">
        <v>3821</v>
      </c>
      <c r="E24" s="266">
        <v>2000</v>
      </c>
      <c r="F24" s="562">
        <f t="shared" si="1"/>
        <v>3529000</v>
      </c>
      <c r="G24" s="266">
        <f t="shared" si="0"/>
        <v>2000</v>
      </c>
      <c r="H24" s="561">
        <f t="shared" si="2"/>
        <v>3529000</v>
      </c>
      <c r="J24" t="s">
        <v>515</v>
      </c>
      <c r="K24" s="271" t="s">
        <v>979</v>
      </c>
    </row>
    <row r="25" spans="2:19">
      <c r="B25" s="267" t="s">
        <v>943</v>
      </c>
      <c r="C25" t="s">
        <v>3825</v>
      </c>
      <c r="D25" t="s">
        <v>3823</v>
      </c>
      <c r="E25" s="266">
        <v>4000</v>
      </c>
      <c r="F25" s="562">
        <f t="shared" si="1"/>
        <v>3533000</v>
      </c>
      <c r="G25" s="266">
        <f t="shared" si="0"/>
        <v>4000</v>
      </c>
      <c r="H25" s="561">
        <f t="shared" si="2"/>
        <v>3533000</v>
      </c>
      <c r="J25" t="s">
        <v>515</v>
      </c>
      <c r="K25" s="271" t="s">
        <v>979</v>
      </c>
    </row>
    <row r="26" spans="2:19">
      <c r="B26" s="267" t="s">
        <v>943</v>
      </c>
      <c r="C26" t="s">
        <v>3825</v>
      </c>
      <c r="D26" t="s">
        <v>3824</v>
      </c>
      <c r="E26" s="266">
        <v>63000</v>
      </c>
      <c r="F26" s="562">
        <f t="shared" si="1"/>
        <v>3596000</v>
      </c>
      <c r="G26" s="266">
        <f t="shared" si="0"/>
        <v>63000</v>
      </c>
      <c r="H26" s="561">
        <f t="shared" si="2"/>
        <v>3596000</v>
      </c>
      <c r="J26" t="s">
        <v>515</v>
      </c>
      <c r="K26" s="271" t="s">
        <v>979</v>
      </c>
    </row>
    <row r="27" spans="2:19">
      <c r="B27" s="267" t="s">
        <v>943</v>
      </c>
      <c r="C27" t="s">
        <v>3825</v>
      </c>
      <c r="D27" t="s">
        <v>3827</v>
      </c>
      <c r="E27" s="266">
        <v>25000</v>
      </c>
      <c r="F27" s="562">
        <f t="shared" si="1"/>
        <v>3621000</v>
      </c>
      <c r="G27" s="266">
        <f t="shared" si="0"/>
        <v>25000</v>
      </c>
      <c r="H27" s="561">
        <f t="shared" si="2"/>
        <v>3621000</v>
      </c>
      <c r="J27" t="s">
        <v>515</v>
      </c>
      <c r="K27" s="271" t="s">
        <v>979</v>
      </c>
    </row>
    <row r="28" spans="2:19">
      <c r="B28" s="267" t="s">
        <v>943</v>
      </c>
      <c r="C28" t="s">
        <v>3828</v>
      </c>
      <c r="D28" t="s">
        <v>3685</v>
      </c>
      <c r="E28" s="266">
        <v>13000</v>
      </c>
      <c r="F28" s="562">
        <f t="shared" si="1"/>
        <v>3634000</v>
      </c>
      <c r="G28" s="266">
        <f t="shared" si="0"/>
        <v>13000</v>
      </c>
      <c r="H28" s="561">
        <f t="shared" si="2"/>
        <v>3634000</v>
      </c>
      <c r="J28" t="s">
        <v>142</v>
      </c>
      <c r="K28" s="271" t="s">
        <v>108</v>
      </c>
    </row>
    <row r="29" spans="2:19">
      <c r="B29" s="267" t="s">
        <v>943</v>
      </c>
      <c r="C29" t="s">
        <v>3828</v>
      </c>
      <c r="D29" t="s">
        <v>3829</v>
      </c>
      <c r="E29" s="266">
        <v>309000</v>
      </c>
      <c r="F29" s="562">
        <f t="shared" si="1"/>
        <v>3943000</v>
      </c>
      <c r="G29" s="266">
        <f t="shared" si="0"/>
        <v>309000</v>
      </c>
      <c r="H29" s="561">
        <f t="shared" si="2"/>
        <v>3943000</v>
      </c>
      <c r="J29" t="s">
        <v>142</v>
      </c>
      <c r="K29" s="271" t="s">
        <v>108</v>
      </c>
    </row>
    <row r="30" spans="2:19">
      <c r="B30" s="267" t="s">
        <v>943</v>
      </c>
      <c r="C30" t="s">
        <v>3828</v>
      </c>
      <c r="D30" t="s">
        <v>3830</v>
      </c>
      <c r="E30" s="266">
        <v>60000</v>
      </c>
      <c r="F30" s="562">
        <f t="shared" si="1"/>
        <v>4003000</v>
      </c>
      <c r="G30" s="266">
        <f t="shared" si="0"/>
        <v>60000</v>
      </c>
      <c r="H30" s="561">
        <f t="shared" si="2"/>
        <v>4003000</v>
      </c>
      <c r="J30" t="s">
        <v>142</v>
      </c>
      <c r="K30" s="271" t="s">
        <v>108</v>
      </c>
    </row>
    <row r="31" spans="2:19">
      <c r="B31" s="267" t="s">
        <v>943</v>
      </c>
      <c r="C31" t="s">
        <v>3828</v>
      </c>
      <c r="D31" t="s">
        <v>3831</v>
      </c>
      <c r="E31" s="266">
        <v>165000</v>
      </c>
      <c r="F31" s="562">
        <f t="shared" si="1"/>
        <v>4168000</v>
      </c>
      <c r="G31" s="266">
        <f t="shared" si="0"/>
        <v>165000</v>
      </c>
      <c r="H31" s="561">
        <f t="shared" si="2"/>
        <v>4168000</v>
      </c>
      <c r="J31" t="s">
        <v>142</v>
      </c>
      <c r="K31" s="271" t="s">
        <v>108</v>
      </c>
    </row>
    <row r="32" spans="2:19">
      <c r="B32" s="267" t="s">
        <v>943</v>
      </c>
      <c r="C32" t="s">
        <v>3828</v>
      </c>
      <c r="D32" t="s">
        <v>3832</v>
      </c>
      <c r="E32" s="266">
        <v>161000</v>
      </c>
      <c r="F32" s="562">
        <f t="shared" si="1"/>
        <v>4329000</v>
      </c>
      <c r="G32" s="266">
        <f t="shared" si="0"/>
        <v>161000</v>
      </c>
      <c r="H32" s="561">
        <f t="shared" si="2"/>
        <v>4329000</v>
      </c>
      <c r="J32" t="s">
        <v>142</v>
      </c>
      <c r="K32" s="271" t="s">
        <v>108</v>
      </c>
    </row>
    <row r="33" spans="2:11">
      <c r="B33" s="267" t="s">
        <v>943</v>
      </c>
      <c r="C33" t="s">
        <v>3828</v>
      </c>
      <c r="D33" t="s">
        <v>3819</v>
      </c>
      <c r="E33" s="266">
        <v>42000</v>
      </c>
      <c r="F33" s="562">
        <f t="shared" si="1"/>
        <v>4371000</v>
      </c>
      <c r="G33" s="266">
        <f t="shared" si="0"/>
        <v>42000</v>
      </c>
      <c r="H33" s="561">
        <f t="shared" si="2"/>
        <v>4371000</v>
      </c>
      <c r="J33" t="s">
        <v>142</v>
      </c>
      <c r="K33" s="271" t="s">
        <v>108</v>
      </c>
    </row>
    <row r="34" spans="2:11">
      <c r="B34" s="267" t="s">
        <v>943</v>
      </c>
      <c r="C34" t="s">
        <v>3828</v>
      </c>
      <c r="D34" t="s">
        <v>3833</v>
      </c>
      <c r="E34" s="266">
        <v>27000</v>
      </c>
      <c r="F34" s="562">
        <f t="shared" si="1"/>
        <v>4398000</v>
      </c>
      <c r="G34" s="266">
        <f t="shared" si="0"/>
        <v>27000</v>
      </c>
      <c r="H34" s="561">
        <f t="shared" si="2"/>
        <v>4398000</v>
      </c>
      <c r="J34" t="s">
        <v>142</v>
      </c>
      <c r="K34" s="271" t="s">
        <v>108</v>
      </c>
    </row>
    <row r="35" spans="2:11">
      <c r="B35" s="267" t="s">
        <v>943</v>
      </c>
      <c r="C35" t="s">
        <v>3828</v>
      </c>
      <c r="D35" t="s">
        <v>3834</v>
      </c>
      <c r="E35" s="266">
        <v>14000</v>
      </c>
      <c r="F35" s="562">
        <f t="shared" si="1"/>
        <v>4412000</v>
      </c>
      <c r="G35" s="266">
        <f t="shared" si="0"/>
        <v>14000</v>
      </c>
      <c r="H35" s="561">
        <f t="shared" si="2"/>
        <v>4412000</v>
      </c>
      <c r="J35" t="s">
        <v>142</v>
      </c>
      <c r="K35" s="271" t="s">
        <v>108</v>
      </c>
    </row>
    <row r="36" spans="2:11">
      <c r="B36" s="267" t="s">
        <v>943</v>
      </c>
      <c r="C36" t="s">
        <v>3828</v>
      </c>
      <c r="D36" t="s">
        <v>3820</v>
      </c>
      <c r="E36" s="266">
        <v>4000</v>
      </c>
      <c r="F36" s="562">
        <f t="shared" si="1"/>
        <v>4416000</v>
      </c>
      <c r="G36" s="266">
        <f t="shared" si="0"/>
        <v>4000</v>
      </c>
      <c r="H36" s="561">
        <f t="shared" si="2"/>
        <v>4416000</v>
      </c>
      <c r="J36" t="s">
        <v>142</v>
      </c>
      <c r="K36" s="271" t="s">
        <v>108</v>
      </c>
    </row>
    <row r="37" spans="2:11">
      <c r="B37" s="267" t="s">
        <v>943</v>
      </c>
      <c r="C37" t="s">
        <v>3828</v>
      </c>
      <c r="D37" t="s">
        <v>3821</v>
      </c>
      <c r="E37" s="266">
        <v>4000</v>
      </c>
      <c r="F37" s="562">
        <f t="shared" si="1"/>
        <v>4420000</v>
      </c>
      <c r="G37" s="266">
        <f t="shared" si="0"/>
        <v>4000</v>
      </c>
      <c r="H37" s="561">
        <f t="shared" si="2"/>
        <v>4420000</v>
      </c>
      <c r="J37" t="s">
        <v>142</v>
      </c>
      <c r="K37" s="271" t="s">
        <v>108</v>
      </c>
    </row>
    <row r="38" spans="2:11">
      <c r="B38" s="267" t="s">
        <v>943</v>
      </c>
      <c r="C38" t="s">
        <v>3828</v>
      </c>
      <c r="D38" t="s">
        <v>3835</v>
      </c>
      <c r="E38" s="266">
        <v>15000</v>
      </c>
      <c r="F38" s="562">
        <f t="shared" si="1"/>
        <v>4435000</v>
      </c>
      <c r="G38" s="266">
        <f t="shared" si="0"/>
        <v>15000</v>
      </c>
      <c r="H38" s="561">
        <f t="shared" si="2"/>
        <v>4435000</v>
      </c>
      <c r="J38" t="s">
        <v>142</v>
      </c>
      <c r="K38" s="271" t="s">
        <v>108</v>
      </c>
    </row>
    <row r="39" spans="2:11">
      <c r="B39" s="267" t="s">
        <v>943</v>
      </c>
      <c r="C39" t="s">
        <v>3828</v>
      </c>
      <c r="D39" t="s">
        <v>3836</v>
      </c>
      <c r="E39" s="266">
        <v>40000</v>
      </c>
      <c r="F39" s="562">
        <f t="shared" si="1"/>
        <v>4475000</v>
      </c>
      <c r="G39" s="266">
        <f t="shared" si="0"/>
        <v>40000</v>
      </c>
      <c r="H39" s="561">
        <f t="shared" si="2"/>
        <v>4475000</v>
      </c>
      <c r="J39" t="s">
        <v>142</v>
      </c>
      <c r="K39" s="271" t="s">
        <v>108</v>
      </c>
    </row>
    <row r="40" spans="2:11">
      <c r="B40" s="267" t="s">
        <v>943</v>
      </c>
      <c r="C40" t="s">
        <v>3828</v>
      </c>
      <c r="D40" t="s">
        <v>3837</v>
      </c>
      <c r="E40" s="266">
        <v>52000</v>
      </c>
      <c r="F40" s="562">
        <f t="shared" si="1"/>
        <v>4527000</v>
      </c>
      <c r="G40" s="266">
        <f t="shared" si="0"/>
        <v>52000</v>
      </c>
      <c r="H40" s="561">
        <f t="shared" si="2"/>
        <v>4527000</v>
      </c>
      <c r="J40" t="s">
        <v>142</v>
      </c>
      <c r="K40" s="271" t="s">
        <v>108</v>
      </c>
    </row>
    <row r="41" spans="2:11">
      <c r="B41" s="267" t="s">
        <v>943</v>
      </c>
      <c r="C41" t="s">
        <v>3828</v>
      </c>
      <c r="D41" t="s">
        <v>3827</v>
      </c>
      <c r="E41" s="266">
        <v>25000</v>
      </c>
      <c r="F41" s="562">
        <f t="shared" si="1"/>
        <v>4552000</v>
      </c>
      <c r="G41" s="266">
        <f t="shared" si="0"/>
        <v>25000</v>
      </c>
      <c r="H41" s="561">
        <f t="shared" si="2"/>
        <v>4552000</v>
      </c>
      <c r="J41" t="s">
        <v>142</v>
      </c>
      <c r="K41" s="271" t="s">
        <v>108</v>
      </c>
    </row>
    <row r="42" spans="2:11">
      <c r="B42" s="267" t="s">
        <v>943</v>
      </c>
      <c r="C42" t="s">
        <v>3838</v>
      </c>
      <c r="D42" t="s">
        <v>3830</v>
      </c>
      <c r="E42" s="266">
        <v>82000</v>
      </c>
      <c r="F42" s="562">
        <f t="shared" si="1"/>
        <v>4634000</v>
      </c>
      <c r="G42" s="266">
        <f t="shared" si="0"/>
        <v>82000</v>
      </c>
      <c r="H42" s="561">
        <f t="shared" si="2"/>
        <v>4634000</v>
      </c>
      <c r="J42" t="s">
        <v>142</v>
      </c>
      <c r="K42" s="271" t="s">
        <v>108</v>
      </c>
    </row>
    <row r="43" spans="2:11">
      <c r="B43" s="267" t="s">
        <v>943</v>
      </c>
      <c r="C43" t="s">
        <v>3838</v>
      </c>
      <c r="D43" t="s">
        <v>3831</v>
      </c>
      <c r="E43" s="266">
        <v>88000</v>
      </c>
      <c r="F43" s="562">
        <f t="shared" si="1"/>
        <v>4722000</v>
      </c>
      <c r="G43" s="266">
        <f t="shared" si="0"/>
        <v>88000</v>
      </c>
      <c r="H43" s="561">
        <f t="shared" si="2"/>
        <v>4722000</v>
      </c>
      <c r="J43" t="s">
        <v>142</v>
      </c>
      <c r="K43" s="271" t="s">
        <v>108</v>
      </c>
    </row>
    <row r="44" spans="2:11">
      <c r="B44" s="267" t="s">
        <v>943</v>
      </c>
      <c r="C44" t="s">
        <v>3838</v>
      </c>
      <c r="D44" t="s">
        <v>3839</v>
      </c>
      <c r="E44" s="266">
        <v>53000</v>
      </c>
      <c r="F44" s="562">
        <f t="shared" si="1"/>
        <v>4775000</v>
      </c>
      <c r="G44" s="266">
        <f t="shared" si="0"/>
        <v>53000</v>
      </c>
      <c r="H44" s="561">
        <f t="shared" si="2"/>
        <v>4775000</v>
      </c>
      <c r="J44" t="s">
        <v>142</v>
      </c>
      <c r="K44" s="271" t="s">
        <v>108</v>
      </c>
    </row>
    <row r="45" spans="2:11">
      <c r="B45" s="267" t="s">
        <v>943</v>
      </c>
      <c r="C45" t="s">
        <v>3838</v>
      </c>
      <c r="D45" t="s">
        <v>3833</v>
      </c>
      <c r="E45" s="266">
        <v>27000</v>
      </c>
      <c r="F45" s="562">
        <f t="shared" si="1"/>
        <v>4802000</v>
      </c>
      <c r="G45" s="266">
        <f t="shared" si="0"/>
        <v>27000</v>
      </c>
      <c r="H45" s="561">
        <f t="shared" si="2"/>
        <v>4802000</v>
      </c>
      <c r="J45" t="s">
        <v>142</v>
      </c>
      <c r="K45" s="271" t="s">
        <v>108</v>
      </c>
    </row>
    <row r="46" spans="2:11">
      <c r="B46" s="267" t="s">
        <v>943</v>
      </c>
      <c r="C46" t="s">
        <v>3838</v>
      </c>
      <c r="D46" t="s">
        <v>3834</v>
      </c>
      <c r="E46" s="266">
        <v>9000</v>
      </c>
      <c r="F46" s="562">
        <f t="shared" si="1"/>
        <v>4811000</v>
      </c>
      <c r="G46" s="266">
        <f t="shared" si="0"/>
        <v>9000</v>
      </c>
      <c r="H46" s="561">
        <f t="shared" si="2"/>
        <v>4811000</v>
      </c>
      <c r="J46" t="s">
        <v>142</v>
      </c>
      <c r="K46" s="271" t="s">
        <v>108</v>
      </c>
    </row>
    <row r="47" spans="2:11">
      <c r="B47" s="267" t="s">
        <v>943</v>
      </c>
      <c r="C47" t="s">
        <v>3838</v>
      </c>
      <c r="D47" t="s">
        <v>3821</v>
      </c>
      <c r="E47" s="266">
        <v>3000</v>
      </c>
      <c r="F47" s="562">
        <f t="shared" si="1"/>
        <v>4814000</v>
      </c>
      <c r="G47" s="266">
        <f t="shared" si="0"/>
        <v>3000</v>
      </c>
      <c r="H47" s="561">
        <f t="shared" si="2"/>
        <v>4814000</v>
      </c>
      <c r="J47" t="s">
        <v>142</v>
      </c>
      <c r="K47" s="271" t="s">
        <v>108</v>
      </c>
    </row>
    <row r="48" spans="2:11">
      <c r="B48" s="267" t="s">
        <v>943</v>
      </c>
      <c r="C48" t="s">
        <v>3838</v>
      </c>
      <c r="D48" t="s">
        <v>3840</v>
      </c>
      <c r="E48" s="266">
        <v>44000</v>
      </c>
      <c r="F48" s="562">
        <f t="shared" si="1"/>
        <v>4858000</v>
      </c>
      <c r="G48" s="266">
        <f t="shared" si="0"/>
        <v>44000</v>
      </c>
      <c r="H48" s="561">
        <f t="shared" si="2"/>
        <v>4858000</v>
      </c>
      <c r="J48" t="s">
        <v>142</v>
      </c>
      <c r="K48" s="271" t="s">
        <v>108</v>
      </c>
    </row>
    <row r="49" spans="2:11">
      <c r="B49" s="267" t="s">
        <v>943</v>
      </c>
      <c r="C49" t="s">
        <v>3838</v>
      </c>
      <c r="D49" t="s">
        <v>3837</v>
      </c>
      <c r="E49" s="266">
        <v>20000</v>
      </c>
      <c r="F49" s="562">
        <f t="shared" si="1"/>
        <v>4878000</v>
      </c>
      <c r="G49" s="266">
        <f t="shared" si="0"/>
        <v>20000</v>
      </c>
      <c r="H49" s="561">
        <f t="shared" si="2"/>
        <v>4878000</v>
      </c>
      <c r="J49" t="s">
        <v>142</v>
      </c>
      <c r="K49" s="271" t="s">
        <v>108</v>
      </c>
    </row>
    <row r="50" spans="2:11">
      <c r="B50" s="267" t="s">
        <v>943</v>
      </c>
      <c r="C50" t="s">
        <v>3838</v>
      </c>
      <c r="D50" t="s">
        <v>3827</v>
      </c>
      <c r="E50" s="266">
        <v>43000</v>
      </c>
      <c r="F50" s="562">
        <f t="shared" si="1"/>
        <v>4921000</v>
      </c>
      <c r="G50" s="266">
        <f t="shared" si="0"/>
        <v>43000</v>
      </c>
      <c r="H50" s="561">
        <f t="shared" si="2"/>
        <v>4921000</v>
      </c>
      <c r="J50" t="s">
        <v>142</v>
      </c>
      <c r="K50" s="271" t="s">
        <v>108</v>
      </c>
    </row>
    <row r="51" spans="2:11">
      <c r="B51" s="267" t="s">
        <v>943</v>
      </c>
      <c r="C51" t="s">
        <v>3841</v>
      </c>
      <c r="D51" t="s">
        <v>3842</v>
      </c>
      <c r="E51" s="266">
        <v>313000</v>
      </c>
      <c r="F51" s="562">
        <f t="shared" si="1"/>
        <v>5234000</v>
      </c>
      <c r="G51" s="266">
        <f t="shared" si="0"/>
        <v>313000</v>
      </c>
      <c r="H51" s="561">
        <f t="shared" si="2"/>
        <v>5234000</v>
      </c>
      <c r="J51" t="s">
        <v>142</v>
      </c>
      <c r="K51" s="271" t="s">
        <v>108</v>
      </c>
    </row>
    <row r="52" spans="2:11">
      <c r="B52" s="267" t="s">
        <v>943</v>
      </c>
      <c r="C52" t="s">
        <v>3841</v>
      </c>
      <c r="D52" t="s">
        <v>3843</v>
      </c>
      <c r="E52" s="266">
        <v>60000</v>
      </c>
      <c r="F52" s="562">
        <f t="shared" si="1"/>
        <v>5294000</v>
      </c>
      <c r="G52" s="266">
        <f t="shared" si="0"/>
        <v>60000</v>
      </c>
      <c r="H52" s="561">
        <f t="shared" si="2"/>
        <v>5294000</v>
      </c>
      <c r="J52" t="s">
        <v>142</v>
      </c>
      <c r="K52" s="271" t="s">
        <v>108</v>
      </c>
    </row>
    <row r="53" spans="2:11">
      <c r="B53" s="267" t="s">
        <v>943</v>
      </c>
      <c r="C53" t="s">
        <v>3841</v>
      </c>
      <c r="D53" t="s">
        <v>3844</v>
      </c>
      <c r="E53" s="266">
        <v>255000</v>
      </c>
      <c r="F53" s="562">
        <f t="shared" si="1"/>
        <v>5549000</v>
      </c>
      <c r="G53" s="266">
        <f t="shared" si="0"/>
        <v>255000</v>
      </c>
      <c r="H53" s="561">
        <f t="shared" si="2"/>
        <v>5549000</v>
      </c>
      <c r="J53" t="s">
        <v>142</v>
      </c>
      <c r="K53" s="271" t="s">
        <v>108</v>
      </c>
    </row>
    <row r="54" spans="2:11">
      <c r="B54" s="267" t="s">
        <v>943</v>
      </c>
      <c r="C54" t="s">
        <v>3841</v>
      </c>
      <c r="D54" t="s">
        <v>3845</v>
      </c>
      <c r="E54" s="266">
        <v>239000</v>
      </c>
      <c r="F54" s="562">
        <f t="shared" si="1"/>
        <v>5788000</v>
      </c>
      <c r="G54" s="266">
        <f t="shared" si="0"/>
        <v>239000</v>
      </c>
      <c r="H54" s="561">
        <f t="shared" si="2"/>
        <v>5788000</v>
      </c>
      <c r="J54" t="s">
        <v>142</v>
      </c>
      <c r="K54" s="271" t="s">
        <v>108</v>
      </c>
    </row>
    <row r="55" spans="2:11">
      <c r="B55" s="267" t="s">
        <v>943</v>
      </c>
      <c r="C55" t="s">
        <v>3841</v>
      </c>
      <c r="D55" t="s">
        <v>3846</v>
      </c>
      <c r="E55" s="266">
        <v>2000</v>
      </c>
      <c r="F55" s="562">
        <f t="shared" si="1"/>
        <v>5790000</v>
      </c>
      <c r="G55" s="266">
        <f t="shared" si="0"/>
        <v>2000</v>
      </c>
      <c r="H55" s="561">
        <f t="shared" si="2"/>
        <v>5790000</v>
      </c>
      <c r="J55" t="s">
        <v>142</v>
      </c>
      <c r="K55" s="271" t="s">
        <v>108</v>
      </c>
    </row>
    <row r="56" spans="2:11">
      <c r="B56" s="267" t="s">
        <v>943</v>
      </c>
      <c r="C56" t="s">
        <v>3841</v>
      </c>
      <c r="D56" t="s">
        <v>3847</v>
      </c>
      <c r="E56" s="266">
        <v>16000</v>
      </c>
      <c r="F56" s="562">
        <f t="shared" si="1"/>
        <v>5806000</v>
      </c>
      <c r="G56" s="266">
        <f t="shared" si="0"/>
        <v>16000</v>
      </c>
      <c r="H56" s="561">
        <f t="shared" si="2"/>
        <v>5806000</v>
      </c>
      <c r="J56" t="s">
        <v>142</v>
      </c>
      <c r="K56" s="271" t="s">
        <v>108</v>
      </c>
    </row>
    <row r="57" spans="2:11">
      <c r="B57" s="267" t="s">
        <v>943</v>
      </c>
      <c r="C57" t="s">
        <v>3841</v>
      </c>
      <c r="D57" t="s">
        <v>3831</v>
      </c>
      <c r="E57" s="266">
        <v>100000</v>
      </c>
      <c r="F57" s="562">
        <f t="shared" si="1"/>
        <v>5906000</v>
      </c>
      <c r="G57" s="266">
        <f t="shared" si="0"/>
        <v>100000</v>
      </c>
      <c r="H57" s="561">
        <f t="shared" si="2"/>
        <v>5906000</v>
      </c>
      <c r="J57" t="s">
        <v>142</v>
      </c>
      <c r="K57" s="271" t="s">
        <v>108</v>
      </c>
    </row>
    <row r="58" spans="2:11">
      <c r="B58" s="267" t="s">
        <v>943</v>
      </c>
      <c r="C58" t="s">
        <v>3841</v>
      </c>
      <c r="D58" t="s">
        <v>3833</v>
      </c>
      <c r="E58" s="266">
        <v>175000</v>
      </c>
      <c r="F58" s="562">
        <f t="shared" si="1"/>
        <v>6081000</v>
      </c>
      <c r="G58" s="266">
        <f t="shared" si="0"/>
        <v>175000</v>
      </c>
      <c r="H58" s="561">
        <f t="shared" si="2"/>
        <v>6081000</v>
      </c>
      <c r="J58" t="s">
        <v>142</v>
      </c>
      <c r="K58" s="271" t="s">
        <v>108</v>
      </c>
    </row>
    <row r="59" spans="2:11">
      <c r="B59" s="267" t="s">
        <v>943</v>
      </c>
      <c r="C59" t="s">
        <v>3841</v>
      </c>
      <c r="D59" t="s">
        <v>3834</v>
      </c>
      <c r="E59" s="266">
        <v>4000</v>
      </c>
      <c r="F59" s="562">
        <f t="shared" si="1"/>
        <v>6085000</v>
      </c>
      <c r="G59" s="266">
        <f t="shared" si="0"/>
        <v>4000</v>
      </c>
      <c r="H59" s="561">
        <f t="shared" si="2"/>
        <v>6085000</v>
      </c>
      <c r="J59" t="s">
        <v>142</v>
      </c>
      <c r="K59" s="271" t="s">
        <v>108</v>
      </c>
    </row>
    <row r="60" spans="2:11">
      <c r="B60" s="267" t="s">
        <v>943</v>
      </c>
      <c r="C60" t="s">
        <v>3841</v>
      </c>
      <c r="D60" t="s">
        <v>3848</v>
      </c>
      <c r="E60" s="266">
        <v>16000</v>
      </c>
      <c r="F60" s="562">
        <f t="shared" si="1"/>
        <v>6101000</v>
      </c>
      <c r="G60" s="266">
        <f t="shared" si="0"/>
        <v>16000</v>
      </c>
      <c r="H60" s="561">
        <f t="shared" si="2"/>
        <v>6101000</v>
      </c>
      <c r="J60" t="s">
        <v>142</v>
      </c>
      <c r="K60" s="271" t="s">
        <v>108</v>
      </c>
    </row>
    <row r="61" spans="2:11">
      <c r="B61" s="267" t="s">
        <v>943</v>
      </c>
      <c r="C61" t="s">
        <v>3841</v>
      </c>
      <c r="D61" t="s">
        <v>3849</v>
      </c>
      <c r="E61" s="266">
        <v>8000</v>
      </c>
      <c r="F61" s="562">
        <f t="shared" si="1"/>
        <v>6109000</v>
      </c>
      <c r="G61" s="266">
        <f t="shared" si="0"/>
        <v>8000</v>
      </c>
      <c r="H61" s="561">
        <f t="shared" si="2"/>
        <v>6109000</v>
      </c>
      <c r="J61" t="s">
        <v>142</v>
      </c>
      <c r="K61" s="271" t="s">
        <v>108</v>
      </c>
    </row>
    <row r="62" spans="2:11">
      <c r="B62" s="267" t="s">
        <v>943</v>
      </c>
      <c r="C62" t="s">
        <v>3841</v>
      </c>
      <c r="D62" t="s">
        <v>3850</v>
      </c>
      <c r="E62" s="266">
        <v>40000</v>
      </c>
      <c r="F62" s="562">
        <f t="shared" si="1"/>
        <v>6149000</v>
      </c>
      <c r="G62" s="266">
        <f t="shared" si="0"/>
        <v>40000</v>
      </c>
      <c r="H62" s="561">
        <f t="shared" si="2"/>
        <v>6149000</v>
      </c>
      <c r="J62" t="s">
        <v>142</v>
      </c>
      <c r="K62" s="271" t="s">
        <v>108</v>
      </c>
    </row>
    <row r="63" spans="2:11">
      <c r="B63" s="267" t="s">
        <v>943</v>
      </c>
      <c r="C63" t="s">
        <v>3841</v>
      </c>
      <c r="D63" t="s">
        <v>3820</v>
      </c>
      <c r="E63" s="266">
        <v>7000</v>
      </c>
      <c r="F63" s="562">
        <f t="shared" si="1"/>
        <v>6156000</v>
      </c>
      <c r="G63" s="266">
        <f t="shared" si="0"/>
        <v>7000</v>
      </c>
      <c r="H63" s="561">
        <f t="shared" si="2"/>
        <v>6156000</v>
      </c>
      <c r="J63" t="s">
        <v>142</v>
      </c>
      <c r="K63" s="271" t="s">
        <v>108</v>
      </c>
    </row>
    <row r="64" spans="2:11">
      <c r="B64" s="267" t="s">
        <v>943</v>
      </c>
      <c r="C64" t="s">
        <v>3841</v>
      </c>
      <c r="D64" t="s">
        <v>3827</v>
      </c>
      <c r="E64" s="266">
        <v>113000</v>
      </c>
      <c r="F64" s="562">
        <f t="shared" si="1"/>
        <v>6269000</v>
      </c>
      <c r="G64" s="266">
        <f t="shared" si="0"/>
        <v>113000</v>
      </c>
      <c r="H64" s="561">
        <f t="shared" si="2"/>
        <v>6269000</v>
      </c>
      <c r="J64" t="s">
        <v>142</v>
      </c>
      <c r="K64" s="271" t="s">
        <v>108</v>
      </c>
    </row>
    <row r="65" spans="2:11">
      <c r="B65" s="267" t="s">
        <v>943</v>
      </c>
      <c r="C65" t="s">
        <v>3851</v>
      </c>
      <c r="D65" t="s">
        <v>3817</v>
      </c>
      <c r="E65" s="266">
        <v>138000</v>
      </c>
      <c r="F65" s="562">
        <f t="shared" si="1"/>
        <v>6407000</v>
      </c>
      <c r="G65" s="266">
        <f t="shared" si="0"/>
        <v>138000</v>
      </c>
      <c r="H65" s="561">
        <f t="shared" si="2"/>
        <v>6407000</v>
      </c>
      <c r="J65" t="s">
        <v>142</v>
      </c>
      <c r="K65" s="271" t="s">
        <v>108</v>
      </c>
    </row>
    <row r="66" spans="2:11">
      <c r="B66" s="267" t="s">
        <v>943</v>
      </c>
      <c r="C66" t="s">
        <v>3851</v>
      </c>
      <c r="D66" t="s">
        <v>3826</v>
      </c>
      <c r="E66" s="266">
        <v>170000</v>
      </c>
      <c r="F66" s="562">
        <f t="shared" si="1"/>
        <v>6577000</v>
      </c>
      <c r="G66" s="266">
        <f t="shared" si="0"/>
        <v>170000</v>
      </c>
      <c r="H66" s="561">
        <f t="shared" si="2"/>
        <v>6577000</v>
      </c>
      <c r="J66" t="s">
        <v>142</v>
      </c>
      <c r="K66" s="271" t="s">
        <v>108</v>
      </c>
    </row>
    <row r="67" spans="2:11">
      <c r="B67" s="267" t="s">
        <v>943</v>
      </c>
      <c r="C67" t="s">
        <v>3851</v>
      </c>
      <c r="D67" t="s">
        <v>3831</v>
      </c>
      <c r="E67" s="266">
        <v>184000</v>
      </c>
      <c r="F67" s="562">
        <f t="shared" si="1"/>
        <v>6761000</v>
      </c>
      <c r="G67" s="266">
        <f t="shared" si="0"/>
        <v>184000</v>
      </c>
      <c r="H67" s="561">
        <f t="shared" si="2"/>
        <v>6761000</v>
      </c>
      <c r="J67" t="s">
        <v>142</v>
      </c>
      <c r="K67" s="271" t="s">
        <v>108</v>
      </c>
    </row>
    <row r="68" spans="2:11">
      <c r="B68" s="267" t="s">
        <v>943</v>
      </c>
      <c r="C68" t="s">
        <v>3851</v>
      </c>
      <c r="D68" t="s">
        <v>3839</v>
      </c>
      <c r="E68" s="266">
        <v>25000</v>
      </c>
      <c r="F68" s="562">
        <f t="shared" si="1"/>
        <v>6786000</v>
      </c>
      <c r="G68" s="266">
        <f t="shared" si="0"/>
        <v>25000</v>
      </c>
      <c r="H68" s="561">
        <f t="shared" si="2"/>
        <v>6786000</v>
      </c>
      <c r="J68" t="s">
        <v>142</v>
      </c>
      <c r="K68" s="271" t="s">
        <v>108</v>
      </c>
    </row>
    <row r="69" spans="2:11">
      <c r="B69" s="267" t="s">
        <v>943</v>
      </c>
      <c r="C69" t="s">
        <v>3851</v>
      </c>
      <c r="D69" t="s">
        <v>3833</v>
      </c>
      <c r="E69" s="266">
        <v>78000</v>
      </c>
      <c r="F69" s="562">
        <f t="shared" si="1"/>
        <v>6864000</v>
      </c>
      <c r="G69" s="266">
        <f t="shared" si="0"/>
        <v>78000</v>
      </c>
      <c r="H69" s="561">
        <f t="shared" si="2"/>
        <v>6864000</v>
      </c>
      <c r="J69" t="s">
        <v>142</v>
      </c>
      <c r="K69" s="271" t="s">
        <v>108</v>
      </c>
    </row>
    <row r="70" spans="2:11">
      <c r="B70" s="267" t="s">
        <v>943</v>
      </c>
      <c r="C70" t="s">
        <v>3851</v>
      </c>
      <c r="D70" t="s">
        <v>3821</v>
      </c>
      <c r="E70" s="266">
        <v>9000</v>
      </c>
      <c r="F70" s="562">
        <f t="shared" si="1"/>
        <v>6873000</v>
      </c>
      <c r="G70" s="266">
        <f t="shared" si="0"/>
        <v>9000</v>
      </c>
      <c r="H70" s="561">
        <f t="shared" si="2"/>
        <v>6873000</v>
      </c>
      <c r="J70" t="s">
        <v>142</v>
      </c>
      <c r="K70" s="271" t="s">
        <v>108</v>
      </c>
    </row>
    <row r="71" spans="2:11">
      <c r="B71" s="267" t="s">
        <v>943</v>
      </c>
      <c r="C71" t="s">
        <v>3851</v>
      </c>
      <c r="D71" t="s">
        <v>3852</v>
      </c>
      <c r="E71" s="266">
        <v>65000</v>
      </c>
      <c r="F71" s="562">
        <f t="shared" si="1"/>
        <v>6938000</v>
      </c>
      <c r="G71" s="266">
        <f t="shared" ref="G71:G134" si="3">E71</f>
        <v>65000</v>
      </c>
      <c r="H71" s="561">
        <f t="shared" si="2"/>
        <v>6938000</v>
      </c>
      <c r="J71" t="s">
        <v>142</v>
      </c>
      <c r="K71" s="271" t="s">
        <v>108</v>
      </c>
    </row>
    <row r="72" spans="2:11">
      <c r="B72" s="267" t="s">
        <v>943</v>
      </c>
      <c r="C72" t="s">
        <v>3851</v>
      </c>
      <c r="D72" t="s">
        <v>3823</v>
      </c>
      <c r="E72" s="266">
        <v>9000</v>
      </c>
      <c r="F72" s="562">
        <f t="shared" ref="F72:F135" si="4">E72+F71</f>
        <v>6947000</v>
      </c>
      <c r="G72" s="266">
        <f t="shared" si="3"/>
        <v>9000</v>
      </c>
      <c r="H72" s="561">
        <f t="shared" ref="H72:H135" si="5">G72+H71</f>
        <v>6947000</v>
      </c>
      <c r="J72" t="s">
        <v>142</v>
      </c>
      <c r="K72" s="271" t="s">
        <v>108</v>
      </c>
    </row>
    <row r="73" spans="2:11">
      <c r="B73" s="267" t="s">
        <v>943</v>
      </c>
      <c r="C73" t="s">
        <v>3851</v>
      </c>
      <c r="D73" t="s">
        <v>3853</v>
      </c>
      <c r="E73" s="266">
        <v>75000</v>
      </c>
      <c r="F73" s="562">
        <f t="shared" si="4"/>
        <v>7022000</v>
      </c>
      <c r="G73" s="266">
        <f t="shared" si="3"/>
        <v>75000</v>
      </c>
      <c r="H73" s="561">
        <f t="shared" si="5"/>
        <v>7022000</v>
      </c>
      <c r="J73" t="s">
        <v>142</v>
      </c>
      <c r="K73" s="271" t="s">
        <v>108</v>
      </c>
    </row>
    <row r="74" spans="2:11">
      <c r="B74" s="267" t="s">
        <v>943</v>
      </c>
      <c r="C74" t="s">
        <v>3851</v>
      </c>
      <c r="D74" t="s">
        <v>3854</v>
      </c>
      <c r="E74" s="266">
        <v>110000</v>
      </c>
      <c r="F74" s="562">
        <f t="shared" si="4"/>
        <v>7132000</v>
      </c>
      <c r="G74" s="266">
        <f t="shared" si="3"/>
        <v>110000</v>
      </c>
      <c r="H74" s="561">
        <f t="shared" si="5"/>
        <v>7132000</v>
      </c>
      <c r="J74" t="s">
        <v>142</v>
      </c>
      <c r="K74" s="271" t="s">
        <v>108</v>
      </c>
    </row>
    <row r="75" spans="2:11">
      <c r="B75" s="267" t="s">
        <v>943</v>
      </c>
      <c r="C75" t="s">
        <v>3851</v>
      </c>
      <c r="D75" t="s">
        <v>3827</v>
      </c>
      <c r="E75" s="266">
        <v>113000</v>
      </c>
      <c r="F75" s="562">
        <f t="shared" si="4"/>
        <v>7245000</v>
      </c>
      <c r="G75" s="266">
        <f t="shared" si="3"/>
        <v>113000</v>
      </c>
      <c r="H75" s="561">
        <f t="shared" si="5"/>
        <v>7245000</v>
      </c>
      <c r="J75" t="s">
        <v>142</v>
      </c>
      <c r="K75" s="271" t="s">
        <v>108</v>
      </c>
    </row>
    <row r="76" spans="2:11">
      <c r="B76" s="267" t="s">
        <v>943</v>
      </c>
      <c r="C76" t="s">
        <v>3855</v>
      </c>
      <c r="D76" t="s">
        <v>3685</v>
      </c>
      <c r="E76" s="266">
        <v>6000</v>
      </c>
      <c r="F76" s="562">
        <f t="shared" si="4"/>
        <v>7251000</v>
      </c>
      <c r="G76" s="266">
        <f t="shared" si="3"/>
        <v>6000</v>
      </c>
      <c r="H76" s="561">
        <f t="shared" si="5"/>
        <v>7251000</v>
      </c>
      <c r="J76" t="s">
        <v>142</v>
      </c>
      <c r="K76" s="271" t="s">
        <v>108</v>
      </c>
    </row>
    <row r="77" spans="2:11">
      <c r="B77" s="267" t="s">
        <v>943</v>
      </c>
      <c r="C77" t="s">
        <v>3855</v>
      </c>
      <c r="D77" t="s">
        <v>3826</v>
      </c>
      <c r="E77" s="266">
        <v>30000</v>
      </c>
      <c r="F77" s="562">
        <f t="shared" si="4"/>
        <v>7281000</v>
      </c>
      <c r="G77" s="266">
        <f t="shared" si="3"/>
        <v>30000</v>
      </c>
      <c r="H77" s="561">
        <f t="shared" si="5"/>
        <v>7281000</v>
      </c>
      <c r="J77" t="s">
        <v>142</v>
      </c>
      <c r="K77" s="271" t="s">
        <v>108</v>
      </c>
    </row>
    <row r="78" spans="2:11">
      <c r="B78" s="267" t="s">
        <v>943</v>
      </c>
      <c r="C78" t="s">
        <v>3855</v>
      </c>
      <c r="D78" t="s">
        <v>3844</v>
      </c>
      <c r="E78" s="266">
        <v>43000</v>
      </c>
      <c r="F78" s="562">
        <f t="shared" si="4"/>
        <v>7324000</v>
      </c>
      <c r="G78" s="266">
        <f t="shared" si="3"/>
        <v>43000</v>
      </c>
      <c r="H78" s="561">
        <f t="shared" si="5"/>
        <v>7324000</v>
      </c>
      <c r="J78" t="s">
        <v>142</v>
      </c>
      <c r="K78" s="271" t="s">
        <v>108</v>
      </c>
    </row>
    <row r="79" spans="2:11">
      <c r="B79" s="267" t="s">
        <v>943</v>
      </c>
      <c r="C79" t="s">
        <v>3855</v>
      </c>
      <c r="D79" t="s">
        <v>3830</v>
      </c>
      <c r="E79" s="266">
        <v>89000</v>
      </c>
      <c r="F79" s="562">
        <f t="shared" si="4"/>
        <v>7413000</v>
      </c>
      <c r="G79" s="266">
        <f t="shared" si="3"/>
        <v>89000</v>
      </c>
      <c r="H79" s="561">
        <f t="shared" si="5"/>
        <v>7413000</v>
      </c>
      <c r="J79" t="s">
        <v>142</v>
      </c>
      <c r="K79" s="271" t="s">
        <v>108</v>
      </c>
    </row>
    <row r="80" spans="2:11">
      <c r="B80" s="267" t="s">
        <v>943</v>
      </c>
      <c r="C80" t="s">
        <v>3855</v>
      </c>
      <c r="D80" t="s">
        <v>3856</v>
      </c>
      <c r="E80" s="266">
        <v>25000</v>
      </c>
      <c r="F80" s="562">
        <f t="shared" si="4"/>
        <v>7438000</v>
      </c>
      <c r="G80" s="266">
        <f t="shared" si="3"/>
        <v>25000</v>
      </c>
      <c r="H80" s="561">
        <f t="shared" si="5"/>
        <v>7438000</v>
      </c>
      <c r="J80" t="s">
        <v>142</v>
      </c>
      <c r="K80" s="271" t="s">
        <v>108</v>
      </c>
    </row>
    <row r="81" spans="2:18">
      <c r="B81" s="267" t="s">
        <v>943</v>
      </c>
      <c r="C81" t="s">
        <v>3855</v>
      </c>
      <c r="D81" t="s">
        <v>3824</v>
      </c>
      <c r="E81" s="266">
        <v>50000</v>
      </c>
      <c r="F81" s="562">
        <f t="shared" si="4"/>
        <v>7488000</v>
      </c>
      <c r="G81" s="266">
        <f t="shared" si="3"/>
        <v>50000</v>
      </c>
      <c r="H81" s="561">
        <f t="shared" si="5"/>
        <v>7488000</v>
      </c>
      <c r="J81" t="s">
        <v>142</v>
      </c>
      <c r="K81" s="271" t="s">
        <v>108</v>
      </c>
    </row>
    <row r="82" spans="2:18">
      <c r="B82" s="267" t="s">
        <v>943</v>
      </c>
      <c r="C82" t="s">
        <v>3855</v>
      </c>
      <c r="D82" t="s">
        <v>3827</v>
      </c>
      <c r="E82" s="266">
        <v>33000</v>
      </c>
      <c r="F82" s="562">
        <f t="shared" si="4"/>
        <v>7521000</v>
      </c>
      <c r="G82" s="266">
        <f t="shared" si="3"/>
        <v>33000</v>
      </c>
      <c r="H82" s="561">
        <f t="shared" si="5"/>
        <v>7521000</v>
      </c>
      <c r="J82" t="s">
        <v>142</v>
      </c>
      <c r="K82" s="271" t="s">
        <v>108</v>
      </c>
    </row>
    <row r="83" spans="2:18">
      <c r="B83" s="267" t="s">
        <v>943</v>
      </c>
      <c r="C83" t="s">
        <v>3857</v>
      </c>
      <c r="D83" t="s">
        <v>3826</v>
      </c>
      <c r="E83" s="266">
        <v>89000</v>
      </c>
      <c r="F83" s="562">
        <f t="shared" si="4"/>
        <v>7610000</v>
      </c>
      <c r="G83" s="266">
        <f t="shared" si="3"/>
        <v>89000</v>
      </c>
      <c r="H83" s="561">
        <f t="shared" si="5"/>
        <v>7610000</v>
      </c>
      <c r="J83" t="s">
        <v>142</v>
      </c>
      <c r="K83" s="271" t="s">
        <v>108</v>
      </c>
    </row>
    <row r="84" spans="2:18">
      <c r="B84" s="267" t="s">
        <v>943</v>
      </c>
      <c r="C84" t="s">
        <v>3858</v>
      </c>
      <c r="D84" t="s">
        <v>3826</v>
      </c>
      <c r="E84" s="266">
        <v>183000</v>
      </c>
      <c r="F84" s="562">
        <f t="shared" si="4"/>
        <v>7793000</v>
      </c>
      <c r="G84" s="266">
        <f t="shared" si="3"/>
        <v>183000</v>
      </c>
      <c r="H84" s="561">
        <f t="shared" si="5"/>
        <v>7793000</v>
      </c>
      <c r="J84" t="s">
        <v>142</v>
      </c>
      <c r="K84" s="271" t="s">
        <v>108</v>
      </c>
    </row>
    <row r="85" spans="2:18">
      <c r="B85" s="267" t="s">
        <v>943</v>
      </c>
      <c r="C85" t="s">
        <v>3858</v>
      </c>
      <c r="D85" t="s">
        <v>3849</v>
      </c>
      <c r="E85" s="266">
        <v>17000</v>
      </c>
      <c r="F85" s="562">
        <f t="shared" si="4"/>
        <v>7810000</v>
      </c>
      <c r="G85" s="266">
        <f t="shared" si="3"/>
        <v>17000</v>
      </c>
      <c r="H85" s="561">
        <f t="shared" si="5"/>
        <v>7810000</v>
      </c>
      <c r="J85" t="s">
        <v>142</v>
      </c>
      <c r="K85" s="271" t="s">
        <v>108</v>
      </c>
    </row>
    <row r="86" spans="2:18">
      <c r="B86" s="267" t="s">
        <v>943</v>
      </c>
      <c r="C86" t="s">
        <v>3858</v>
      </c>
      <c r="D86" t="s">
        <v>3859</v>
      </c>
      <c r="E86" s="266">
        <v>39000</v>
      </c>
      <c r="F86" s="562">
        <f t="shared" si="4"/>
        <v>7849000</v>
      </c>
      <c r="G86" s="266">
        <f t="shared" si="3"/>
        <v>39000</v>
      </c>
      <c r="H86" s="561">
        <f t="shared" si="5"/>
        <v>7849000</v>
      </c>
      <c r="J86" t="s">
        <v>142</v>
      </c>
      <c r="K86" s="271" t="s">
        <v>108</v>
      </c>
    </row>
    <row r="87" spans="2:18">
      <c r="B87" s="267" t="s">
        <v>943</v>
      </c>
      <c r="C87" t="s">
        <v>3860</v>
      </c>
      <c r="D87" t="s">
        <v>3861</v>
      </c>
      <c r="E87" s="266">
        <v>2000000</v>
      </c>
      <c r="F87" s="562">
        <f t="shared" si="4"/>
        <v>9849000</v>
      </c>
      <c r="G87" s="266">
        <f t="shared" si="3"/>
        <v>2000000</v>
      </c>
      <c r="H87" s="561">
        <f t="shared" si="5"/>
        <v>9849000</v>
      </c>
      <c r="J87" t="s">
        <v>48</v>
      </c>
      <c r="K87" s="271" t="s">
        <v>489</v>
      </c>
    </row>
    <row r="88" spans="2:18">
      <c r="B88" s="267" t="s">
        <v>943</v>
      </c>
      <c r="C88" t="s">
        <v>3862</v>
      </c>
      <c r="D88" t="s">
        <v>3863</v>
      </c>
      <c r="E88" s="266">
        <v>1000000</v>
      </c>
      <c r="F88" s="562">
        <f t="shared" si="4"/>
        <v>10849000</v>
      </c>
      <c r="G88" s="266">
        <f t="shared" si="3"/>
        <v>1000000</v>
      </c>
      <c r="H88" s="561">
        <f t="shared" si="5"/>
        <v>10849000</v>
      </c>
      <c r="J88" t="s">
        <v>48</v>
      </c>
      <c r="K88" s="271" t="s">
        <v>489</v>
      </c>
    </row>
    <row r="89" spans="2:18">
      <c r="B89" s="267" t="s">
        <v>943</v>
      </c>
      <c r="C89" t="s">
        <v>3864</v>
      </c>
      <c r="D89" t="s">
        <v>3865</v>
      </c>
      <c r="E89" s="266">
        <v>220277</v>
      </c>
      <c r="F89" s="562">
        <f t="shared" si="4"/>
        <v>11069277</v>
      </c>
      <c r="G89" s="266">
        <f t="shared" si="3"/>
        <v>220277</v>
      </c>
      <c r="H89" s="561">
        <f t="shared" si="5"/>
        <v>11069277</v>
      </c>
      <c r="J89" t="s">
        <v>48</v>
      </c>
      <c r="K89" s="271" t="s">
        <v>489</v>
      </c>
    </row>
    <row r="90" spans="2:18">
      <c r="B90" s="267" t="s">
        <v>943</v>
      </c>
      <c r="C90" t="s">
        <v>3866</v>
      </c>
      <c r="D90" t="s">
        <v>3867</v>
      </c>
      <c r="E90" s="266">
        <v>2000</v>
      </c>
      <c r="F90" s="562">
        <f t="shared" si="4"/>
        <v>11071277</v>
      </c>
      <c r="G90" s="266">
        <f t="shared" si="3"/>
        <v>2000</v>
      </c>
      <c r="H90" s="561">
        <f t="shared" si="5"/>
        <v>11071277</v>
      </c>
      <c r="J90" t="s">
        <v>48</v>
      </c>
      <c r="K90" s="271" t="s">
        <v>489</v>
      </c>
    </row>
    <row r="91" spans="2:18">
      <c r="B91" s="267" t="s">
        <v>943</v>
      </c>
      <c r="C91" t="s">
        <v>3866</v>
      </c>
      <c r="D91" t="s">
        <v>3744</v>
      </c>
      <c r="E91" s="266">
        <v>6000</v>
      </c>
      <c r="F91" s="562">
        <f t="shared" si="4"/>
        <v>11077277</v>
      </c>
      <c r="G91" s="266">
        <f t="shared" si="3"/>
        <v>6000</v>
      </c>
      <c r="H91" s="561">
        <f t="shared" si="5"/>
        <v>11077277</v>
      </c>
      <c r="J91" t="s">
        <v>48</v>
      </c>
      <c r="K91" s="271" t="s">
        <v>489</v>
      </c>
    </row>
    <row r="92" spans="2:18">
      <c r="B92" s="267" t="s">
        <v>943</v>
      </c>
      <c r="C92" t="s">
        <v>3866</v>
      </c>
      <c r="D92" t="s">
        <v>3700</v>
      </c>
      <c r="E92" s="266">
        <v>92000</v>
      </c>
      <c r="F92" s="562">
        <f t="shared" si="4"/>
        <v>11169277</v>
      </c>
      <c r="G92" s="266">
        <f t="shared" si="3"/>
        <v>92000</v>
      </c>
      <c r="H92" s="561">
        <f t="shared" si="5"/>
        <v>11169277</v>
      </c>
      <c r="J92" t="s">
        <v>48</v>
      </c>
      <c r="K92" s="271" t="s">
        <v>489</v>
      </c>
    </row>
    <row r="93" spans="2:18">
      <c r="B93" s="267" t="s">
        <v>943</v>
      </c>
      <c r="C93" t="s">
        <v>2853</v>
      </c>
      <c r="D93" t="s">
        <v>3674</v>
      </c>
      <c r="E93" s="266">
        <v>50000</v>
      </c>
      <c r="F93" s="562">
        <f t="shared" si="4"/>
        <v>11219277</v>
      </c>
      <c r="G93" s="266">
        <f t="shared" si="3"/>
        <v>50000</v>
      </c>
      <c r="H93" s="561">
        <f t="shared" si="5"/>
        <v>11219277</v>
      </c>
      <c r="J93" t="s">
        <v>48</v>
      </c>
      <c r="K93" s="271" t="s">
        <v>489</v>
      </c>
    </row>
    <row r="94" spans="2:18">
      <c r="B94" s="267" t="s">
        <v>943</v>
      </c>
      <c r="C94" t="s">
        <v>2853</v>
      </c>
      <c r="D94" t="s">
        <v>3867</v>
      </c>
      <c r="E94" s="266">
        <v>2000</v>
      </c>
      <c r="F94" s="562">
        <f t="shared" si="4"/>
        <v>11221277</v>
      </c>
      <c r="G94" s="266">
        <f t="shared" si="3"/>
        <v>2000</v>
      </c>
      <c r="H94" s="561">
        <f t="shared" si="5"/>
        <v>11221277</v>
      </c>
      <c r="J94" t="s">
        <v>48</v>
      </c>
      <c r="K94" s="271" t="s">
        <v>489</v>
      </c>
    </row>
    <row r="95" spans="2:18">
      <c r="B95" s="267" t="s">
        <v>943</v>
      </c>
      <c r="C95" t="s">
        <v>2853</v>
      </c>
      <c r="D95" t="s">
        <v>3690</v>
      </c>
      <c r="E95" s="266">
        <v>45000</v>
      </c>
      <c r="F95" s="562">
        <f t="shared" si="4"/>
        <v>11266277</v>
      </c>
      <c r="G95" s="266">
        <f t="shared" si="3"/>
        <v>45000</v>
      </c>
      <c r="H95" s="561">
        <f t="shared" si="5"/>
        <v>11266277</v>
      </c>
      <c r="J95" t="s">
        <v>48</v>
      </c>
      <c r="K95" s="271" t="s">
        <v>489</v>
      </c>
    </row>
    <row r="96" spans="2:18">
      <c r="B96" s="267" t="s">
        <v>943</v>
      </c>
      <c r="C96" t="s">
        <v>2853</v>
      </c>
      <c r="D96" t="s">
        <v>3744</v>
      </c>
      <c r="E96" s="266">
        <v>5000</v>
      </c>
      <c r="F96" s="562">
        <f t="shared" si="4"/>
        <v>11271277</v>
      </c>
      <c r="G96" s="266">
        <f t="shared" si="3"/>
        <v>5000</v>
      </c>
      <c r="H96" s="561">
        <f t="shared" si="5"/>
        <v>11271277</v>
      </c>
      <c r="J96" t="s">
        <v>48</v>
      </c>
      <c r="K96" s="271" t="s">
        <v>489</v>
      </c>
      <c r="O96" s="558"/>
      <c r="P96" s="558"/>
      <c r="Q96" s="556"/>
      <c r="R96" s="556"/>
    </row>
    <row r="97" spans="2:11">
      <c r="B97" s="267" t="s">
        <v>943</v>
      </c>
      <c r="C97" t="s">
        <v>2853</v>
      </c>
      <c r="D97" t="s">
        <v>3700</v>
      </c>
      <c r="E97" s="266">
        <v>82000</v>
      </c>
      <c r="F97" s="562">
        <f t="shared" si="4"/>
        <v>11353277</v>
      </c>
      <c r="G97" s="266">
        <f t="shared" si="3"/>
        <v>82000</v>
      </c>
      <c r="H97" s="561">
        <f t="shared" si="5"/>
        <v>11353277</v>
      </c>
      <c r="J97" t="s">
        <v>48</v>
      </c>
      <c r="K97" s="271" t="s">
        <v>489</v>
      </c>
    </row>
    <row r="98" spans="2:11">
      <c r="B98" s="267" t="s">
        <v>943</v>
      </c>
      <c r="C98" t="s">
        <v>3868</v>
      </c>
      <c r="D98" t="s">
        <v>3751</v>
      </c>
      <c r="E98" s="266">
        <v>360000</v>
      </c>
      <c r="F98" s="562">
        <f t="shared" si="4"/>
        <v>11713277</v>
      </c>
      <c r="G98" s="266">
        <f t="shared" si="3"/>
        <v>360000</v>
      </c>
      <c r="H98" s="561">
        <f t="shared" si="5"/>
        <v>11713277</v>
      </c>
      <c r="J98" t="s">
        <v>48</v>
      </c>
      <c r="K98" s="271" t="s">
        <v>489</v>
      </c>
    </row>
    <row r="99" spans="2:11">
      <c r="B99" s="267" t="s">
        <v>943</v>
      </c>
      <c r="C99" t="s">
        <v>3868</v>
      </c>
      <c r="D99" t="s">
        <v>3867</v>
      </c>
      <c r="E99" s="266">
        <v>2000</v>
      </c>
      <c r="F99" s="562">
        <f t="shared" si="4"/>
        <v>11715277</v>
      </c>
      <c r="G99" s="266">
        <f t="shared" si="3"/>
        <v>2000</v>
      </c>
      <c r="H99" s="561">
        <f t="shared" si="5"/>
        <v>11715277</v>
      </c>
      <c r="J99" t="s">
        <v>48</v>
      </c>
      <c r="K99" s="271" t="s">
        <v>489</v>
      </c>
    </row>
    <row r="100" spans="2:11">
      <c r="B100" s="267" t="s">
        <v>943</v>
      </c>
      <c r="C100" t="s">
        <v>3868</v>
      </c>
      <c r="D100" t="s">
        <v>3744</v>
      </c>
      <c r="E100" s="266">
        <v>6000</v>
      </c>
      <c r="F100" s="562">
        <f t="shared" si="4"/>
        <v>11721277</v>
      </c>
      <c r="G100" s="266">
        <f t="shared" si="3"/>
        <v>6000</v>
      </c>
      <c r="H100" s="561">
        <f t="shared" si="5"/>
        <v>11721277</v>
      </c>
      <c r="J100" t="s">
        <v>48</v>
      </c>
      <c r="K100" s="271" t="s">
        <v>489</v>
      </c>
    </row>
    <row r="101" spans="2:11">
      <c r="B101" s="267" t="s">
        <v>943</v>
      </c>
      <c r="C101" t="s">
        <v>3868</v>
      </c>
      <c r="D101" t="s">
        <v>3700</v>
      </c>
      <c r="E101" s="266">
        <v>89000</v>
      </c>
      <c r="F101" s="562">
        <f t="shared" si="4"/>
        <v>11810277</v>
      </c>
      <c r="G101" s="266">
        <f t="shared" si="3"/>
        <v>89000</v>
      </c>
      <c r="H101" s="561">
        <f t="shared" si="5"/>
        <v>11810277</v>
      </c>
      <c r="J101" t="s">
        <v>48</v>
      </c>
      <c r="K101" s="271" t="s">
        <v>489</v>
      </c>
    </row>
    <row r="102" spans="2:11">
      <c r="B102" s="267" t="s">
        <v>943</v>
      </c>
      <c r="C102" t="s">
        <v>2850</v>
      </c>
      <c r="D102" t="s">
        <v>3869</v>
      </c>
      <c r="E102" s="266">
        <v>275000</v>
      </c>
      <c r="F102" s="562">
        <f t="shared" si="4"/>
        <v>12085277</v>
      </c>
      <c r="G102" s="266">
        <f t="shared" si="3"/>
        <v>275000</v>
      </c>
      <c r="H102" s="561">
        <f t="shared" si="5"/>
        <v>12085277</v>
      </c>
      <c r="J102" t="s">
        <v>46</v>
      </c>
      <c r="K102" s="271" t="s">
        <v>68</v>
      </c>
    </row>
    <row r="103" spans="2:11">
      <c r="B103" s="267" t="s">
        <v>943</v>
      </c>
      <c r="C103" t="s">
        <v>2850</v>
      </c>
      <c r="D103" t="s">
        <v>3870</v>
      </c>
      <c r="E103" s="266">
        <v>450000</v>
      </c>
      <c r="F103" s="562">
        <f t="shared" si="4"/>
        <v>12535277</v>
      </c>
      <c r="G103" s="266">
        <f t="shared" si="3"/>
        <v>450000</v>
      </c>
      <c r="H103" s="561">
        <f t="shared" si="5"/>
        <v>12535277</v>
      </c>
      <c r="J103" t="s">
        <v>46</v>
      </c>
      <c r="K103" s="271" t="s">
        <v>68</v>
      </c>
    </row>
    <row r="104" spans="2:11">
      <c r="B104" s="267" t="s">
        <v>943</v>
      </c>
      <c r="C104" t="s">
        <v>2850</v>
      </c>
      <c r="D104" t="s">
        <v>3871</v>
      </c>
      <c r="E104" s="266">
        <v>350000</v>
      </c>
      <c r="F104" s="562">
        <f t="shared" si="4"/>
        <v>12885277</v>
      </c>
      <c r="G104" s="266">
        <f t="shared" si="3"/>
        <v>350000</v>
      </c>
      <c r="H104" s="561">
        <f t="shared" si="5"/>
        <v>12885277</v>
      </c>
      <c r="J104" t="s">
        <v>46</v>
      </c>
      <c r="K104" s="271" t="s">
        <v>68</v>
      </c>
    </row>
    <row r="105" spans="2:11">
      <c r="B105" s="267" t="s">
        <v>943</v>
      </c>
      <c r="C105" t="s">
        <v>2850</v>
      </c>
      <c r="D105" t="s">
        <v>3861</v>
      </c>
      <c r="E105" s="266">
        <v>750000</v>
      </c>
      <c r="F105" s="562">
        <f t="shared" si="4"/>
        <v>13635277</v>
      </c>
      <c r="G105" s="266">
        <f t="shared" si="3"/>
        <v>750000</v>
      </c>
      <c r="H105" s="561">
        <f t="shared" si="5"/>
        <v>13635277</v>
      </c>
      <c r="J105" t="s">
        <v>46</v>
      </c>
      <c r="K105" s="271" t="s">
        <v>68</v>
      </c>
    </row>
    <row r="106" spans="2:11">
      <c r="B106" s="267" t="s">
        <v>943</v>
      </c>
      <c r="C106" t="s">
        <v>2850</v>
      </c>
      <c r="D106" t="s">
        <v>3872</v>
      </c>
      <c r="E106" s="266">
        <v>500000</v>
      </c>
      <c r="F106" s="562">
        <f t="shared" si="4"/>
        <v>14135277</v>
      </c>
      <c r="G106" s="266">
        <f t="shared" si="3"/>
        <v>500000</v>
      </c>
      <c r="H106" s="561">
        <f t="shared" si="5"/>
        <v>14135277</v>
      </c>
      <c r="J106" t="s">
        <v>46</v>
      </c>
      <c r="K106" s="271" t="s">
        <v>68</v>
      </c>
    </row>
    <row r="107" spans="2:11">
      <c r="B107" s="267" t="s">
        <v>943</v>
      </c>
      <c r="C107" t="s">
        <v>2850</v>
      </c>
      <c r="D107" t="s">
        <v>3873</v>
      </c>
      <c r="E107" s="266">
        <v>203223</v>
      </c>
      <c r="F107" s="562">
        <f t="shared" si="4"/>
        <v>14338500</v>
      </c>
      <c r="G107" s="266">
        <f t="shared" si="3"/>
        <v>203223</v>
      </c>
      <c r="H107" s="561">
        <f t="shared" si="5"/>
        <v>14338500</v>
      </c>
      <c r="J107" t="s">
        <v>46</v>
      </c>
      <c r="K107" s="271" t="s">
        <v>68</v>
      </c>
    </row>
    <row r="108" spans="2:11">
      <c r="B108" s="267" t="s">
        <v>943</v>
      </c>
      <c r="C108" t="s">
        <v>3874</v>
      </c>
      <c r="D108" t="s">
        <v>3875</v>
      </c>
      <c r="E108" s="266">
        <v>84000</v>
      </c>
      <c r="F108" s="562">
        <f t="shared" si="4"/>
        <v>14422500</v>
      </c>
      <c r="G108" s="266">
        <f t="shared" si="3"/>
        <v>84000</v>
      </c>
      <c r="H108" s="561">
        <f t="shared" si="5"/>
        <v>14422500</v>
      </c>
      <c r="J108" t="s">
        <v>46</v>
      </c>
      <c r="K108" s="271" t="s">
        <v>68</v>
      </c>
    </row>
    <row r="109" spans="2:11">
      <c r="B109" s="267" t="s">
        <v>943</v>
      </c>
      <c r="C109" t="s">
        <v>3874</v>
      </c>
      <c r="D109" t="s">
        <v>3876</v>
      </c>
      <c r="E109" s="266">
        <v>24000</v>
      </c>
      <c r="F109" s="562">
        <f t="shared" si="4"/>
        <v>14446500</v>
      </c>
      <c r="G109" s="266">
        <f t="shared" si="3"/>
        <v>24000</v>
      </c>
      <c r="H109" s="561">
        <f t="shared" si="5"/>
        <v>14446500</v>
      </c>
      <c r="J109" t="s">
        <v>46</v>
      </c>
      <c r="K109" s="271" t="s">
        <v>68</v>
      </c>
    </row>
    <row r="110" spans="2:11">
      <c r="B110" s="267" t="s">
        <v>943</v>
      </c>
      <c r="C110" t="s">
        <v>3874</v>
      </c>
      <c r="D110" t="s">
        <v>3877</v>
      </c>
      <c r="E110" s="266">
        <v>95000</v>
      </c>
      <c r="F110" s="562">
        <f t="shared" si="4"/>
        <v>14541500</v>
      </c>
      <c r="G110" s="266">
        <f t="shared" si="3"/>
        <v>95000</v>
      </c>
      <c r="H110" s="561">
        <f t="shared" si="5"/>
        <v>14541500</v>
      </c>
      <c r="J110" t="s">
        <v>46</v>
      </c>
      <c r="K110" s="271" t="s">
        <v>68</v>
      </c>
    </row>
    <row r="111" spans="2:11">
      <c r="B111" s="267" t="s">
        <v>943</v>
      </c>
      <c r="C111" t="s">
        <v>3874</v>
      </c>
      <c r="D111" t="s">
        <v>3843</v>
      </c>
      <c r="E111" s="266">
        <v>52000</v>
      </c>
      <c r="F111" s="562">
        <f t="shared" si="4"/>
        <v>14593500</v>
      </c>
      <c r="G111" s="266">
        <f t="shared" si="3"/>
        <v>52000</v>
      </c>
      <c r="H111" s="561">
        <f t="shared" si="5"/>
        <v>14593500</v>
      </c>
      <c r="J111" t="s">
        <v>46</v>
      </c>
      <c r="K111" s="271" t="s">
        <v>68</v>
      </c>
    </row>
    <row r="112" spans="2:11">
      <c r="B112" s="267" t="s">
        <v>943</v>
      </c>
      <c r="C112" t="s">
        <v>3874</v>
      </c>
      <c r="D112" t="s">
        <v>3878</v>
      </c>
      <c r="E112" s="266">
        <v>48000</v>
      </c>
      <c r="F112" s="562">
        <f t="shared" si="4"/>
        <v>14641500</v>
      </c>
      <c r="G112" s="266">
        <f t="shared" si="3"/>
        <v>48000</v>
      </c>
      <c r="H112" s="561">
        <f t="shared" si="5"/>
        <v>14641500</v>
      </c>
      <c r="J112" t="s">
        <v>46</v>
      </c>
      <c r="K112" s="271" t="s">
        <v>68</v>
      </c>
    </row>
    <row r="113" spans="2:11">
      <c r="B113" s="267" t="s">
        <v>943</v>
      </c>
      <c r="C113" t="s">
        <v>3874</v>
      </c>
      <c r="D113" t="s">
        <v>3879</v>
      </c>
      <c r="E113" s="266">
        <v>750000</v>
      </c>
      <c r="F113" s="562">
        <f t="shared" si="4"/>
        <v>15391500</v>
      </c>
      <c r="G113" s="266">
        <f t="shared" si="3"/>
        <v>750000</v>
      </c>
      <c r="H113" s="561">
        <f t="shared" si="5"/>
        <v>15391500</v>
      </c>
      <c r="J113" t="s">
        <v>46</v>
      </c>
      <c r="K113" s="271" t="s">
        <v>68</v>
      </c>
    </row>
    <row r="114" spans="2:11">
      <c r="B114" s="267" t="s">
        <v>943</v>
      </c>
      <c r="C114" t="s">
        <v>3874</v>
      </c>
      <c r="D114" t="s">
        <v>3880</v>
      </c>
      <c r="E114" s="266">
        <v>192000</v>
      </c>
      <c r="F114" s="562">
        <f t="shared" si="4"/>
        <v>15583500</v>
      </c>
      <c r="G114" s="266">
        <f t="shared" si="3"/>
        <v>192000</v>
      </c>
      <c r="H114" s="561">
        <f t="shared" si="5"/>
        <v>15583500</v>
      </c>
      <c r="J114" t="s">
        <v>46</v>
      </c>
      <c r="K114" s="271" t="s">
        <v>68</v>
      </c>
    </row>
    <row r="115" spans="2:11">
      <c r="B115" s="267" t="s">
        <v>943</v>
      </c>
      <c r="C115" t="s">
        <v>3874</v>
      </c>
      <c r="D115" t="s">
        <v>3881</v>
      </c>
      <c r="E115" s="266">
        <v>730000</v>
      </c>
      <c r="F115" s="562">
        <f t="shared" si="4"/>
        <v>16313500</v>
      </c>
      <c r="G115" s="266">
        <f t="shared" si="3"/>
        <v>730000</v>
      </c>
      <c r="H115" s="561">
        <f t="shared" si="5"/>
        <v>16313500</v>
      </c>
      <c r="J115" t="s">
        <v>46</v>
      </c>
      <c r="K115" s="271" t="s">
        <v>68</v>
      </c>
    </row>
    <row r="116" spans="2:11">
      <c r="B116" s="267" t="s">
        <v>943</v>
      </c>
      <c r="C116" t="s">
        <v>3882</v>
      </c>
      <c r="D116" t="s">
        <v>3875</v>
      </c>
      <c r="E116" s="266">
        <v>110000</v>
      </c>
      <c r="F116" s="562">
        <f t="shared" si="4"/>
        <v>16423500</v>
      </c>
      <c r="G116" s="266">
        <f t="shared" si="3"/>
        <v>110000</v>
      </c>
      <c r="H116" s="561">
        <f t="shared" si="5"/>
        <v>16423500</v>
      </c>
      <c r="J116" t="s">
        <v>46</v>
      </c>
      <c r="K116" s="271" t="s">
        <v>68</v>
      </c>
    </row>
    <row r="117" spans="2:11">
      <c r="B117" s="267" t="s">
        <v>943</v>
      </c>
      <c r="C117" t="s">
        <v>3882</v>
      </c>
      <c r="D117" t="s">
        <v>3883</v>
      </c>
      <c r="E117" s="266">
        <v>350000</v>
      </c>
      <c r="F117" s="562">
        <f t="shared" si="4"/>
        <v>16773500</v>
      </c>
      <c r="G117" s="266">
        <f t="shared" si="3"/>
        <v>350000</v>
      </c>
      <c r="H117" s="561">
        <f t="shared" si="5"/>
        <v>16773500</v>
      </c>
      <c r="J117" t="s">
        <v>46</v>
      </c>
      <c r="K117" s="271" t="s">
        <v>68</v>
      </c>
    </row>
    <row r="118" spans="2:11">
      <c r="B118" s="267" t="s">
        <v>943</v>
      </c>
      <c r="C118" t="s">
        <v>3882</v>
      </c>
      <c r="D118" t="s">
        <v>3884</v>
      </c>
      <c r="E118" s="266">
        <v>750000</v>
      </c>
      <c r="F118" s="562">
        <f t="shared" si="4"/>
        <v>17523500</v>
      </c>
      <c r="G118" s="266">
        <f t="shared" si="3"/>
        <v>750000</v>
      </c>
      <c r="H118" s="561">
        <f t="shared" si="5"/>
        <v>17523500</v>
      </c>
      <c r="J118" t="s">
        <v>46</v>
      </c>
      <c r="K118" s="271" t="s">
        <v>68</v>
      </c>
    </row>
    <row r="119" spans="2:11">
      <c r="B119" s="267" t="s">
        <v>943</v>
      </c>
      <c r="C119" t="s">
        <v>3882</v>
      </c>
      <c r="D119" t="s">
        <v>3885</v>
      </c>
      <c r="E119" s="266">
        <v>145000</v>
      </c>
      <c r="F119" s="562">
        <f t="shared" si="4"/>
        <v>17668500</v>
      </c>
      <c r="G119" s="266">
        <f t="shared" si="3"/>
        <v>145000</v>
      </c>
      <c r="H119" s="561">
        <f t="shared" si="5"/>
        <v>17668500</v>
      </c>
      <c r="J119" t="s">
        <v>46</v>
      </c>
      <c r="K119" s="271" t="s">
        <v>68</v>
      </c>
    </row>
    <row r="120" spans="2:11">
      <c r="B120" s="267" t="s">
        <v>943</v>
      </c>
      <c r="C120" t="s">
        <v>3886</v>
      </c>
      <c r="D120" t="s">
        <v>3875</v>
      </c>
      <c r="E120" s="266">
        <v>96000</v>
      </c>
      <c r="F120" s="562">
        <f t="shared" si="4"/>
        <v>17764500</v>
      </c>
      <c r="G120" s="266">
        <f t="shared" si="3"/>
        <v>96000</v>
      </c>
      <c r="H120" s="561">
        <f t="shared" si="5"/>
        <v>17764500</v>
      </c>
      <c r="J120" t="s">
        <v>46</v>
      </c>
      <c r="K120" s="271" t="s">
        <v>68</v>
      </c>
    </row>
    <row r="121" spans="2:11">
      <c r="B121" s="267" t="s">
        <v>943</v>
      </c>
      <c r="C121" t="s">
        <v>3886</v>
      </c>
      <c r="D121" t="s">
        <v>3887</v>
      </c>
      <c r="E121" s="266">
        <v>485000</v>
      </c>
      <c r="F121" s="562">
        <f t="shared" si="4"/>
        <v>18249500</v>
      </c>
      <c r="G121" s="266">
        <f t="shared" si="3"/>
        <v>485000</v>
      </c>
      <c r="H121" s="561">
        <f t="shared" si="5"/>
        <v>18249500</v>
      </c>
      <c r="J121" t="s">
        <v>46</v>
      </c>
      <c r="K121" s="271" t="s">
        <v>68</v>
      </c>
    </row>
    <row r="122" spans="2:11">
      <c r="B122" s="267" t="s">
        <v>943</v>
      </c>
      <c r="C122" t="s">
        <v>3886</v>
      </c>
      <c r="D122" t="s">
        <v>3888</v>
      </c>
      <c r="E122" s="266">
        <v>92000</v>
      </c>
      <c r="F122" s="562">
        <f t="shared" si="4"/>
        <v>18341500</v>
      </c>
      <c r="G122" s="266">
        <f t="shared" si="3"/>
        <v>92000</v>
      </c>
      <c r="H122" s="561">
        <f t="shared" si="5"/>
        <v>18341500</v>
      </c>
      <c r="J122" t="s">
        <v>46</v>
      </c>
      <c r="K122" s="271" t="s">
        <v>68</v>
      </c>
    </row>
    <row r="123" spans="2:11">
      <c r="B123" s="267" t="s">
        <v>943</v>
      </c>
      <c r="C123" t="s">
        <v>3889</v>
      </c>
      <c r="D123" t="s">
        <v>3890</v>
      </c>
      <c r="E123" s="266">
        <v>3200</v>
      </c>
      <c r="F123" s="562">
        <f t="shared" si="4"/>
        <v>18344700</v>
      </c>
      <c r="G123" s="266">
        <f t="shared" si="3"/>
        <v>3200</v>
      </c>
      <c r="H123" s="561">
        <f t="shared" si="5"/>
        <v>18344700</v>
      </c>
      <c r="J123" t="s">
        <v>46</v>
      </c>
      <c r="K123" s="271" t="s">
        <v>68</v>
      </c>
    </row>
    <row r="124" spans="2:11">
      <c r="B124" s="267" t="s">
        <v>943</v>
      </c>
      <c r="C124" t="s">
        <v>3891</v>
      </c>
      <c r="D124" t="s">
        <v>3861</v>
      </c>
      <c r="E124" s="266">
        <v>203223</v>
      </c>
      <c r="F124" s="562">
        <f t="shared" si="4"/>
        <v>18547923</v>
      </c>
      <c r="G124" s="266">
        <f t="shared" si="3"/>
        <v>203223</v>
      </c>
      <c r="H124" s="561">
        <f t="shared" si="5"/>
        <v>18547923</v>
      </c>
      <c r="J124" t="s">
        <v>46</v>
      </c>
      <c r="K124" s="271" t="s">
        <v>68</v>
      </c>
    </row>
    <row r="125" spans="2:11">
      <c r="B125" s="267" t="s">
        <v>943</v>
      </c>
      <c r="C125" t="s">
        <v>3891</v>
      </c>
      <c r="D125" t="s">
        <v>3892</v>
      </c>
      <c r="E125" s="266">
        <v>90000</v>
      </c>
      <c r="F125" s="562">
        <f t="shared" si="4"/>
        <v>18637923</v>
      </c>
      <c r="G125" s="266">
        <f t="shared" si="3"/>
        <v>90000</v>
      </c>
      <c r="H125" s="561">
        <f t="shared" si="5"/>
        <v>18637923</v>
      </c>
      <c r="J125" t="s">
        <v>46</v>
      </c>
      <c r="K125" s="271" t="s">
        <v>68</v>
      </c>
    </row>
    <row r="126" spans="2:11">
      <c r="B126" s="267" t="s">
        <v>943</v>
      </c>
      <c r="C126" t="s">
        <v>3891</v>
      </c>
      <c r="D126" t="s">
        <v>3893</v>
      </c>
      <c r="E126" s="266">
        <v>191000</v>
      </c>
      <c r="F126" s="562">
        <f t="shared" si="4"/>
        <v>18828923</v>
      </c>
      <c r="G126" s="266">
        <f t="shared" si="3"/>
        <v>191000</v>
      </c>
      <c r="H126" s="561">
        <f t="shared" si="5"/>
        <v>18828923</v>
      </c>
      <c r="J126" t="s">
        <v>46</v>
      </c>
      <c r="K126" s="271" t="s">
        <v>68</v>
      </c>
    </row>
    <row r="127" spans="2:11">
      <c r="B127" s="267" t="s">
        <v>943</v>
      </c>
      <c r="C127" t="s">
        <v>3891</v>
      </c>
      <c r="D127" t="s">
        <v>3894</v>
      </c>
      <c r="E127" s="266">
        <v>65000</v>
      </c>
      <c r="F127" s="562">
        <f t="shared" si="4"/>
        <v>18893923</v>
      </c>
      <c r="G127" s="266">
        <f t="shared" si="3"/>
        <v>65000</v>
      </c>
      <c r="H127" s="561">
        <f t="shared" si="5"/>
        <v>18893923</v>
      </c>
      <c r="J127" t="s">
        <v>46</v>
      </c>
      <c r="K127" s="271" t="s">
        <v>68</v>
      </c>
    </row>
    <row r="128" spans="2:11">
      <c r="B128" s="267" t="s">
        <v>943</v>
      </c>
      <c r="C128" t="s">
        <v>3891</v>
      </c>
      <c r="D128" t="s">
        <v>3895</v>
      </c>
      <c r="E128" s="266">
        <v>15000</v>
      </c>
      <c r="F128" s="562">
        <f t="shared" si="4"/>
        <v>18908923</v>
      </c>
      <c r="G128" s="266">
        <f t="shared" si="3"/>
        <v>15000</v>
      </c>
      <c r="H128" s="561">
        <f t="shared" si="5"/>
        <v>18908923</v>
      </c>
      <c r="J128" t="s">
        <v>46</v>
      </c>
      <c r="K128" s="271" t="s">
        <v>68</v>
      </c>
    </row>
    <row r="129" spans="2:11">
      <c r="B129" s="267" t="s">
        <v>943</v>
      </c>
      <c r="C129" t="s">
        <v>3891</v>
      </c>
      <c r="D129" t="s">
        <v>3896</v>
      </c>
      <c r="E129" s="266">
        <v>1000000</v>
      </c>
      <c r="F129" s="562">
        <f t="shared" si="4"/>
        <v>19908923</v>
      </c>
      <c r="G129" s="266">
        <f t="shared" si="3"/>
        <v>1000000</v>
      </c>
      <c r="H129" s="561">
        <f t="shared" si="5"/>
        <v>19908923</v>
      </c>
      <c r="J129" t="s">
        <v>46</v>
      </c>
      <c r="K129" s="271" t="s">
        <v>68</v>
      </c>
    </row>
    <row r="130" spans="2:11">
      <c r="B130" s="267" t="s">
        <v>943</v>
      </c>
      <c r="C130" t="s">
        <v>3891</v>
      </c>
      <c r="D130" t="s">
        <v>3897</v>
      </c>
      <c r="E130" s="266">
        <v>275000</v>
      </c>
      <c r="F130" s="562">
        <f t="shared" si="4"/>
        <v>20183923</v>
      </c>
      <c r="G130" s="266">
        <f t="shared" si="3"/>
        <v>275000</v>
      </c>
      <c r="H130" s="561">
        <f t="shared" si="5"/>
        <v>20183923</v>
      </c>
      <c r="J130" t="s">
        <v>46</v>
      </c>
      <c r="K130" s="271" t="s">
        <v>68</v>
      </c>
    </row>
    <row r="131" spans="2:11">
      <c r="B131" s="267" t="s">
        <v>943</v>
      </c>
      <c r="C131" t="s">
        <v>3891</v>
      </c>
      <c r="D131" t="s">
        <v>3898</v>
      </c>
      <c r="E131" s="266">
        <v>150000</v>
      </c>
      <c r="F131" s="562">
        <f t="shared" si="4"/>
        <v>20333923</v>
      </c>
      <c r="G131" s="266">
        <f t="shared" si="3"/>
        <v>150000</v>
      </c>
      <c r="H131" s="561">
        <f t="shared" si="5"/>
        <v>20333923</v>
      </c>
      <c r="J131" t="s">
        <v>46</v>
      </c>
      <c r="K131" s="271" t="s">
        <v>68</v>
      </c>
    </row>
    <row r="132" spans="2:11">
      <c r="B132" s="267" t="s">
        <v>943</v>
      </c>
      <c r="C132" t="s">
        <v>3891</v>
      </c>
      <c r="D132" t="s">
        <v>3899</v>
      </c>
      <c r="E132" s="266">
        <v>80000</v>
      </c>
      <c r="F132" s="562">
        <f t="shared" si="4"/>
        <v>20413923</v>
      </c>
      <c r="G132" s="266">
        <f t="shared" si="3"/>
        <v>80000</v>
      </c>
      <c r="H132" s="561">
        <f t="shared" si="5"/>
        <v>20413923</v>
      </c>
      <c r="J132" t="s">
        <v>46</v>
      </c>
      <c r="K132" s="271" t="s">
        <v>68</v>
      </c>
    </row>
    <row r="133" spans="2:11">
      <c r="B133" s="267" t="s">
        <v>943</v>
      </c>
      <c r="C133" t="s">
        <v>2854</v>
      </c>
      <c r="D133" t="s">
        <v>3900</v>
      </c>
      <c r="E133" s="266">
        <v>113000</v>
      </c>
      <c r="F133" s="562">
        <f t="shared" si="4"/>
        <v>20526923</v>
      </c>
      <c r="G133" s="266">
        <f t="shared" si="3"/>
        <v>113000</v>
      </c>
      <c r="H133" s="561">
        <f t="shared" si="5"/>
        <v>20526923</v>
      </c>
      <c r="J133" t="s">
        <v>127</v>
      </c>
      <c r="K133" s="271" t="s">
        <v>684</v>
      </c>
    </row>
    <row r="134" spans="2:11">
      <c r="B134" s="267" t="s">
        <v>943</v>
      </c>
      <c r="C134" t="s">
        <v>2854</v>
      </c>
      <c r="D134" t="s">
        <v>3901</v>
      </c>
      <c r="E134" s="266">
        <v>69000</v>
      </c>
      <c r="F134" s="562">
        <f t="shared" si="4"/>
        <v>20595923</v>
      </c>
      <c r="G134" s="266">
        <f t="shared" si="3"/>
        <v>69000</v>
      </c>
      <c r="H134" s="561">
        <f t="shared" si="5"/>
        <v>20595923</v>
      </c>
      <c r="J134" t="s">
        <v>127</v>
      </c>
      <c r="K134" s="271" t="s">
        <v>684</v>
      </c>
    </row>
    <row r="135" spans="2:11">
      <c r="B135" s="267" t="s">
        <v>943</v>
      </c>
      <c r="C135" t="s">
        <v>2854</v>
      </c>
      <c r="D135" t="s">
        <v>3902</v>
      </c>
      <c r="E135" s="266">
        <v>50000</v>
      </c>
      <c r="F135" s="562">
        <f t="shared" si="4"/>
        <v>20645923</v>
      </c>
      <c r="G135" s="266">
        <f t="shared" ref="G135:G172" si="6">E135</f>
        <v>50000</v>
      </c>
      <c r="H135" s="561">
        <f t="shared" si="5"/>
        <v>20645923</v>
      </c>
      <c r="J135" t="s">
        <v>127</v>
      </c>
      <c r="K135" s="271" t="s">
        <v>684</v>
      </c>
    </row>
    <row r="136" spans="2:11">
      <c r="B136" s="267" t="s">
        <v>943</v>
      </c>
      <c r="C136" t="s">
        <v>2854</v>
      </c>
      <c r="D136" t="s">
        <v>3849</v>
      </c>
      <c r="E136" s="266">
        <v>18000</v>
      </c>
      <c r="F136" s="562">
        <f t="shared" ref="F136:F172" si="7">E136+F135</f>
        <v>20663923</v>
      </c>
      <c r="G136" s="266">
        <f t="shared" si="6"/>
        <v>18000</v>
      </c>
      <c r="H136" s="561">
        <f t="shared" ref="H136:H172" si="8">G136+H135</f>
        <v>20663923</v>
      </c>
      <c r="J136" t="s">
        <v>127</v>
      </c>
      <c r="K136" s="271" t="s">
        <v>684</v>
      </c>
    </row>
    <row r="137" spans="2:11">
      <c r="B137" s="267" t="s">
        <v>943</v>
      </c>
      <c r="C137" t="s">
        <v>2854</v>
      </c>
      <c r="D137" t="s">
        <v>3903</v>
      </c>
      <c r="E137" s="266">
        <v>261000</v>
      </c>
      <c r="F137" s="562">
        <f t="shared" si="7"/>
        <v>20924923</v>
      </c>
      <c r="G137" s="266">
        <f t="shared" si="6"/>
        <v>261000</v>
      </c>
      <c r="H137" s="561">
        <f t="shared" si="8"/>
        <v>20924923</v>
      </c>
      <c r="J137" t="s">
        <v>127</v>
      </c>
      <c r="K137" s="271" t="s">
        <v>684</v>
      </c>
    </row>
    <row r="138" spans="2:11">
      <c r="B138" s="267" t="s">
        <v>943</v>
      </c>
      <c r="C138" t="s">
        <v>3904</v>
      </c>
      <c r="D138" t="s">
        <v>3900</v>
      </c>
      <c r="E138" s="266">
        <v>32000</v>
      </c>
      <c r="F138" s="562">
        <f t="shared" si="7"/>
        <v>20956923</v>
      </c>
      <c r="G138" s="266">
        <f t="shared" si="6"/>
        <v>32000</v>
      </c>
      <c r="H138" s="561">
        <f t="shared" si="8"/>
        <v>20956923</v>
      </c>
      <c r="J138" t="s">
        <v>127</v>
      </c>
      <c r="K138" s="271" t="s">
        <v>684</v>
      </c>
    </row>
    <row r="139" spans="2:11">
      <c r="B139" s="267" t="s">
        <v>943</v>
      </c>
      <c r="C139" t="s">
        <v>3904</v>
      </c>
      <c r="D139" t="s">
        <v>3905</v>
      </c>
      <c r="E139" s="266">
        <v>93000</v>
      </c>
      <c r="F139" s="562">
        <f t="shared" si="7"/>
        <v>21049923</v>
      </c>
      <c r="G139" s="266">
        <f t="shared" si="6"/>
        <v>93000</v>
      </c>
      <c r="H139" s="561">
        <f t="shared" si="8"/>
        <v>21049923</v>
      </c>
      <c r="J139" t="s">
        <v>127</v>
      </c>
      <c r="K139" s="271" t="s">
        <v>684</v>
      </c>
    </row>
    <row r="140" spans="2:11">
      <c r="B140" s="267" t="s">
        <v>943</v>
      </c>
      <c r="C140" t="s">
        <v>3904</v>
      </c>
      <c r="D140" t="s">
        <v>3906</v>
      </c>
      <c r="E140" s="266">
        <v>17000</v>
      </c>
      <c r="F140" s="562">
        <f t="shared" si="7"/>
        <v>21066923</v>
      </c>
      <c r="G140" s="266">
        <f t="shared" si="6"/>
        <v>17000</v>
      </c>
      <c r="H140" s="561">
        <f t="shared" si="8"/>
        <v>21066923</v>
      </c>
      <c r="J140" t="s">
        <v>127</v>
      </c>
      <c r="K140" s="271" t="s">
        <v>684</v>
      </c>
    </row>
    <row r="141" spans="2:11">
      <c r="B141" s="267" t="s">
        <v>943</v>
      </c>
      <c r="C141" t="s">
        <v>3904</v>
      </c>
      <c r="D141" t="s">
        <v>3902</v>
      </c>
      <c r="E141" s="266">
        <v>50000</v>
      </c>
      <c r="F141" s="562">
        <f t="shared" si="7"/>
        <v>21116923</v>
      </c>
      <c r="G141" s="266">
        <f t="shared" si="6"/>
        <v>50000</v>
      </c>
      <c r="H141" s="561">
        <f t="shared" si="8"/>
        <v>21116923</v>
      </c>
      <c r="J141" t="s">
        <v>127</v>
      </c>
      <c r="K141" s="271" t="s">
        <v>684</v>
      </c>
    </row>
    <row r="142" spans="2:11">
      <c r="B142" s="267" t="s">
        <v>943</v>
      </c>
      <c r="C142" t="s">
        <v>3904</v>
      </c>
      <c r="D142" t="s">
        <v>3849</v>
      </c>
      <c r="E142" s="266">
        <v>18000</v>
      </c>
      <c r="F142" s="562">
        <f t="shared" si="7"/>
        <v>21134923</v>
      </c>
      <c r="G142" s="266">
        <f t="shared" si="6"/>
        <v>18000</v>
      </c>
      <c r="H142" s="561">
        <f t="shared" si="8"/>
        <v>21134923</v>
      </c>
      <c r="J142" t="s">
        <v>127</v>
      </c>
      <c r="K142" s="271" t="s">
        <v>684</v>
      </c>
    </row>
    <row r="143" spans="2:11">
      <c r="B143" s="267" t="s">
        <v>943</v>
      </c>
      <c r="C143" t="s">
        <v>3904</v>
      </c>
      <c r="D143" t="s">
        <v>3903</v>
      </c>
      <c r="E143" s="266">
        <v>184000</v>
      </c>
      <c r="F143" s="562">
        <f t="shared" si="7"/>
        <v>21318923</v>
      </c>
      <c r="G143" s="266">
        <f t="shared" si="6"/>
        <v>184000</v>
      </c>
      <c r="H143" s="561">
        <f t="shared" si="8"/>
        <v>21318923</v>
      </c>
      <c r="J143" t="s">
        <v>127</v>
      </c>
      <c r="K143" s="271" t="s">
        <v>684</v>
      </c>
    </row>
    <row r="144" spans="2:11">
      <c r="B144" s="267" t="s">
        <v>943</v>
      </c>
      <c r="C144" t="s">
        <v>3904</v>
      </c>
      <c r="D144" t="s">
        <v>3907</v>
      </c>
      <c r="E144" s="266">
        <v>24000</v>
      </c>
      <c r="F144" s="562">
        <f t="shared" si="7"/>
        <v>21342923</v>
      </c>
      <c r="G144" s="266">
        <f t="shared" si="6"/>
        <v>24000</v>
      </c>
      <c r="H144" s="561">
        <f t="shared" si="8"/>
        <v>21342923</v>
      </c>
      <c r="J144" t="s">
        <v>127</v>
      </c>
      <c r="K144" s="271" t="s">
        <v>684</v>
      </c>
    </row>
    <row r="145" spans="2:11">
      <c r="B145" s="267" t="s">
        <v>943</v>
      </c>
      <c r="C145" t="s">
        <v>3904</v>
      </c>
      <c r="D145" t="s">
        <v>3908</v>
      </c>
      <c r="E145" s="266">
        <v>69000</v>
      </c>
      <c r="F145" s="562">
        <f t="shared" si="7"/>
        <v>21411923</v>
      </c>
      <c r="G145" s="266">
        <f t="shared" si="6"/>
        <v>69000</v>
      </c>
      <c r="H145" s="561">
        <f t="shared" si="8"/>
        <v>21411923</v>
      </c>
      <c r="J145" t="s">
        <v>127</v>
      </c>
      <c r="K145" s="271" t="s">
        <v>684</v>
      </c>
    </row>
    <row r="146" spans="2:11">
      <c r="B146" s="267" t="s">
        <v>943</v>
      </c>
      <c r="C146" t="s">
        <v>2856</v>
      </c>
      <c r="D146" t="s">
        <v>3900</v>
      </c>
      <c r="E146" s="266">
        <v>113000</v>
      </c>
      <c r="F146" s="562">
        <f t="shared" si="7"/>
        <v>21524923</v>
      </c>
      <c r="G146" s="266">
        <f t="shared" si="6"/>
        <v>113000</v>
      </c>
      <c r="H146" s="561">
        <f t="shared" si="8"/>
        <v>21524923</v>
      </c>
      <c r="J146" t="s">
        <v>127</v>
      </c>
      <c r="K146" s="271" t="s">
        <v>684</v>
      </c>
    </row>
    <row r="147" spans="2:11">
      <c r="B147" s="267" t="s">
        <v>943</v>
      </c>
      <c r="C147" t="s">
        <v>2856</v>
      </c>
      <c r="D147" t="s">
        <v>3909</v>
      </c>
      <c r="E147" s="266">
        <v>6000</v>
      </c>
      <c r="F147" s="562">
        <f t="shared" si="7"/>
        <v>21530923</v>
      </c>
      <c r="G147" s="266">
        <f t="shared" si="6"/>
        <v>6000</v>
      </c>
      <c r="H147" s="561">
        <f t="shared" si="8"/>
        <v>21530923</v>
      </c>
      <c r="J147" t="s">
        <v>127</v>
      </c>
      <c r="K147" s="271" t="s">
        <v>684</v>
      </c>
    </row>
    <row r="148" spans="2:11">
      <c r="B148" s="267" t="s">
        <v>943</v>
      </c>
      <c r="C148" t="s">
        <v>2856</v>
      </c>
      <c r="D148" t="s">
        <v>3901</v>
      </c>
      <c r="E148" s="266">
        <v>69000</v>
      </c>
      <c r="F148" s="562">
        <f t="shared" si="7"/>
        <v>21599923</v>
      </c>
      <c r="G148" s="266">
        <f t="shared" si="6"/>
        <v>69000</v>
      </c>
      <c r="H148" s="561">
        <f t="shared" si="8"/>
        <v>21599923</v>
      </c>
      <c r="J148" t="s">
        <v>127</v>
      </c>
      <c r="K148" s="271" t="s">
        <v>684</v>
      </c>
    </row>
    <row r="149" spans="2:11">
      <c r="B149" s="267" t="s">
        <v>943</v>
      </c>
      <c r="C149" t="s">
        <v>2856</v>
      </c>
      <c r="D149" t="s">
        <v>3910</v>
      </c>
      <c r="E149" s="266">
        <v>2000</v>
      </c>
      <c r="F149" s="562">
        <f t="shared" si="7"/>
        <v>21601923</v>
      </c>
      <c r="G149" s="266">
        <f t="shared" si="6"/>
        <v>2000</v>
      </c>
      <c r="H149" s="561">
        <f t="shared" si="8"/>
        <v>21601923</v>
      </c>
      <c r="J149" t="s">
        <v>127</v>
      </c>
      <c r="K149" s="271" t="s">
        <v>684</v>
      </c>
    </row>
    <row r="150" spans="2:11">
      <c r="B150" s="267" t="s">
        <v>943</v>
      </c>
      <c r="C150" t="s">
        <v>2856</v>
      </c>
      <c r="D150" t="s">
        <v>3905</v>
      </c>
      <c r="E150" s="266">
        <v>78000</v>
      </c>
      <c r="F150" s="562">
        <f t="shared" si="7"/>
        <v>21679923</v>
      </c>
      <c r="G150" s="266">
        <f t="shared" si="6"/>
        <v>78000</v>
      </c>
      <c r="H150" s="561">
        <f t="shared" si="8"/>
        <v>21679923</v>
      </c>
      <c r="J150" t="s">
        <v>127</v>
      </c>
      <c r="K150" s="271" t="s">
        <v>684</v>
      </c>
    </row>
    <row r="151" spans="2:11">
      <c r="B151" s="267" t="s">
        <v>943</v>
      </c>
      <c r="C151" t="s">
        <v>2856</v>
      </c>
      <c r="D151" t="s">
        <v>3906</v>
      </c>
      <c r="E151" s="266">
        <v>21000</v>
      </c>
      <c r="F151" s="562">
        <f t="shared" si="7"/>
        <v>21700923</v>
      </c>
      <c r="G151" s="266">
        <f t="shared" si="6"/>
        <v>21000</v>
      </c>
      <c r="H151" s="561">
        <f t="shared" si="8"/>
        <v>21700923</v>
      </c>
      <c r="J151" t="s">
        <v>127</v>
      </c>
      <c r="K151" s="271" t="s">
        <v>684</v>
      </c>
    </row>
    <row r="152" spans="2:11">
      <c r="B152" s="267" t="s">
        <v>943</v>
      </c>
      <c r="C152" t="s">
        <v>2856</v>
      </c>
      <c r="D152" t="s">
        <v>3902</v>
      </c>
      <c r="E152" s="266">
        <v>50000</v>
      </c>
      <c r="F152" s="562">
        <f t="shared" si="7"/>
        <v>21750923</v>
      </c>
      <c r="G152" s="266">
        <f t="shared" si="6"/>
        <v>50000</v>
      </c>
      <c r="H152" s="561">
        <f t="shared" si="8"/>
        <v>21750923</v>
      </c>
      <c r="J152" t="s">
        <v>127</v>
      </c>
      <c r="K152" s="271" t="s">
        <v>684</v>
      </c>
    </row>
    <row r="153" spans="2:11">
      <c r="B153" s="267" t="s">
        <v>943</v>
      </c>
      <c r="C153" t="s">
        <v>2856</v>
      </c>
      <c r="D153" t="s">
        <v>3849</v>
      </c>
      <c r="E153" s="266">
        <v>18000</v>
      </c>
      <c r="F153" s="562">
        <f t="shared" si="7"/>
        <v>21768923</v>
      </c>
      <c r="G153" s="266">
        <f t="shared" si="6"/>
        <v>18000</v>
      </c>
      <c r="H153" s="561">
        <f t="shared" si="8"/>
        <v>21768923</v>
      </c>
      <c r="J153" t="s">
        <v>127</v>
      </c>
      <c r="K153" s="271" t="s">
        <v>684</v>
      </c>
    </row>
    <row r="154" spans="2:11">
      <c r="B154" s="267" t="s">
        <v>943</v>
      </c>
      <c r="C154" t="s">
        <v>2856</v>
      </c>
      <c r="D154" t="s">
        <v>3903</v>
      </c>
      <c r="E154" s="266">
        <v>242000</v>
      </c>
      <c r="F154" s="562">
        <f t="shared" si="7"/>
        <v>22010923</v>
      </c>
      <c r="G154" s="266">
        <f t="shared" si="6"/>
        <v>242000</v>
      </c>
      <c r="H154" s="561">
        <f t="shared" si="8"/>
        <v>22010923</v>
      </c>
      <c r="J154" t="s">
        <v>127</v>
      </c>
      <c r="K154" s="271" t="s">
        <v>684</v>
      </c>
    </row>
    <row r="155" spans="2:11">
      <c r="B155" s="267" t="s">
        <v>943</v>
      </c>
      <c r="C155" t="s">
        <v>2856</v>
      </c>
      <c r="D155" t="s">
        <v>3911</v>
      </c>
      <c r="E155" s="266">
        <v>24000</v>
      </c>
      <c r="F155" s="562">
        <f t="shared" si="7"/>
        <v>22034923</v>
      </c>
      <c r="G155" s="266">
        <f t="shared" si="6"/>
        <v>24000</v>
      </c>
      <c r="H155" s="561">
        <f t="shared" si="8"/>
        <v>22034923</v>
      </c>
      <c r="J155" t="s">
        <v>127</v>
      </c>
      <c r="K155" s="271" t="s">
        <v>684</v>
      </c>
    </row>
    <row r="156" spans="2:11">
      <c r="B156" s="267" t="s">
        <v>943</v>
      </c>
      <c r="C156" t="s">
        <v>2855</v>
      </c>
      <c r="D156" t="s">
        <v>3912</v>
      </c>
      <c r="E156" s="266">
        <v>120000</v>
      </c>
      <c r="F156" s="562">
        <f t="shared" si="7"/>
        <v>22154923</v>
      </c>
      <c r="G156" s="266">
        <f t="shared" si="6"/>
        <v>120000</v>
      </c>
      <c r="H156" s="561">
        <f t="shared" si="8"/>
        <v>22154923</v>
      </c>
      <c r="J156" t="s">
        <v>127</v>
      </c>
      <c r="K156" s="271" t="s">
        <v>684</v>
      </c>
    </row>
    <row r="157" spans="2:11">
      <c r="B157" s="267" t="s">
        <v>943</v>
      </c>
      <c r="C157" t="s">
        <v>2855</v>
      </c>
      <c r="D157" t="s">
        <v>3905</v>
      </c>
      <c r="E157" s="266">
        <v>218000</v>
      </c>
      <c r="F157" s="562">
        <f t="shared" si="7"/>
        <v>22372923</v>
      </c>
      <c r="G157" s="266">
        <f t="shared" si="6"/>
        <v>218000</v>
      </c>
      <c r="H157" s="561">
        <f t="shared" si="8"/>
        <v>22372923</v>
      </c>
      <c r="J157" t="s">
        <v>127</v>
      </c>
      <c r="K157" s="271" t="s">
        <v>684</v>
      </c>
    </row>
    <row r="158" spans="2:11">
      <c r="B158" s="267" t="s">
        <v>943</v>
      </c>
      <c r="C158" t="s">
        <v>2855</v>
      </c>
      <c r="D158" t="s">
        <v>3913</v>
      </c>
      <c r="E158" s="266">
        <v>243000</v>
      </c>
      <c r="F158" s="562">
        <f t="shared" si="7"/>
        <v>22615923</v>
      </c>
      <c r="G158" s="266">
        <f t="shared" si="6"/>
        <v>243000</v>
      </c>
      <c r="H158" s="561">
        <f t="shared" si="8"/>
        <v>22615923</v>
      </c>
      <c r="J158" t="s">
        <v>127</v>
      </c>
      <c r="K158" s="271" t="s">
        <v>684</v>
      </c>
    </row>
    <row r="159" spans="2:11">
      <c r="B159" s="267" t="s">
        <v>943</v>
      </c>
      <c r="C159" t="s">
        <v>2855</v>
      </c>
      <c r="D159" t="s">
        <v>3914</v>
      </c>
      <c r="E159" s="266">
        <v>1000000</v>
      </c>
      <c r="F159" s="562">
        <f t="shared" si="7"/>
        <v>23615923</v>
      </c>
      <c r="G159" s="266">
        <f t="shared" si="6"/>
        <v>1000000</v>
      </c>
      <c r="H159" s="561">
        <f t="shared" si="8"/>
        <v>23615923</v>
      </c>
      <c r="J159" t="s">
        <v>127</v>
      </c>
      <c r="K159" s="271" t="s">
        <v>684</v>
      </c>
    </row>
    <row r="160" spans="2:11">
      <c r="B160" s="267" t="s">
        <v>943</v>
      </c>
      <c r="C160" t="s">
        <v>2855</v>
      </c>
      <c r="D160" t="s">
        <v>3915</v>
      </c>
      <c r="E160" s="266">
        <v>500000</v>
      </c>
      <c r="F160" s="562">
        <f t="shared" si="7"/>
        <v>24115923</v>
      </c>
      <c r="G160" s="266">
        <f t="shared" si="6"/>
        <v>500000</v>
      </c>
      <c r="H160" s="561">
        <f t="shared" si="8"/>
        <v>24115923</v>
      </c>
      <c r="J160" t="s">
        <v>127</v>
      </c>
      <c r="K160" s="271" t="s">
        <v>684</v>
      </c>
    </row>
    <row r="161" spans="2:11">
      <c r="B161" s="267" t="s">
        <v>943</v>
      </c>
      <c r="C161" t="s">
        <v>2855</v>
      </c>
      <c r="D161" t="s">
        <v>3916</v>
      </c>
      <c r="E161" s="266">
        <v>750000</v>
      </c>
      <c r="F161" s="562">
        <f t="shared" si="7"/>
        <v>24865923</v>
      </c>
      <c r="G161" s="266">
        <f t="shared" si="6"/>
        <v>750000</v>
      </c>
      <c r="H161" s="561">
        <f t="shared" si="8"/>
        <v>24865923</v>
      </c>
      <c r="J161" t="s">
        <v>127</v>
      </c>
      <c r="K161" s="271" t="s">
        <v>684</v>
      </c>
    </row>
    <row r="162" spans="2:11">
      <c r="B162" s="267" t="s">
        <v>943</v>
      </c>
      <c r="C162" t="s">
        <v>2855</v>
      </c>
      <c r="D162" t="s">
        <v>3917</v>
      </c>
      <c r="E162" s="266">
        <v>100000</v>
      </c>
      <c r="F162" s="562">
        <f t="shared" si="7"/>
        <v>24965923</v>
      </c>
      <c r="G162" s="266">
        <f t="shared" si="6"/>
        <v>100000</v>
      </c>
      <c r="H162" s="561">
        <f t="shared" si="8"/>
        <v>24965923</v>
      </c>
      <c r="J162" t="s">
        <v>127</v>
      </c>
      <c r="K162" s="271" t="s">
        <v>684</v>
      </c>
    </row>
    <row r="163" spans="2:11">
      <c r="B163" s="267" t="s">
        <v>943</v>
      </c>
      <c r="C163" t="s">
        <v>2855</v>
      </c>
      <c r="D163" t="s">
        <v>3918</v>
      </c>
      <c r="E163" s="266">
        <v>437000</v>
      </c>
      <c r="F163" s="562">
        <f t="shared" si="7"/>
        <v>25402923</v>
      </c>
      <c r="G163" s="266">
        <f t="shared" si="6"/>
        <v>437000</v>
      </c>
      <c r="H163" s="561">
        <f t="shared" si="8"/>
        <v>25402923</v>
      </c>
      <c r="J163" t="s">
        <v>127</v>
      </c>
      <c r="K163" s="271" t="s">
        <v>684</v>
      </c>
    </row>
    <row r="164" spans="2:11">
      <c r="B164" s="267" t="s">
        <v>943</v>
      </c>
      <c r="C164" t="s">
        <v>2855</v>
      </c>
      <c r="D164" t="s">
        <v>3919</v>
      </c>
      <c r="E164" s="266">
        <v>68277</v>
      </c>
      <c r="F164" s="562">
        <f t="shared" si="7"/>
        <v>25471200</v>
      </c>
      <c r="G164" s="266">
        <f t="shared" si="6"/>
        <v>68277</v>
      </c>
      <c r="H164" s="561">
        <f t="shared" si="8"/>
        <v>25471200</v>
      </c>
      <c r="J164" t="s">
        <v>127</v>
      </c>
      <c r="K164" s="271" t="s">
        <v>684</v>
      </c>
    </row>
    <row r="165" spans="2:11">
      <c r="B165" s="267" t="s">
        <v>943</v>
      </c>
      <c r="C165" t="s">
        <v>2855</v>
      </c>
      <c r="D165" t="s">
        <v>3836</v>
      </c>
      <c r="E165" s="266">
        <v>200000</v>
      </c>
      <c r="F165" s="562">
        <f t="shared" si="7"/>
        <v>25671200</v>
      </c>
      <c r="G165" s="266">
        <f t="shared" si="6"/>
        <v>200000</v>
      </c>
      <c r="H165" s="561">
        <f t="shared" si="8"/>
        <v>25671200</v>
      </c>
      <c r="J165" t="s">
        <v>127</v>
      </c>
      <c r="K165" s="271" t="s">
        <v>684</v>
      </c>
    </row>
    <row r="166" spans="2:11">
      <c r="B166" s="267" t="s">
        <v>943</v>
      </c>
      <c r="C166" t="s">
        <v>2855</v>
      </c>
      <c r="D166" t="s">
        <v>3920</v>
      </c>
      <c r="E166" s="266">
        <v>200000</v>
      </c>
      <c r="F166" s="562">
        <f t="shared" si="7"/>
        <v>25871200</v>
      </c>
      <c r="G166" s="266">
        <f t="shared" si="6"/>
        <v>200000</v>
      </c>
      <c r="H166" s="561">
        <f t="shared" si="8"/>
        <v>25871200</v>
      </c>
      <c r="J166" t="s">
        <v>127</v>
      </c>
      <c r="K166" s="271" t="s">
        <v>684</v>
      </c>
    </row>
    <row r="167" spans="2:11">
      <c r="B167" s="267" t="s">
        <v>943</v>
      </c>
      <c r="C167" t="s">
        <v>2857</v>
      </c>
      <c r="D167" t="s">
        <v>3921</v>
      </c>
      <c r="E167" s="266">
        <v>350000</v>
      </c>
      <c r="F167" s="562">
        <f t="shared" si="7"/>
        <v>26221200</v>
      </c>
      <c r="G167" s="266">
        <f t="shared" si="6"/>
        <v>350000</v>
      </c>
      <c r="H167" s="561">
        <f t="shared" si="8"/>
        <v>26221200</v>
      </c>
      <c r="J167" t="s">
        <v>127</v>
      </c>
      <c r="K167" s="271" t="s">
        <v>684</v>
      </c>
    </row>
    <row r="168" spans="2:11">
      <c r="B168" s="267" t="s">
        <v>943</v>
      </c>
      <c r="C168" t="s">
        <v>2857</v>
      </c>
      <c r="D168" t="s">
        <v>3905</v>
      </c>
      <c r="E168" s="266">
        <v>134000</v>
      </c>
      <c r="F168" s="562">
        <f t="shared" si="7"/>
        <v>26355200</v>
      </c>
      <c r="G168" s="266">
        <f t="shared" si="6"/>
        <v>134000</v>
      </c>
      <c r="H168" s="561">
        <f t="shared" si="8"/>
        <v>26355200</v>
      </c>
      <c r="J168" t="s">
        <v>127</v>
      </c>
      <c r="K168" s="271" t="s">
        <v>684</v>
      </c>
    </row>
    <row r="169" spans="2:11">
      <c r="B169" s="267" t="s">
        <v>943</v>
      </c>
      <c r="C169" t="s">
        <v>2857</v>
      </c>
      <c r="D169" t="s">
        <v>3913</v>
      </c>
      <c r="E169" s="266">
        <v>62000</v>
      </c>
      <c r="F169" s="562">
        <f t="shared" si="7"/>
        <v>26417200</v>
      </c>
      <c r="G169" s="266">
        <f t="shared" si="6"/>
        <v>62000</v>
      </c>
      <c r="H169" s="561">
        <f t="shared" si="8"/>
        <v>26417200</v>
      </c>
      <c r="J169" t="s">
        <v>127</v>
      </c>
      <c r="K169" s="271" t="s">
        <v>684</v>
      </c>
    </row>
    <row r="170" spans="2:11">
      <c r="B170" s="267" t="s">
        <v>943</v>
      </c>
      <c r="C170" t="s">
        <v>3922</v>
      </c>
      <c r="D170" t="s">
        <v>3913</v>
      </c>
      <c r="E170" s="266">
        <v>14000</v>
      </c>
      <c r="F170" s="562">
        <f t="shared" si="7"/>
        <v>26431200</v>
      </c>
      <c r="G170" s="266">
        <f t="shared" si="6"/>
        <v>14000</v>
      </c>
      <c r="H170" s="561">
        <f t="shared" si="8"/>
        <v>26431200</v>
      </c>
      <c r="J170" t="s">
        <v>127</v>
      </c>
      <c r="K170" s="271" t="s">
        <v>684</v>
      </c>
    </row>
    <row r="171" spans="2:11">
      <c r="B171" s="267" t="s">
        <v>943</v>
      </c>
      <c r="C171" t="s">
        <v>3922</v>
      </c>
      <c r="D171" t="s">
        <v>3923</v>
      </c>
      <c r="E171" s="266">
        <v>8000</v>
      </c>
      <c r="F171" s="562">
        <f t="shared" si="7"/>
        <v>26439200</v>
      </c>
      <c r="G171" s="266">
        <f t="shared" si="6"/>
        <v>8000</v>
      </c>
      <c r="H171" s="561">
        <f t="shared" si="8"/>
        <v>26439200</v>
      </c>
      <c r="J171" t="s">
        <v>127</v>
      </c>
      <c r="K171" s="271" t="s">
        <v>684</v>
      </c>
    </row>
    <row r="172" spans="2:11">
      <c r="B172" s="267" t="s">
        <v>943</v>
      </c>
      <c r="C172" t="s">
        <v>3922</v>
      </c>
      <c r="D172" t="s">
        <v>3849</v>
      </c>
      <c r="E172" s="266">
        <v>18000</v>
      </c>
      <c r="F172" s="562">
        <f t="shared" si="7"/>
        <v>26457200</v>
      </c>
      <c r="G172" s="266">
        <f t="shared" si="6"/>
        <v>18000</v>
      </c>
      <c r="H172" s="561">
        <f t="shared" si="8"/>
        <v>26457200</v>
      </c>
      <c r="J172" t="s">
        <v>127</v>
      </c>
      <c r="K172" s="271" t="s">
        <v>684</v>
      </c>
    </row>
    <row r="173" spans="2:11">
      <c r="J173" s="271"/>
      <c r="K173" s="271"/>
    </row>
  </sheetData>
  <mergeCells count="7">
    <mergeCell ref="K5:K6"/>
    <mergeCell ref="E3:H3"/>
    <mergeCell ref="E4:E6"/>
    <mergeCell ref="F4:F6"/>
    <mergeCell ref="G4:G6"/>
    <mergeCell ref="H4:H6"/>
    <mergeCell ref="J5:J6"/>
  </mergeCells>
  <pageMargins left="0.75" right="0.75" top="1" bottom="1" header="0.3" footer="0.3"/>
  <pageSetup scale="46"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075"/>
  <sheetViews>
    <sheetView zoomScale="85" zoomScaleNormal="85" workbookViewId="0">
      <pane ySplit="6" topLeftCell="A1025" activePane="bottomLeft" state="frozen"/>
      <selection pane="bottomLeft" activeCell="D1061" sqref="D1061"/>
    </sheetView>
  </sheetViews>
  <sheetFormatPr defaultColWidth="9.140625" defaultRowHeight="12.75"/>
  <cols>
    <col min="1" max="1" width="15.85546875" style="3" customWidth="1"/>
    <col min="2" max="2" width="28.85546875" style="585" customWidth="1"/>
    <col min="3" max="3" width="40.85546875" style="568" customWidth="1"/>
    <col min="4" max="4" width="71.42578125" style="568" customWidth="1"/>
    <col min="5" max="5" width="11.5703125" style="24" customWidth="1"/>
    <col min="6" max="6" width="11.85546875" style="25" customWidth="1"/>
    <col min="7" max="7" width="10.42578125" style="24" customWidth="1"/>
    <col min="8" max="8" width="12.42578125" style="25" customWidth="1"/>
    <col min="9" max="9" width="1.5703125" style="2" customWidth="1"/>
    <col min="10" max="10" width="12.28515625" style="3" customWidth="1"/>
    <col min="11" max="11" width="9.42578125" style="3" customWidth="1"/>
    <col min="12" max="12" width="8.85546875" style="1" customWidth="1"/>
    <col min="13" max="16384" width="9.140625" style="1"/>
  </cols>
  <sheetData>
    <row r="1" spans="1:12">
      <c r="C1" s="585"/>
      <c r="D1" s="555"/>
    </row>
    <row r="2" spans="1:12" ht="25.5">
      <c r="A2" s="554" t="s">
        <v>2842</v>
      </c>
      <c r="B2" s="554"/>
      <c r="C2" s="554"/>
      <c r="D2" s="555"/>
      <c r="E2" s="253"/>
      <c r="F2" s="562"/>
      <c r="G2" s="266"/>
      <c r="H2" s="562"/>
      <c r="I2" s="569"/>
    </row>
    <row r="3" spans="1:12">
      <c r="A3" s="268" t="s">
        <v>3659</v>
      </c>
      <c r="B3" s="267"/>
      <c r="C3" s="256"/>
      <c r="D3" s="585"/>
      <c r="E3" s="1190" t="s">
        <v>42</v>
      </c>
      <c r="F3" s="1184"/>
      <c r="G3" s="1184"/>
      <c r="H3" s="1184"/>
      <c r="I3" s="553"/>
    </row>
    <row r="4" spans="1:12" s="8" customFormat="1">
      <c r="A4" s="19"/>
      <c r="B4" s="256"/>
      <c r="C4" s="256"/>
      <c r="D4" s="552"/>
      <c r="E4" s="1190" t="s">
        <v>6</v>
      </c>
      <c r="F4" s="1190" t="s">
        <v>7</v>
      </c>
      <c r="G4" s="1190" t="s">
        <v>8</v>
      </c>
      <c r="H4" s="1192" t="s">
        <v>9</v>
      </c>
      <c r="I4" s="271"/>
      <c r="J4" s="7"/>
      <c r="K4" s="7"/>
    </row>
    <row r="5" spans="1:12" s="8" customFormat="1">
      <c r="A5" s="19" t="s">
        <v>0</v>
      </c>
      <c r="B5" s="256"/>
      <c r="C5" s="256"/>
      <c r="D5" s="551"/>
      <c r="E5" s="1191"/>
      <c r="F5" s="1191"/>
      <c r="G5" s="1191"/>
      <c r="H5" s="1188"/>
      <c r="I5" s="271"/>
      <c r="J5" s="1184" t="s">
        <v>4</v>
      </c>
      <c r="K5" s="1184" t="s">
        <v>5</v>
      </c>
    </row>
    <row r="6" spans="1:12" s="8" customFormat="1">
      <c r="A6" s="19" t="s">
        <v>1</v>
      </c>
      <c r="B6" s="19" t="s">
        <v>12</v>
      </c>
      <c r="C6" s="19" t="s">
        <v>2</v>
      </c>
      <c r="D6" s="550" t="s">
        <v>3</v>
      </c>
      <c r="E6" s="1191"/>
      <c r="F6" s="1191"/>
      <c r="G6" s="1191"/>
      <c r="H6" s="1188"/>
      <c r="I6" s="271"/>
      <c r="J6" s="1189"/>
      <c r="K6" s="1189"/>
    </row>
    <row r="7" spans="1:12" customFormat="1" ht="280.5">
      <c r="A7" s="271">
        <v>1</v>
      </c>
      <c r="B7" s="257" t="s">
        <v>980</v>
      </c>
      <c r="C7" s="333" t="s">
        <v>981</v>
      </c>
      <c r="D7" s="333" t="s">
        <v>3924</v>
      </c>
      <c r="E7" s="265">
        <v>14700000</v>
      </c>
      <c r="F7" s="549">
        <f>E7</f>
        <v>14700000</v>
      </c>
      <c r="G7" s="548">
        <f t="shared" ref="G7:G70" si="0">E7</f>
        <v>14700000</v>
      </c>
      <c r="H7" s="547">
        <f>G7</f>
        <v>14700000</v>
      </c>
      <c r="I7" s="287"/>
      <c r="J7" s="287" t="s">
        <v>14</v>
      </c>
      <c r="K7" s="546" t="s">
        <v>736</v>
      </c>
    </row>
    <row r="8" spans="1:12" customFormat="1" ht="204">
      <c r="A8" s="271">
        <v>2</v>
      </c>
      <c r="B8" s="257" t="s">
        <v>980</v>
      </c>
      <c r="C8" s="333" t="s">
        <v>3925</v>
      </c>
      <c r="D8" s="333" t="s">
        <v>3926</v>
      </c>
      <c r="E8" s="265">
        <v>3100000</v>
      </c>
      <c r="F8" s="549">
        <f>F7+E8</f>
        <v>17800000</v>
      </c>
      <c r="G8" s="548">
        <f t="shared" si="0"/>
        <v>3100000</v>
      </c>
      <c r="H8" s="547">
        <f>H7+G8</f>
        <v>17800000</v>
      </c>
      <c r="I8" s="287"/>
      <c r="J8" s="287" t="s">
        <v>14</v>
      </c>
      <c r="K8" s="546" t="s">
        <v>736</v>
      </c>
    </row>
    <row r="9" spans="1:12" customFormat="1" ht="178.5">
      <c r="A9" s="271">
        <v>3</v>
      </c>
      <c r="B9" s="257" t="s">
        <v>980</v>
      </c>
      <c r="C9" s="333" t="s">
        <v>3927</v>
      </c>
      <c r="D9" s="333" t="s">
        <v>3928</v>
      </c>
      <c r="E9" s="265">
        <v>4650000</v>
      </c>
      <c r="F9" s="549">
        <f>F8+E9</f>
        <v>22450000</v>
      </c>
      <c r="G9" s="548">
        <f t="shared" si="0"/>
        <v>4650000</v>
      </c>
      <c r="H9" s="547">
        <f>H8+G9</f>
        <v>22450000</v>
      </c>
      <c r="I9" s="287"/>
      <c r="J9" s="287" t="s">
        <v>14</v>
      </c>
      <c r="K9" s="546" t="s">
        <v>736</v>
      </c>
    </row>
    <row r="10" spans="1:12" customFormat="1" ht="102">
      <c r="A10" s="545">
        <v>4</v>
      </c>
      <c r="B10" s="262" t="s">
        <v>980</v>
      </c>
      <c r="C10" s="544" t="s">
        <v>3929</v>
      </c>
      <c r="D10" s="544" t="s">
        <v>3930</v>
      </c>
      <c r="E10" s="543">
        <v>6450000</v>
      </c>
      <c r="F10" s="542">
        <f>F9+E10</f>
        <v>28900000</v>
      </c>
      <c r="G10" s="541">
        <f t="shared" si="0"/>
        <v>6450000</v>
      </c>
      <c r="H10" s="540">
        <f>H9+G10</f>
        <v>28900000</v>
      </c>
      <c r="I10" s="530"/>
      <c r="J10" s="530" t="s">
        <v>14</v>
      </c>
      <c r="K10" s="532" t="s">
        <v>736</v>
      </c>
    </row>
    <row r="11" spans="1:12">
      <c r="B11" s="257" t="s">
        <v>980</v>
      </c>
      <c r="C11" s="118" t="s">
        <v>982</v>
      </c>
      <c r="D11" s="284" t="s">
        <v>3931</v>
      </c>
      <c r="E11" s="265">
        <v>30000</v>
      </c>
      <c r="F11" s="539">
        <f>F10+E11</f>
        <v>28930000</v>
      </c>
      <c r="G11" s="538">
        <f t="shared" si="0"/>
        <v>30000</v>
      </c>
      <c r="H11" s="537">
        <f>H10+G11</f>
        <v>28930000</v>
      </c>
      <c r="I11"/>
      <c r="J11" t="s">
        <v>14</v>
      </c>
      <c r="K11" s="272" t="s">
        <v>736</v>
      </c>
      <c r="L11"/>
    </row>
    <row r="12" spans="1:12">
      <c r="B12" s="257" t="s">
        <v>980</v>
      </c>
      <c r="C12" s="118" t="s">
        <v>982</v>
      </c>
      <c r="D12" s="284" t="s">
        <v>3932</v>
      </c>
      <c r="E12" s="265">
        <v>230000</v>
      </c>
      <c r="F12" s="536">
        <f>F11+E12</f>
        <v>29160000</v>
      </c>
      <c r="G12" s="535">
        <f t="shared" si="0"/>
        <v>230000</v>
      </c>
      <c r="H12" s="534">
        <f>H11+G12</f>
        <v>29160000</v>
      </c>
      <c r="I12"/>
      <c r="J12" t="s">
        <v>14</v>
      </c>
      <c r="K12" s="272" t="s">
        <v>736</v>
      </c>
      <c r="L12"/>
    </row>
    <row r="13" spans="1:12">
      <c r="B13" s="257" t="s">
        <v>980</v>
      </c>
      <c r="C13" s="118" t="s">
        <v>2891</v>
      </c>
      <c r="D13" s="284" t="s">
        <v>985</v>
      </c>
      <c r="E13" s="265">
        <v>68000</v>
      </c>
      <c r="F13" s="536">
        <f t="shared" ref="F13:F76" si="1">F12+E13</f>
        <v>29228000</v>
      </c>
      <c r="G13" s="535">
        <f t="shared" si="0"/>
        <v>68000</v>
      </c>
      <c r="H13" s="534">
        <f t="shared" ref="H13:H76" si="2">H12+G13</f>
        <v>29228000</v>
      </c>
      <c r="I13"/>
      <c r="J13" t="s">
        <v>14</v>
      </c>
      <c r="K13" s="272" t="s">
        <v>736</v>
      </c>
      <c r="L13"/>
    </row>
    <row r="14" spans="1:12">
      <c r="B14" s="257" t="s">
        <v>980</v>
      </c>
      <c r="C14" s="118" t="s">
        <v>2891</v>
      </c>
      <c r="D14" s="284" t="s">
        <v>987</v>
      </c>
      <c r="E14" s="265">
        <v>800000</v>
      </c>
      <c r="F14" s="536">
        <f t="shared" si="1"/>
        <v>30028000</v>
      </c>
      <c r="G14" s="535">
        <f t="shared" si="0"/>
        <v>800000</v>
      </c>
      <c r="H14" s="534">
        <f t="shared" si="2"/>
        <v>30028000</v>
      </c>
      <c r="I14"/>
      <c r="J14" t="s">
        <v>14</v>
      </c>
      <c r="K14" s="272" t="s">
        <v>736</v>
      </c>
      <c r="L14"/>
    </row>
    <row r="15" spans="1:12" customFormat="1">
      <c r="A15" s="284"/>
      <c r="B15" s="257" t="s">
        <v>980</v>
      </c>
      <c r="C15" s="118" t="s">
        <v>2891</v>
      </c>
      <c r="D15" s="284" t="s">
        <v>983</v>
      </c>
      <c r="E15" s="265">
        <v>688000</v>
      </c>
      <c r="F15" s="536">
        <f t="shared" si="1"/>
        <v>30716000</v>
      </c>
      <c r="G15" s="535">
        <f t="shared" si="0"/>
        <v>688000</v>
      </c>
      <c r="H15" s="534">
        <f t="shared" si="2"/>
        <v>30716000</v>
      </c>
      <c r="J15" t="s">
        <v>14</v>
      </c>
      <c r="K15" s="272" t="s">
        <v>736</v>
      </c>
    </row>
    <row r="16" spans="1:12" customFormat="1">
      <c r="A16" s="284"/>
      <c r="B16" s="257" t="s">
        <v>980</v>
      </c>
      <c r="C16" s="118" t="s">
        <v>2891</v>
      </c>
      <c r="D16" s="284" t="s">
        <v>984</v>
      </c>
      <c r="E16" s="265">
        <v>1511070</v>
      </c>
      <c r="F16" s="536">
        <f t="shared" si="1"/>
        <v>32227070</v>
      </c>
      <c r="G16" s="535">
        <f t="shared" si="0"/>
        <v>1511070</v>
      </c>
      <c r="H16" s="534">
        <f t="shared" si="2"/>
        <v>32227070</v>
      </c>
      <c r="J16" t="s">
        <v>14</v>
      </c>
      <c r="K16" s="272" t="s">
        <v>736</v>
      </c>
    </row>
    <row r="17" spans="1:11" customFormat="1">
      <c r="A17" s="284"/>
      <c r="B17" s="257" t="s">
        <v>980</v>
      </c>
      <c r="C17" s="118" t="s">
        <v>2891</v>
      </c>
      <c r="D17" s="284" t="s">
        <v>2334</v>
      </c>
      <c r="E17" s="265">
        <v>500000</v>
      </c>
      <c r="F17" s="536">
        <f t="shared" si="1"/>
        <v>32727070</v>
      </c>
      <c r="G17" s="535">
        <f t="shared" si="0"/>
        <v>500000</v>
      </c>
      <c r="H17" s="534">
        <f t="shared" si="2"/>
        <v>32727070</v>
      </c>
      <c r="J17" t="s">
        <v>14</v>
      </c>
      <c r="K17" s="272" t="s">
        <v>736</v>
      </c>
    </row>
    <row r="18" spans="1:11" customFormat="1">
      <c r="A18" s="284"/>
      <c r="B18" s="257" t="s">
        <v>980</v>
      </c>
      <c r="C18" s="118" t="s">
        <v>2891</v>
      </c>
      <c r="D18" s="284" t="s">
        <v>986</v>
      </c>
      <c r="E18" s="265">
        <v>108000</v>
      </c>
      <c r="F18" s="536">
        <f t="shared" si="1"/>
        <v>32835070</v>
      </c>
      <c r="G18" s="535">
        <f t="shared" si="0"/>
        <v>108000</v>
      </c>
      <c r="H18" s="534">
        <f t="shared" si="2"/>
        <v>32835070</v>
      </c>
      <c r="J18" t="s">
        <v>14</v>
      </c>
      <c r="K18" s="272" t="s">
        <v>736</v>
      </c>
    </row>
    <row r="19" spans="1:11" customFormat="1">
      <c r="A19" s="284"/>
      <c r="B19" s="257" t="s">
        <v>980</v>
      </c>
      <c r="C19" s="118" t="s">
        <v>2891</v>
      </c>
      <c r="D19" s="284" t="s">
        <v>988</v>
      </c>
      <c r="E19" s="265">
        <v>592735</v>
      </c>
      <c r="F19" s="536">
        <f t="shared" si="1"/>
        <v>33427805</v>
      </c>
      <c r="G19" s="535">
        <f t="shared" si="0"/>
        <v>592735</v>
      </c>
      <c r="H19" s="534">
        <f t="shared" si="2"/>
        <v>33427805</v>
      </c>
      <c r="J19" t="s">
        <v>14</v>
      </c>
      <c r="K19" s="533" t="s">
        <v>736</v>
      </c>
    </row>
    <row r="20" spans="1:11" customFormat="1">
      <c r="A20" s="284"/>
      <c r="B20" s="257" t="s">
        <v>980</v>
      </c>
      <c r="C20" s="118" t="s">
        <v>2891</v>
      </c>
      <c r="D20" s="284" t="s">
        <v>989</v>
      </c>
      <c r="E20" s="265">
        <v>1308000</v>
      </c>
      <c r="F20" s="536">
        <f t="shared" si="1"/>
        <v>34735805</v>
      </c>
      <c r="G20" s="535">
        <f t="shared" si="0"/>
        <v>1308000</v>
      </c>
      <c r="H20" s="534">
        <f t="shared" si="2"/>
        <v>34735805</v>
      </c>
      <c r="J20" t="s">
        <v>14</v>
      </c>
      <c r="K20" s="533" t="s">
        <v>736</v>
      </c>
    </row>
    <row r="21" spans="1:11" customFormat="1">
      <c r="A21" s="284"/>
      <c r="B21" s="257" t="s">
        <v>980</v>
      </c>
      <c r="C21" s="118" t="s">
        <v>2891</v>
      </c>
      <c r="D21" s="284" t="s">
        <v>994</v>
      </c>
      <c r="E21" s="265">
        <v>925000</v>
      </c>
      <c r="F21" s="536">
        <f t="shared" si="1"/>
        <v>35660805</v>
      </c>
      <c r="G21" s="535">
        <f t="shared" si="0"/>
        <v>925000</v>
      </c>
      <c r="H21" s="534">
        <f t="shared" si="2"/>
        <v>35660805</v>
      </c>
      <c r="J21" t="s">
        <v>14</v>
      </c>
      <c r="K21" s="272" t="s">
        <v>736</v>
      </c>
    </row>
    <row r="22" spans="1:11" customFormat="1">
      <c r="A22" s="284"/>
      <c r="B22" s="257" t="s">
        <v>980</v>
      </c>
      <c r="C22" s="118" t="s">
        <v>2891</v>
      </c>
      <c r="D22" s="284" t="s">
        <v>996</v>
      </c>
      <c r="E22" s="265">
        <v>500000</v>
      </c>
      <c r="F22" s="536">
        <f t="shared" si="1"/>
        <v>36160805</v>
      </c>
      <c r="G22" s="535">
        <f t="shared" si="0"/>
        <v>500000</v>
      </c>
      <c r="H22" s="534">
        <f t="shared" si="2"/>
        <v>36160805</v>
      </c>
      <c r="J22" t="s">
        <v>14</v>
      </c>
      <c r="K22" s="272" t="s">
        <v>736</v>
      </c>
    </row>
    <row r="23" spans="1:11" customFormat="1">
      <c r="A23" s="284"/>
      <c r="B23" s="257" t="s">
        <v>980</v>
      </c>
      <c r="C23" s="118" t="s">
        <v>2891</v>
      </c>
      <c r="D23" s="284" t="s">
        <v>1001</v>
      </c>
      <c r="E23" s="265">
        <v>578000</v>
      </c>
      <c r="F23" s="536">
        <f t="shared" si="1"/>
        <v>36738805</v>
      </c>
      <c r="G23" s="535">
        <f t="shared" si="0"/>
        <v>578000</v>
      </c>
      <c r="H23" s="534">
        <f t="shared" si="2"/>
        <v>36738805</v>
      </c>
      <c r="J23" t="s">
        <v>14</v>
      </c>
      <c r="K23" s="272" t="s">
        <v>736</v>
      </c>
    </row>
    <row r="24" spans="1:11" customFormat="1">
      <c r="A24" s="284"/>
      <c r="B24" s="257" t="s">
        <v>980</v>
      </c>
      <c r="C24" s="118" t="s">
        <v>2891</v>
      </c>
      <c r="D24" s="284" t="s">
        <v>1007</v>
      </c>
      <c r="E24" s="265">
        <v>350000</v>
      </c>
      <c r="F24" s="536">
        <f t="shared" si="1"/>
        <v>37088805</v>
      </c>
      <c r="G24" s="535">
        <f t="shared" si="0"/>
        <v>350000</v>
      </c>
      <c r="H24" s="534">
        <f t="shared" si="2"/>
        <v>37088805</v>
      </c>
      <c r="J24" t="s">
        <v>14</v>
      </c>
      <c r="K24" s="533" t="s">
        <v>736</v>
      </c>
    </row>
    <row r="25" spans="1:11" customFormat="1">
      <c r="A25" s="284"/>
      <c r="B25" s="257" t="s">
        <v>980</v>
      </c>
      <c r="C25" s="118" t="s">
        <v>2891</v>
      </c>
      <c r="D25" s="284" t="s">
        <v>1003</v>
      </c>
      <c r="E25" s="265">
        <v>4518118</v>
      </c>
      <c r="F25" s="536">
        <f t="shared" si="1"/>
        <v>41606923</v>
      </c>
      <c r="G25" s="535">
        <f t="shared" si="0"/>
        <v>4518118</v>
      </c>
      <c r="H25" s="534">
        <f t="shared" si="2"/>
        <v>41606923</v>
      </c>
      <c r="J25" t="s">
        <v>14</v>
      </c>
      <c r="K25" s="533" t="s">
        <v>736</v>
      </c>
    </row>
    <row r="26" spans="1:11" customFormat="1">
      <c r="A26" s="284"/>
      <c r="B26" s="257" t="s">
        <v>980</v>
      </c>
      <c r="C26" s="118" t="s">
        <v>2891</v>
      </c>
      <c r="D26" s="284" t="s">
        <v>1004</v>
      </c>
      <c r="E26" s="265">
        <v>3908020</v>
      </c>
      <c r="F26" s="536">
        <f t="shared" si="1"/>
        <v>45514943</v>
      </c>
      <c r="G26" s="535">
        <f t="shared" si="0"/>
        <v>3908020</v>
      </c>
      <c r="H26" s="534">
        <f t="shared" si="2"/>
        <v>45514943</v>
      </c>
      <c r="J26" t="s">
        <v>14</v>
      </c>
      <c r="K26" s="533" t="s">
        <v>736</v>
      </c>
    </row>
    <row r="27" spans="1:11" customFormat="1">
      <c r="A27" s="284"/>
      <c r="B27" s="257" t="s">
        <v>980</v>
      </c>
      <c r="C27" s="118" t="s">
        <v>2891</v>
      </c>
      <c r="D27" s="284" t="s">
        <v>990</v>
      </c>
      <c r="E27" s="265">
        <v>12579100</v>
      </c>
      <c r="F27" s="536">
        <f t="shared" si="1"/>
        <v>58094043</v>
      </c>
      <c r="G27" s="535">
        <f t="shared" si="0"/>
        <v>12579100</v>
      </c>
      <c r="H27" s="534">
        <f t="shared" si="2"/>
        <v>58094043</v>
      </c>
      <c r="J27" t="s">
        <v>14</v>
      </c>
      <c r="K27" s="533" t="s">
        <v>736</v>
      </c>
    </row>
    <row r="28" spans="1:11" customFormat="1">
      <c r="A28" s="284"/>
      <c r="B28" s="257" t="s">
        <v>980</v>
      </c>
      <c r="C28" s="118" t="s">
        <v>2891</v>
      </c>
      <c r="D28" s="284" t="s">
        <v>1005</v>
      </c>
      <c r="E28" s="265">
        <v>60000</v>
      </c>
      <c r="F28" s="536">
        <f t="shared" si="1"/>
        <v>58154043</v>
      </c>
      <c r="G28" s="535">
        <f t="shared" si="0"/>
        <v>60000</v>
      </c>
      <c r="H28" s="534">
        <f t="shared" si="2"/>
        <v>58154043</v>
      </c>
      <c r="J28" t="s">
        <v>14</v>
      </c>
      <c r="K28" s="533" t="s">
        <v>736</v>
      </c>
    </row>
    <row r="29" spans="1:11" customFormat="1">
      <c r="A29" s="284"/>
      <c r="B29" s="257" t="s">
        <v>980</v>
      </c>
      <c r="C29" s="118" t="s">
        <v>2891</v>
      </c>
      <c r="D29" s="284" t="s">
        <v>991</v>
      </c>
      <c r="E29" s="265">
        <v>475000</v>
      </c>
      <c r="F29" s="536">
        <f t="shared" si="1"/>
        <v>58629043</v>
      </c>
      <c r="G29" s="535">
        <f t="shared" si="0"/>
        <v>475000</v>
      </c>
      <c r="H29" s="534">
        <f t="shared" si="2"/>
        <v>58629043</v>
      </c>
      <c r="J29" t="s">
        <v>14</v>
      </c>
      <c r="K29" s="533" t="s">
        <v>736</v>
      </c>
    </row>
    <row r="30" spans="1:11" customFormat="1">
      <c r="A30" s="284"/>
      <c r="B30" s="257" t="s">
        <v>980</v>
      </c>
      <c r="C30" s="118" t="s">
        <v>2891</v>
      </c>
      <c r="D30" s="284" t="s">
        <v>1006</v>
      </c>
      <c r="E30" s="265">
        <v>829400</v>
      </c>
      <c r="F30" s="536">
        <f t="shared" si="1"/>
        <v>59458443</v>
      </c>
      <c r="G30" s="535">
        <f t="shared" si="0"/>
        <v>829400</v>
      </c>
      <c r="H30" s="534">
        <f t="shared" si="2"/>
        <v>59458443</v>
      </c>
      <c r="J30" t="s">
        <v>14</v>
      </c>
      <c r="K30" s="533" t="s">
        <v>736</v>
      </c>
    </row>
    <row r="31" spans="1:11" customFormat="1">
      <c r="A31" s="284"/>
      <c r="B31" s="257" t="s">
        <v>980</v>
      </c>
      <c r="C31" s="118" t="s">
        <v>2891</v>
      </c>
      <c r="D31" s="284" t="s">
        <v>992</v>
      </c>
      <c r="E31" s="265">
        <v>1780000</v>
      </c>
      <c r="F31" s="536">
        <f t="shared" si="1"/>
        <v>61238443</v>
      </c>
      <c r="G31" s="535">
        <f t="shared" si="0"/>
        <v>1780000</v>
      </c>
      <c r="H31" s="534">
        <f t="shared" si="2"/>
        <v>61238443</v>
      </c>
      <c r="J31" t="s">
        <v>14</v>
      </c>
      <c r="K31" s="533" t="s">
        <v>736</v>
      </c>
    </row>
    <row r="32" spans="1:11" customFormat="1">
      <c r="A32" s="284"/>
      <c r="B32" s="257" t="s">
        <v>980</v>
      </c>
      <c r="C32" s="118" t="s">
        <v>2891</v>
      </c>
      <c r="D32" s="284" t="s">
        <v>993</v>
      </c>
      <c r="E32" s="265">
        <v>2074930</v>
      </c>
      <c r="F32" s="536">
        <f t="shared" si="1"/>
        <v>63313373</v>
      </c>
      <c r="G32" s="535">
        <f t="shared" si="0"/>
        <v>2074930</v>
      </c>
      <c r="H32" s="534">
        <f t="shared" si="2"/>
        <v>63313373</v>
      </c>
      <c r="J32" t="s">
        <v>14</v>
      </c>
      <c r="K32" s="533" t="s">
        <v>736</v>
      </c>
    </row>
    <row r="33" spans="1:11" customFormat="1">
      <c r="A33" s="284"/>
      <c r="B33" s="257" t="s">
        <v>980</v>
      </c>
      <c r="C33" s="118" t="s">
        <v>2891</v>
      </c>
      <c r="D33" s="284" t="s">
        <v>995</v>
      </c>
      <c r="E33" s="265">
        <v>601000</v>
      </c>
      <c r="F33" s="536">
        <f t="shared" si="1"/>
        <v>63914373</v>
      </c>
      <c r="G33" s="535">
        <f t="shared" si="0"/>
        <v>601000</v>
      </c>
      <c r="H33" s="534">
        <f t="shared" si="2"/>
        <v>63914373</v>
      </c>
      <c r="J33" t="s">
        <v>14</v>
      </c>
      <c r="K33" s="533" t="s">
        <v>736</v>
      </c>
    </row>
    <row r="34" spans="1:11" customFormat="1">
      <c r="A34" s="284"/>
      <c r="B34" s="257" t="s">
        <v>980</v>
      </c>
      <c r="C34" s="118" t="s">
        <v>2891</v>
      </c>
      <c r="D34" s="284" t="s">
        <v>997</v>
      </c>
      <c r="E34" s="265">
        <v>2100000</v>
      </c>
      <c r="F34" s="536">
        <f t="shared" si="1"/>
        <v>66014373</v>
      </c>
      <c r="G34" s="535">
        <f t="shared" si="0"/>
        <v>2100000</v>
      </c>
      <c r="H34" s="534">
        <f t="shared" si="2"/>
        <v>66014373</v>
      </c>
      <c r="J34" t="s">
        <v>14</v>
      </c>
      <c r="K34" s="533" t="s">
        <v>736</v>
      </c>
    </row>
    <row r="35" spans="1:11" customFormat="1">
      <c r="A35" s="284"/>
      <c r="B35" s="257" t="s">
        <v>980</v>
      </c>
      <c r="C35" s="118" t="s">
        <v>2891</v>
      </c>
      <c r="D35" s="284" t="s">
        <v>998</v>
      </c>
      <c r="E35" s="265">
        <v>2958502</v>
      </c>
      <c r="F35" s="536">
        <f t="shared" si="1"/>
        <v>68972875</v>
      </c>
      <c r="G35" s="535">
        <f t="shared" si="0"/>
        <v>2958502</v>
      </c>
      <c r="H35" s="534">
        <f t="shared" si="2"/>
        <v>68972875</v>
      </c>
      <c r="J35" t="s">
        <v>14</v>
      </c>
      <c r="K35" s="533" t="s">
        <v>736</v>
      </c>
    </row>
    <row r="36" spans="1:11" customFormat="1">
      <c r="A36" s="284"/>
      <c r="B36" s="257" t="s">
        <v>980</v>
      </c>
      <c r="C36" s="118" t="s">
        <v>2891</v>
      </c>
      <c r="D36" s="284" t="s">
        <v>999</v>
      </c>
      <c r="E36" s="265">
        <v>7500000</v>
      </c>
      <c r="F36" s="536">
        <f t="shared" si="1"/>
        <v>76472875</v>
      </c>
      <c r="G36" s="535">
        <f t="shared" si="0"/>
        <v>7500000</v>
      </c>
      <c r="H36" s="534">
        <f t="shared" si="2"/>
        <v>76472875</v>
      </c>
      <c r="J36" t="s">
        <v>14</v>
      </c>
      <c r="K36" s="533" t="s">
        <v>736</v>
      </c>
    </row>
    <row r="37" spans="1:11" customFormat="1">
      <c r="A37" s="284"/>
      <c r="B37" s="257" t="s">
        <v>980</v>
      </c>
      <c r="C37" s="118" t="s">
        <v>2891</v>
      </c>
      <c r="D37" s="284" t="s">
        <v>1000</v>
      </c>
      <c r="E37" s="265">
        <v>8000000</v>
      </c>
      <c r="F37" s="536">
        <f t="shared" si="1"/>
        <v>84472875</v>
      </c>
      <c r="G37" s="535">
        <f t="shared" si="0"/>
        <v>8000000</v>
      </c>
      <c r="H37" s="534">
        <f t="shared" si="2"/>
        <v>84472875</v>
      </c>
      <c r="J37" t="s">
        <v>14</v>
      </c>
      <c r="K37" s="533" t="s">
        <v>736</v>
      </c>
    </row>
    <row r="38" spans="1:11" customFormat="1">
      <c r="A38" s="284"/>
      <c r="B38" s="257" t="s">
        <v>980</v>
      </c>
      <c r="C38" s="118" t="s">
        <v>2891</v>
      </c>
      <c r="D38" s="284" t="s">
        <v>1002</v>
      </c>
      <c r="E38" s="265">
        <v>500000</v>
      </c>
      <c r="F38" s="536">
        <f t="shared" si="1"/>
        <v>84972875</v>
      </c>
      <c r="G38" s="535">
        <f t="shared" si="0"/>
        <v>500000</v>
      </c>
      <c r="H38" s="534">
        <f t="shared" si="2"/>
        <v>84972875</v>
      </c>
      <c r="J38" t="s">
        <v>14</v>
      </c>
      <c r="K38" s="533" t="s">
        <v>736</v>
      </c>
    </row>
    <row r="39" spans="1:11" customFormat="1">
      <c r="A39" s="284"/>
      <c r="B39" s="257" t="s">
        <v>980</v>
      </c>
      <c r="C39" s="118" t="s">
        <v>1008</v>
      </c>
      <c r="D39" s="284" t="s">
        <v>2890</v>
      </c>
      <c r="E39" s="265">
        <v>425000</v>
      </c>
      <c r="F39" s="536">
        <f t="shared" si="1"/>
        <v>85397875</v>
      </c>
      <c r="G39" s="535">
        <f t="shared" si="0"/>
        <v>425000</v>
      </c>
      <c r="H39" s="534">
        <f t="shared" si="2"/>
        <v>85397875</v>
      </c>
      <c r="J39" t="s">
        <v>14</v>
      </c>
      <c r="K39" s="533" t="s">
        <v>736</v>
      </c>
    </row>
    <row r="40" spans="1:11" customFormat="1">
      <c r="A40" s="284"/>
      <c r="B40" s="257" t="s">
        <v>980</v>
      </c>
      <c r="C40" s="118" t="s">
        <v>1008</v>
      </c>
      <c r="D40" s="284" t="s">
        <v>1019</v>
      </c>
      <c r="E40" s="265">
        <v>300000</v>
      </c>
      <c r="F40" s="536">
        <f t="shared" si="1"/>
        <v>85697875</v>
      </c>
      <c r="G40" s="535">
        <f t="shared" si="0"/>
        <v>300000</v>
      </c>
      <c r="H40" s="534">
        <f t="shared" si="2"/>
        <v>85697875</v>
      </c>
      <c r="J40" t="s">
        <v>14</v>
      </c>
      <c r="K40" s="533" t="s">
        <v>736</v>
      </c>
    </row>
    <row r="41" spans="1:11" customFormat="1">
      <c r="A41" s="284"/>
      <c r="B41" s="257" t="s">
        <v>980</v>
      </c>
      <c r="C41" s="118" t="s">
        <v>1008</v>
      </c>
      <c r="D41" s="284" t="s">
        <v>1011</v>
      </c>
      <c r="E41" s="265">
        <v>350000</v>
      </c>
      <c r="F41" s="536">
        <f t="shared" si="1"/>
        <v>86047875</v>
      </c>
      <c r="G41" s="535">
        <f t="shared" si="0"/>
        <v>350000</v>
      </c>
      <c r="H41" s="534">
        <f t="shared" si="2"/>
        <v>86047875</v>
      </c>
      <c r="J41" t="s">
        <v>14</v>
      </c>
      <c r="K41" s="533" t="s">
        <v>736</v>
      </c>
    </row>
    <row r="42" spans="1:11" customFormat="1">
      <c r="A42" s="284"/>
      <c r="B42" s="257" t="s">
        <v>980</v>
      </c>
      <c r="C42" s="118" t="s">
        <v>1008</v>
      </c>
      <c r="D42" s="284" t="s">
        <v>1012</v>
      </c>
      <c r="E42" s="265">
        <v>500000</v>
      </c>
      <c r="F42" s="536">
        <f t="shared" si="1"/>
        <v>86547875</v>
      </c>
      <c r="G42" s="535">
        <f t="shared" si="0"/>
        <v>500000</v>
      </c>
      <c r="H42" s="534">
        <f t="shared" si="2"/>
        <v>86547875</v>
      </c>
      <c r="J42" t="s">
        <v>14</v>
      </c>
      <c r="K42" s="533" t="s">
        <v>736</v>
      </c>
    </row>
    <row r="43" spans="1:11" customFormat="1">
      <c r="A43" s="284"/>
      <c r="B43" s="257" t="s">
        <v>980</v>
      </c>
      <c r="C43" s="118" t="s">
        <v>1008</v>
      </c>
      <c r="D43" s="284" t="s">
        <v>1013</v>
      </c>
      <c r="E43" s="265">
        <v>350000</v>
      </c>
      <c r="F43" s="536">
        <f t="shared" si="1"/>
        <v>86897875</v>
      </c>
      <c r="G43" s="535">
        <f t="shared" si="0"/>
        <v>350000</v>
      </c>
      <c r="H43" s="534">
        <f t="shared" si="2"/>
        <v>86897875</v>
      </c>
      <c r="J43" t="s">
        <v>14</v>
      </c>
      <c r="K43" s="533" t="s">
        <v>736</v>
      </c>
    </row>
    <row r="44" spans="1:11" customFormat="1">
      <c r="A44" s="284"/>
      <c r="B44" s="257" t="s">
        <v>980</v>
      </c>
      <c r="C44" s="118" t="s">
        <v>1008</v>
      </c>
      <c r="D44" s="284" t="s">
        <v>1016</v>
      </c>
      <c r="E44" s="265">
        <v>200000</v>
      </c>
      <c r="F44" s="536">
        <f t="shared" si="1"/>
        <v>87097875</v>
      </c>
      <c r="G44" s="535">
        <f t="shared" si="0"/>
        <v>200000</v>
      </c>
      <c r="H44" s="534">
        <f t="shared" si="2"/>
        <v>87097875</v>
      </c>
      <c r="J44" t="s">
        <v>14</v>
      </c>
      <c r="K44" s="533" t="s">
        <v>736</v>
      </c>
    </row>
    <row r="45" spans="1:11" customFormat="1">
      <c r="A45" s="284"/>
      <c r="B45" s="257" t="s">
        <v>980</v>
      </c>
      <c r="C45" s="118" t="s">
        <v>1008</v>
      </c>
      <c r="D45" s="284" t="s">
        <v>1010</v>
      </c>
      <c r="E45" s="265">
        <v>1750000</v>
      </c>
      <c r="F45" s="536">
        <f t="shared" si="1"/>
        <v>88847875</v>
      </c>
      <c r="G45" s="535">
        <f t="shared" si="0"/>
        <v>1750000</v>
      </c>
      <c r="H45" s="534">
        <f t="shared" si="2"/>
        <v>88847875</v>
      </c>
      <c r="J45" t="s">
        <v>14</v>
      </c>
      <c r="K45" s="533" t="s">
        <v>736</v>
      </c>
    </row>
    <row r="46" spans="1:11" customFormat="1">
      <c r="A46" s="284"/>
      <c r="B46" s="257" t="s">
        <v>980</v>
      </c>
      <c r="C46" s="118" t="s">
        <v>1008</v>
      </c>
      <c r="D46" s="284" t="s">
        <v>1018</v>
      </c>
      <c r="E46" s="265">
        <v>3100000</v>
      </c>
      <c r="F46" s="536">
        <f t="shared" si="1"/>
        <v>91947875</v>
      </c>
      <c r="G46" s="535">
        <f t="shared" si="0"/>
        <v>3100000</v>
      </c>
      <c r="H46" s="534">
        <f t="shared" si="2"/>
        <v>91947875</v>
      </c>
      <c r="J46" t="s">
        <v>14</v>
      </c>
      <c r="K46" s="533" t="s">
        <v>736</v>
      </c>
    </row>
    <row r="47" spans="1:11" customFormat="1">
      <c r="A47" s="284"/>
      <c r="B47" s="257" t="s">
        <v>980</v>
      </c>
      <c r="C47" s="118" t="s">
        <v>1008</v>
      </c>
      <c r="D47" s="284" t="s">
        <v>1009</v>
      </c>
      <c r="E47" s="265">
        <v>6280000</v>
      </c>
      <c r="F47" s="536">
        <f t="shared" si="1"/>
        <v>98227875</v>
      </c>
      <c r="G47" s="535">
        <f t="shared" si="0"/>
        <v>6280000</v>
      </c>
      <c r="H47" s="534">
        <f t="shared" si="2"/>
        <v>98227875</v>
      </c>
      <c r="J47" t="s">
        <v>14</v>
      </c>
      <c r="K47" s="533" t="s">
        <v>736</v>
      </c>
    </row>
    <row r="48" spans="1:11" customFormat="1">
      <c r="A48" s="284"/>
      <c r="B48" s="257" t="s">
        <v>980</v>
      </c>
      <c r="C48" s="118" t="s">
        <v>1008</v>
      </c>
      <c r="D48" s="284" t="s">
        <v>1015</v>
      </c>
      <c r="E48" s="265">
        <v>1800000</v>
      </c>
      <c r="F48" s="536">
        <f t="shared" si="1"/>
        <v>100027875</v>
      </c>
      <c r="G48" s="535">
        <f t="shared" si="0"/>
        <v>1800000</v>
      </c>
      <c r="H48" s="534">
        <f t="shared" si="2"/>
        <v>100027875</v>
      </c>
      <c r="J48" t="s">
        <v>14</v>
      </c>
      <c r="K48" s="533" t="s">
        <v>736</v>
      </c>
    </row>
    <row r="49" spans="1:11" customFormat="1">
      <c r="A49" s="284"/>
      <c r="B49" s="257" t="s">
        <v>980</v>
      </c>
      <c r="C49" s="118" t="s">
        <v>1008</v>
      </c>
      <c r="D49" s="284" t="s">
        <v>1017</v>
      </c>
      <c r="E49" s="265">
        <v>425000</v>
      </c>
      <c r="F49" s="536">
        <f t="shared" si="1"/>
        <v>100452875</v>
      </c>
      <c r="G49" s="535">
        <f t="shared" si="0"/>
        <v>425000</v>
      </c>
      <c r="H49" s="534">
        <f t="shared" si="2"/>
        <v>100452875</v>
      </c>
      <c r="J49" t="s">
        <v>14</v>
      </c>
      <c r="K49" s="533" t="s">
        <v>736</v>
      </c>
    </row>
    <row r="50" spans="1:11" customFormat="1">
      <c r="A50" s="284"/>
      <c r="B50" s="257" t="s">
        <v>980</v>
      </c>
      <c r="C50" s="118" t="s">
        <v>1008</v>
      </c>
      <c r="D50" s="284" t="s">
        <v>1014</v>
      </c>
      <c r="E50" s="265">
        <v>5375000</v>
      </c>
      <c r="F50" s="536">
        <f t="shared" si="1"/>
        <v>105827875</v>
      </c>
      <c r="G50" s="535">
        <f t="shared" si="0"/>
        <v>5375000</v>
      </c>
      <c r="H50" s="534">
        <f t="shared" si="2"/>
        <v>105827875</v>
      </c>
      <c r="J50" t="s">
        <v>14</v>
      </c>
      <c r="K50" s="533" t="s">
        <v>736</v>
      </c>
    </row>
    <row r="51" spans="1:11" customFormat="1">
      <c r="A51" s="284"/>
      <c r="B51" s="257" t="s">
        <v>980</v>
      </c>
      <c r="C51" s="118" t="s">
        <v>1020</v>
      </c>
      <c r="D51" s="284" t="s">
        <v>1022</v>
      </c>
      <c r="E51" s="265">
        <v>109000</v>
      </c>
      <c r="F51" s="536">
        <f t="shared" si="1"/>
        <v>105936875</v>
      </c>
      <c r="G51" s="535">
        <f t="shared" si="0"/>
        <v>109000</v>
      </c>
      <c r="H51" s="534">
        <f t="shared" si="2"/>
        <v>105936875</v>
      </c>
      <c r="J51" t="s">
        <v>14</v>
      </c>
      <c r="K51" s="533" t="s">
        <v>63</v>
      </c>
    </row>
    <row r="52" spans="1:11" customFormat="1">
      <c r="A52" s="284"/>
      <c r="B52" s="257" t="s">
        <v>980</v>
      </c>
      <c r="C52" s="118" t="s">
        <v>1020</v>
      </c>
      <c r="D52" s="284" t="s">
        <v>1021</v>
      </c>
      <c r="E52" s="265">
        <v>295000</v>
      </c>
      <c r="F52" s="536">
        <f t="shared" si="1"/>
        <v>106231875</v>
      </c>
      <c r="G52" s="535">
        <f t="shared" si="0"/>
        <v>295000</v>
      </c>
      <c r="H52" s="534">
        <f t="shared" si="2"/>
        <v>106231875</v>
      </c>
      <c r="J52" t="s">
        <v>14</v>
      </c>
      <c r="K52" s="533" t="s">
        <v>63</v>
      </c>
    </row>
    <row r="53" spans="1:11" customFormat="1">
      <c r="A53" s="284"/>
      <c r="B53" s="257" t="s">
        <v>980</v>
      </c>
      <c r="C53" s="118" t="s">
        <v>1020</v>
      </c>
      <c r="D53" s="284" t="s">
        <v>1258</v>
      </c>
      <c r="E53" s="265">
        <v>1470000</v>
      </c>
      <c r="F53" s="536">
        <f t="shared" si="1"/>
        <v>107701875</v>
      </c>
      <c r="G53" s="535">
        <f t="shared" si="0"/>
        <v>1470000</v>
      </c>
      <c r="H53" s="534">
        <f t="shared" si="2"/>
        <v>107701875</v>
      </c>
      <c r="J53" t="s">
        <v>14</v>
      </c>
      <c r="K53" s="533" t="s">
        <v>63</v>
      </c>
    </row>
    <row r="54" spans="1:11" customFormat="1">
      <c r="A54" s="284"/>
      <c r="B54" s="257" t="s">
        <v>980</v>
      </c>
      <c r="C54" s="118" t="s">
        <v>2301</v>
      </c>
      <c r="D54" s="284" t="s">
        <v>3933</v>
      </c>
      <c r="E54" s="265">
        <v>122000</v>
      </c>
      <c r="F54" s="536">
        <f t="shared" si="1"/>
        <v>107823875</v>
      </c>
      <c r="G54" s="535">
        <f t="shared" si="0"/>
        <v>122000</v>
      </c>
      <c r="H54" s="534">
        <f t="shared" si="2"/>
        <v>107823875</v>
      </c>
      <c r="J54" t="s">
        <v>14</v>
      </c>
      <c r="K54" s="533" t="s">
        <v>736</v>
      </c>
    </row>
    <row r="55" spans="1:11" customFormat="1">
      <c r="A55" s="284"/>
      <c r="B55" s="257" t="s">
        <v>980</v>
      </c>
      <c r="C55" s="118" t="s">
        <v>2301</v>
      </c>
      <c r="D55" s="284" t="s">
        <v>3934</v>
      </c>
      <c r="E55" s="265">
        <v>33000</v>
      </c>
      <c r="F55" s="536">
        <f t="shared" si="1"/>
        <v>107856875</v>
      </c>
      <c r="G55" s="535">
        <f t="shared" si="0"/>
        <v>33000</v>
      </c>
      <c r="H55" s="534">
        <f t="shared" si="2"/>
        <v>107856875</v>
      </c>
      <c r="J55" t="s">
        <v>14</v>
      </c>
      <c r="K55" s="533" t="s">
        <v>736</v>
      </c>
    </row>
    <row r="56" spans="1:11" customFormat="1">
      <c r="A56" s="284"/>
      <c r="B56" s="257" t="s">
        <v>980</v>
      </c>
      <c r="C56" s="118" t="s">
        <v>1023</v>
      </c>
      <c r="D56" s="284" t="s">
        <v>1025</v>
      </c>
      <c r="E56" s="265">
        <v>274000</v>
      </c>
      <c r="F56" s="536">
        <f t="shared" si="1"/>
        <v>108130875</v>
      </c>
      <c r="G56" s="535">
        <f t="shared" si="0"/>
        <v>274000</v>
      </c>
      <c r="H56" s="534">
        <f t="shared" si="2"/>
        <v>108130875</v>
      </c>
      <c r="J56" t="s">
        <v>14</v>
      </c>
      <c r="K56" s="533" t="s">
        <v>736</v>
      </c>
    </row>
    <row r="57" spans="1:11" customFormat="1">
      <c r="A57" s="284"/>
      <c r="B57" s="257" t="s">
        <v>980</v>
      </c>
      <c r="C57" s="118" t="s">
        <v>1023</v>
      </c>
      <c r="D57" s="284" t="s">
        <v>1026</v>
      </c>
      <c r="E57" s="265">
        <v>250000</v>
      </c>
      <c r="F57" s="536">
        <f t="shared" si="1"/>
        <v>108380875</v>
      </c>
      <c r="G57" s="535">
        <f t="shared" si="0"/>
        <v>250000</v>
      </c>
      <c r="H57" s="534">
        <f t="shared" si="2"/>
        <v>108380875</v>
      </c>
      <c r="J57" t="s">
        <v>14</v>
      </c>
      <c r="K57" s="533" t="s">
        <v>736</v>
      </c>
    </row>
    <row r="58" spans="1:11" customFormat="1">
      <c r="A58" s="284"/>
      <c r="B58" s="257" t="s">
        <v>980</v>
      </c>
      <c r="C58" s="118" t="s">
        <v>1023</v>
      </c>
      <c r="D58" s="284" t="s">
        <v>1027</v>
      </c>
      <c r="E58" s="265">
        <v>73000</v>
      </c>
      <c r="F58" s="536">
        <f t="shared" si="1"/>
        <v>108453875</v>
      </c>
      <c r="G58" s="535">
        <f t="shared" si="0"/>
        <v>73000</v>
      </c>
      <c r="H58" s="534">
        <f t="shared" si="2"/>
        <v>108453875</v>
      </c>
      <c r="J58" t="s">
        <v>14</v>
      </c>
      <c r="K58" s="533" t="s">
        <v>736</v>
      </c>
    </row>
    <row r="59" spans="1:11" customFormat="1">
      <c r="A59" s="284"/>
      <c r="B59" s="257" t="s">
        <v>980</v>
      </c>
      <c r="C59" s="118" t="s">
        <v>1023</v>
      </c>
      <c r="D59" s="284" t="s">
        <v>1028</v>
      </c>
      <c r="E59" s="265">
        <v>585000</v>
      </c>
      <c r="F59" s="536">
        <f t="shared" si="1"/>
        <v>109038875</v>
      </c>
      <c r="G59" s="535">
        <f t="shared" si="0"/>
        <v>585000</v>
      </c>
      <c r="H59" s="534">
        <f t="shared" si="2"/>
        <v>109038875</v>
      </c>
      <c r="J59" t="s">
        <v>14</v>
      </c>
      <c r="K59" s="533" t="s">
        <v>736</v>
      </c>
    </row>
    <row r="60" spans="1:11" customFormat="1">
      <c r="A60" s="284"/>
      <c r="B60" s="257" t="s">
        <v>980</v>
      </c>
      <c r="C60" s="118" t="s">
        <v>1023</v>
      </c>
      <c r="D60" s="284" t="s">
        <v>1029</v>
      </c>
      <c r="E60" s="265">
        <v>48000</v>
      </c>
      <c r="F60" s="536">
        <f t="shared" si="1"/>
        <v>109086875</v>
      </c>
      <c r="G60" s="535">
        <f t="shared" si="0"/>
        <v>48000</v>
      </c>
      <c r="H60" s="534">
        <f t="shared" si="2"/>
        <v>109086875</v>
      </c>
      <c r="J60" t="s">
        <v>14</v>
      </c>
      <c r="K60" s="533" t="s">
        <v>736</v>
      </c>
    </row>
    <row r="61" spans="1:11" customFormat="1">
      <c r="A61" s="284"/>
      <c r="B61" s="257" t="s">
        <v>980</v>
      </c>
      <c r="C61" s="118" t="s">
        <v>1023</v>
      </c>
      <c r="D61" s="284" t="s">
        <v>2327</v>
      </c>
      <c r="E61" s="265">
        <v>1100000</v>
      </c>
      <c r="F61" s="536">
        <f t="shared" si="1"/>
        <v>110186875</v>
      </c>
      <c r="G61" s="535">
        <f t="shared" si="0"/>
        <v>1100000</v>
      </c>
      <c r="H61" s="534">
        <f t="shared" si="2"/>
        <v>110186875</v>
      </c>
      <c r="J61" t="s">
        <v>14</v>
      </c>
      <c r="K61" s="533" t="s">
        <v>736</v>
      </c>
    </row>
    <row r="62" spans="1:11" customFormat="1">
      <c r="A62" s="284"/>
      <c r="B62" s="257" t="s">
        <v>980</v>
      </c>
      <c r="C62" s="118" t="s">
        <v>1023</v>
      </c>
      <c r="D62" s="284" t="s">
        <v>1024</v>
      </c>
      <c r="E62" s="265">
        <v>8500000</v>
      </c>
      <c r="F62" s="536">
        <f t="shared" si="1"/>
        <v>118686875</v>
      </c>
      <c r="G62" s="535">
        <f t="shared" si="0"/>
        <v>8500000</v>
      </c>
      <c r="H62" s="534">
        <f t="shared" si="2"/>
        <v>118686875</v>
      </c>
      <c r="J62" t="s">
        <v>14</v>
      </c>
      <c r="K62" s="533" t="s">
        <v>736</v>
      </c>
    </row>
    <row r="63" spans="1:11" customFormat="1">
      <c r="A63" s="284"/>
      <c r="B63" s="257" t="s">
        <v>980</v>
      </c>
      <c r="C63" s="118" t="s">
        <v>1023</v>
      </c>
      <c r="D63" s="284" t="s">
        <v>2328</v>
      </c>
      <c r="E63" s="265">
        <v>600000</v>
      </c>
      <c r="F63" s="536">
        <f t="shared" si="1"/>
        <v>119286875</v>
      </c>
      <c r="G63" s="535">
        <f t="shared" si="0"/>
        <v>600000</v>
      </c>
      <c r="H63" s="534">
        <f t="shared" si="2"/>
        <v>119286875</v>
      </c>
      <c r="J63" t="s">
        <v>14</v>
      </c>
      <c r="K63" s="533" t="s">
        <v>736</v>
      </c>
    </row>
    <row r="64" spans="1:11" customFormat="1">
      <c r="A64" s="284"/>
      <c r="B64" s="257" t="s">
        <v>980</v>
      </c>
      <c r="C64" s="118" t="s">
        <v>1033</v>
      </c>
      <c r="D64" s="284" t="s">
        <v>3935</v>
      </c>
      <c r="E64" s="265">
        <v>1420000</v>
      </c>
      <c r="F64" s="536">
        <f t="shared" si="1"/>
        <v>120706875</v>
      </c>
      <c r="G64" s="535">
        <f t="shared" si="0"/>
        <v>1420000</v>
      </c>
      <c r="H64" s="534">
        <f t="shared" si="2"/>
        <v>120706875</v>
      </c>
      <c r="J64" t="s">
        <v>14</v>
      </c>
      <c r="K64" s="533" t="s">
        <v>736</v>
      </c>
    </row>
    <row r="65" spans="1:11" customFormat="1">
      <c r="A65" s="284"/>
      <c r="B65" s="257" t="s">
        <v>980</v>
      </c>
      <c r="C65" s="118" t="s">
        <v>1033</v>
      </c>
      <c r="D65" s="284" t="s">
        <v>3936</v>
      </c>
      <c r="E65" s="265">
        <v>25000</v>
      </c>
      <c r="F65" s="536">
        <f t="shared" si="1"/>
        <v>120731875</v>
      </c>
      <c r="G65" s="535">
        <f t="shared" si="0"/>
        <v>25000</v>
      </c>
      <c r="H65" s="534">
        <f t="shared" si="2"/>
        <v>120731875</v>
      </c>
      <c r="J65" t="s">
        <v>14</v>
      </c>
      <c r="K65" s="533" t="s">
        <v>736</v>
      </c>
    </row>
    <row r="66" spans="1:11" customFormat="1">
      <c r="A66" s="284"/>
      <c r="B66" s="257" t="s">
        <v>980</v>
      </c>
      <c r="C66" s="118" t="s">
        <v>1033</v>
      </c>
      <c r="D66" s="284" t="s">
        <v>3937</v>
      </c>
      <c r="E66" s="265">
        <v>250000</v>
      </c>
      <c r="F66" s="536">
        <f t="shared" si="1"/>
        <v>120981875</v>
      </c>
      <c r="G66" s="535">
        <f t="shared" si="0"/>
        <v>250000</v>
      </c>
      <c r="H66" s="534">
        <f t="shared" si="2"/>
        <v>120981875</v>
      </c>
      <c r="J66" t="s">
        <v>14</v>
      </c>
      <c r="K66" s="533" t="s">
        <v>736</v>
      </c>
    </row>
    <row r="67" spans="1:11" customFormat="1">
      <c r="A67" s="284"/>
      <c r="B67" s="257" t="s">
        <v>980</v>
      </c>
      <c r="C67" s="118" t="s">
        <v>1034</v>
      </c>
      <c r="D67" s="284" t="s">
        <v>3938</v>
      </c>
      <c r="E67" s="265">
        <v>33000</v>
      </c>
      <c r="F67" s="536">
        <f t="shared" si="1"/>
        <v>121014875</v>
      </c>
      <c r="G67" s="535">
        <f t="shared" si="0"/>
        <v>33000</v>
      </c>
      <c r="H67" s="534">
        <f t="shared" si="2"/>
        <v>121014875</v>
      </c>
      <c r="J67" t="s">
        <v>14</v>
      </c>
      <c r="K67" s="533" t="s">
        <v>736</v>
      </c>
    </row>
    <row r="68" spans="1:11" customFormat="1">
      <c r="A68" s="284"/>
      <c r="B68" s="257" t="s">
        <v>980</v>
      </c>
      <c r="C68" s="118" t="s">
        <v>1034</v>
      </c>
      <c r="D68" s="284" t="s">
        <v>3939</v>
      </c>
      <c r="E68" s="265">
        <v>7000</v>
      </c>
      <c r="F68" s="536">
        <f t="shared" si="1"/>
        <v>121021875</v>
      </c>
      <c r="G68" s="535">
        <f t="shared" si="0"/>
        <v>7000</v>
      </c>
      <c r="H68" s="534">
        <f t="shared" si="2"/>
        <v>121021875</v>
      </c>
      <c r="J68" t="s">
        <v>14</v>
      </c>
      <c r="K68" s="533" t="s">
        <v>736</v>
      </c>
    </row>
    <row r="69" spans="1:11" customFormat="1">
      <c r="A69" s="284"/>
      <c r="B69" s="257" t="s">
        <v>980</v>
      </c>
      <c r="C69" s="118" t="s">
        <v>1034</v>
      </c>
      <c r="D69" s="284" t="s">
        <v>3940</v>
      </c>
      <c r="E69" s="265">
        <v>64000</v>
      </c>
      <c r="F69" s="536">
        <f t="shared" si="1"/>
        <v>121085875</v>
      </c>
      <c r="G69" s="535">
        <f t="shared" si="0"/>
        <v>64000</v>
      </c>
      <c r="H69" s="534">
        <f t="shared" si="2"/>
        <v>121085875</v>
      </c>
      <c r="J69" t="s">
        <v>14</v>
      </c>
      <c r="K69" s="533" t="s">
        <v>736</v>
      </c>
    </row>
    <row r="70" spans="1:11" customFormat="1">
      <c r="A70" s="284"/>
      <c r="B70" s="257" t="s">
        <v>980</v>
      </c>
      <c r="C70" s="118" t="s">
        <v>1034</v>
      </c>
      <c r="D70" s="284" t="s">
        <v>3941</v>
      </c>
      <c r="E70" s="265">
        <v>64000</v>
      </c>
      <c r="F70" s="536">
        <f t="shared" si="1"/>
        <v>121149875</v>
      </c>
      <c r="G70" s="535">
        <f t="shared" si="0"/>
        <v>64000</v>
      </c>
      <c r="H70" s="534">
        <f t="shared" si="2"/>
        <v>121149875</v>
      </c>
      <c r="J70" t="s">
        <v>14</v>
      </c>
      <c r="K70" s="533" t="s">
        <v>736</v>
      </c>
    </row>
    <row r="71" spans="1:11" customFormat="1">
      <c r="A71" s="284"/>
      <c r="B71" s="257" t="s">
        <v>980</v>
      </c>
      <c r="C71" s="118" t="s">
        <v>1034</v>
      </c>
      <c r="D71" s="284" t="s">
        <v>3942</v>
      </c>
      <c r="E71" s="265">
        <v>45000</v>
      </c>
      <c r="F71" s="536">
        <f t="shared" si="1"/>
        <v>121194875</v>
      </c>
      <c r="G71" s="535">
        <f t="shared" ref="G71:G134" si="3">E71</f>
        <v>45000</v>
      </c>
      <c r="H71" s="534">
        <f t="shared" si="2"/>
        <v>121194875</v>
      </c>
      <c r="J71" t="s">
        <v>14</v>
      </c>
      <c r="K71" s="533" t="s">
        <v>736</v>
      </c>
    </row>
    <row r="72" spans="1:11" customFormat="1">
      <c r="A72" s="284"/>
      <c r="B72" s="257" t="s">
        <v>980</v>
      </c>
      <c r="C72" s="118" t="s">
        <v>1034</v>
      </c>
      <c r="D72" s="284" t="s">
        <v>3943</v>
      </c>
      <c r="E72" s="265">
        <v>19000</v>
      </c>
      <c r="F72" s="536">
        <f t="shared" si="1"/>
        <v>121213875</v>
      </c>
      <c r="G72" s="535">
        <f t="shared" si="3"/>
        <v>19000</v>
      </c>
      <c r="H72" s="534">
        <f t="shared" si="2"/>
        <v>121213875</v>
      </c>
      <c r="J72" t="s">
        <v>14</v>
      </c>
      <c r="K72" s="533" t="s">
        <v>736</v>
      </c>
    </row>
    <row r="73" spans="1:11" customFormat="1">
      <c r="A73" s="284"/>
      <c r="B73" s="257" t="s">
        <v>980</v>
      </c>
      <c r="C73" s="118" t="s">
        <v>1034</v>
      </c>
      <c r="D73" s="284" t="s">
        <v>3944</v>
      </c>
      <c r="E73" s="265">
        <v>11000</v>
      </c>
      <c r="F73" s="536">
        <f t="shared" si="1"/>
        <v>121224875</v>
      </c>
      <c r="G73" s="535">
        <f t="shared" si="3"/>
        <v>11000</v>
      </c>
      <c r="H73" s="534">
        <f t="shared" si="2"/>
        <v>121224875</v>
      </c>
      <c r="J73" t="s">
        <v>14</v>
      </c>
      <c r="K73" s="533" t="s">
        <v>736</v>
      </c>
    </row>
    <row r="74" spans="1:11" customFormat="1">
      <c r="A74" s="284"/>
      <c r="B74" s="257" t="s">
        <v>980</v>
      </c>
      <c r="C74" s="118" t="s">
        <v>1034</v>
      </c>
      <c r="D74" s="284" t="s">
        <v>3945</v>
      </c>
      <c r="E74" s="265">
        <v>33000</v>
      </c>
      <c r="F74" s="536">
        <f t="shared" si="1"/>
        <v>121257875</v>
      </c>
      <c r="G74" s="535">
        <f t="shared" si="3"/>
        <v>33000</v>
      </c>
      <c r="H74" s="534">
        <f t="shared" si="2"/>
        <v>121257875</v>
      </c>
      <c r="J74" t="s">
        <v>14</v>
      </c>
      <c r="K74" s="533" t="s">
        <v>736</v>
      </c>
    </row>
    <row r="75" spans="1:11" customFormat="1">
      <c r="A75" s="284"/>
      <c r="B75" s="257" t="s">
        <v>980</v>
      </c>
      <c r="C75" s="118" t="s">
        <v>2869</v>
      </c>
      <c r="D75" s="284" t="s">
        <v>3946</v>
      </c>
      <c r="E75" s="265">
        <v>10000</v>
      </c>
      <c r="F75" s="536">
        <f t="shared" si="1"/>
        <v>121267875</v>
      </c>
      <c r="G75" s="535">
        <f t="shared" si="3"/>
        <v>10000</v>
      </c>
      <c r="H75" s="534">
        <f t="shared" si="2"/>
        <v>121267875</v>
      </c>
      <c r="J75" t="s">
        <v>14</v>
      </c>
      <c r="K75" s="533" t="s">
        <v>736</v>
      </c>
    </row>
    <row r="76" spans="1:11" customFormat="1">
      <c r="A76" s="284"/>
      <c r="B76" s="257" t="s">
        <v>980</v>
      </c>
      <c r="C76" s="118" t="s">
        <v>2869</v>
      </c>
      <c r="D76" s="284" t="s">
        <v>3947</v>
      </c>
      <c r="E76" s="265">
        <v>40000</v>
      </c>
      <c r="F76" s="536">
        <f t="shared" si="1"/>
        <v>121307875</v>
      </c>
      <c r="G76" s="535">
        <f t="shared" si="3"/>
        <v>40000</v>
      </c>
      <c r="H76" s="534">
        <f t="shared" si="2"/>
        <v>121307875</v>
      </c>
      <c r="J76" t="s">
        <v>14</v>
      </c>
      <c r="K76" s="533" t="s">
        <v>736</v>
      </c>
    </row>
    <row r="77" spans="1:11" customFormat="1">
      <c r="A77" s="284"/>
      <c r="B77" s="257" t="s">
        <v>980</v>
      </c>
      <c r="C77" s="118" t="s">
        <v>2869</v>
      </c>
      <c r="D77" s="284" t="s">
        <v>3948</v>
      </c>
      <c r="E77" s="265">
        <v>200000</v>
      </c>
      <c r="F77" s="536">
        <f t="shared" ref="F77:F140" si="4">F76+E77</f>
        <v>121507875</v>
      </c>
      <c r="G77" s="535">
        <f t="shared" si="3"/>
        <v>200000</v>
      </c>
      <c r="H77" s="534">
        <f t="shared" ref="H77:H140" si="5">H76+G77</f>
        <v>121507875</v>
      </c>
      <c r="J77" t="s">
        <v>14</v>
      </c>
      <c r="K77" s="533" t="s">
        <v>736</v>
      </c>
    </row>
    <row r="78" spans="1:11" customFormat="1">
      <c r="A78" s="284"/>
      <c r="B78" s="257" t="s">
        <v>980</v>
      </c>
      <c r="C78" s="118" t="s">
        <v>2869</v>
      </c>
      <c r="D78" s="284" t="s">
        <v>3949</v>
      </c>
      <c r="E78" s="265">
        <v>250000</v>
      </c>
      <c r="F78" s="536">
        <f t="shared" si="4"/>
        <v>121757875</v>
      </c>
      <c r="G78" s="535">
        <f t="shared" si="3"/>
        <v>250000</v>
      </c>
      <c r="H78" s="534">
        <f t="shared" si="5"/>
        <v>121757875</v>
      </c>
      <c r="J78" t="s">
        <v>14</v>
      </c>
      <c r="K78" s="533" t="s">
        <v>736</v>
      </c>
    </row>
    <row r="79" spans="1:11" customFormat="1">
      <c r="A79" s="284"/>
      <c r="B79" s="257" t="s">
        <v>980</v>
      </c>
      <c r="C79" s="118" t="s">
        <v>2868</v>
      </c>
      <c r="D79" s="284" t="s">
        <v>3950</v>
      </c>
      <c r="E79" s="265">
        <v>1000000</v>
      </c>
      <c r="F79" s="536">
        <f t="shared" si="4"/>
        <v>122757875</v>
      </c>
      <c r="G79" s="535">
        <f t="shared" si="3"/>
        <v>1000000</v>
      </c>
      <c r="H79" s="534">
        <f t="shared" si="5"/>
        <v>122757875</v>
      </c>
      <c r="J79" t="s">
        <v>14</v>
      </c>
      <c r="K79" s="533" t="s">
        <v>736</v>
      </c>
    </row>
    <row r="80" spans="1:11" customFormat="1">
      <c r="A80" s="284"/>
      <c r="B80" s="257" t="s">
        <v>980</v>
      </c>
      <c r="C80" s="118" t="s">
        <v>2868</v>
      </c>
      <c r="D80" s="284" t="s">
        <v>3951</v>
      </c>
      <c r="E80" s="265">
        <v>375000</v>
      </c>
      <c r="F80" s="536">
        <f t="shared" si="4"/>
        <v>123132875</v>
      </c>
      <c r="G80" s="535">
        <f t="shared" si="3"/>
        <v>375000</v>
      </c>
      <c r="H80" s="534">
        <f t="shared" si="5"/>
        <v>123132875</v>
      </c>
      <c r="J80" t="s">
        <v>14</v>
      </c>
      <c r="K80" s="533" t="s">
        <v>736</v>
      </c>
    </row>
    <row r="81" spans="1:12" customFormat="1">
      <c r="A81" s="284"/>
      <c r="B81" s="257" t="s">
        <v>980</v>
      </c>
      <c r="C81" s="118" t="s">
        <v>2868</v>
      </c>
      <c r="D81" s="284" t="s">
        <v>3952</v>
      </c>
      <c r="E81" s="265">
        <v>1200000</v>
      </c>
      <c r="F81" s="536">
        <f t="shared" si="4"/>
        <v>124332875</v>
      </c>
      <c r="G81" s="535">
        <f t="shared" si="3"/>
        <v>1200000</v>
      </c>
      <c r="H81" s="534">
        <f t="shared" si="5"/>
        <v>124332875</v>
      </c>
      <c r="J81" t="s">
        <v>14</v>
      </c>
      <c r="K81" s="533" t="s">
        <v>736</v>
      </c>
    </row>
    <row r="82" spans="1:12" customFormat="1">
      <c r="A82" s="284"/>
      <c r="B82" s="257" t="s">
        <v>980</v>
      </c>
      <c r="C82" s="118" t="s">
        <v>2868</v>
      </c>
      <c r="D82" s="284" t="s">
        <v>3953</v>
      </c>
      <c r="E82" s="265">
        <v>8500000</v>
      </c>
      <c r="F82" s="536">
        <f t="shared" si="4"/>
        <v>132832875</v>
      </c>
      <c r="G82" s="535">
        <f t="shared" si="3"/>
        <v>8500000</v>
      </c>
      <c r="H82" s="534">
        <f t="shared" si="5"/>
        <v>132832875</v>
      </c>
      <c r="J82" t="s">
        <v>14</v>
      </c>
      <c r="K82" s="533" t="s">
        <v>736</v>
      </c>
    </row>
    <row r="83" spans="1:12">
      <c r="B83" s="257" t="s">
        <v>980</v>
      </c>
      <c r="C83" s="118" t="s">
        <v>2868</v>
      </c>
      <c r="D83" s="284" t="s">
        <v>3954</v>
      </c>
      <c r="E83" s="265">
        <v>470000</v>
      </c>
      <c r="F83" s="536">
        <f t="shared" si="4"/>
        <v>133302875</v>
      </c>
      <c r="G83" s="535">
        <f t="shared" si="3"/>
        <v>470000</v>
      </c>
      <c r="H83" s="534">
        <f t="shared" si="5"/>
        <v>133302875</v>
      </c>
      <c r="I83"/>
      <c r="J83" t="s">
        <v>14</v>
      </c>
      <c r="K83" s="533" t="s">
        <v>736</v>
      </c>
      <c r="L83"/>
    </row>
    <row r="84" spans="1:12">
      <c r="B84" s="257" t="s">
        <v>980</v>
      </c>
      <c r="C84" s="118" t="s">
        <v>2868</v>
      </c>
      <c r="D84" s="284" t="s">
        <v>3955</v>
      </c>
      <c r="E84" s="265">
        <v>1750000</v>
      </c>
      <c r="F84" s="536">
        <f t="shared" si="4"/>
        <v>135052875</v>
      </c>
      <c r="G84" s="535">
        <f t="shared" si="3"/>
        <v>1750000</v>
      </c>
      <c r="H84" s="534">
        <f t="shared" si="5"/>
        <v>135052875</v>
      </c>
      <c r="I84"/>
      <c r="J84" t="s">
        <v>14</v>
      </c>
      <c r="K84" s="533" t="s">
        <v>736</v>
      </c>
      <c r="L84"/>
    </row>
    <row r="85" spans="1:12">
      <c r="B85" s="257" t="s">
        <v>980</v>
      </c>
      <c r="C85" s="118" t="s">
        <v>2868</v>
      </c>
      <c r="D85" s="284" t="s">
        <v>3956</v>
      </c>
      <c r="E85" s="265">
        <v>500000</v>
      </c>
      <c r="F85" s="536">
        <f t="shared" si="4"/>
        <v>135552875</v>
      </c>
      <c r="G85" s="535">
        <f t="shared" si="3"/>
        <v>500000</v>
      </c>
      <c r="H85" s="534">
        <f t="shared" si="5"/>
        <v>135552875</v>
      </c>
      <c r="I85"/>
      <c r="J85" t="s">
        <v>14</v>
      </c>
      <c r="K85" s="533" t="s">
        <v>736</v>
      </c>
      <c r="L85"/>
    </row>
    <row r="86" spans="1:12">
      <c r="B86" s="257" t="s">
        <v>980</v>
      </c>
      <c r="C86" s="118" t="s">
        <v>1519</v>
      </c>
      <c r="D86" s="284" t="s">
        <v>1253</v>
      </c>
      <c r="E86" s="265">
        <v>120000</v>
      </c>
      <c r="F86" s="536">
        <f t="shared" si="4"/>
        <v>135672875</v>
      </c>
      <c r="G86" s="535">
        <f t="shared" si="3"/>
        <v>120000</v>
      </c>
      <c r="H86" s="534">
        <f t="shared" si="5"/>
        <v>135672875</v>
      </c>
      <c r="I86"/>
      <c r="J86" t="s">
        <v>14</v>
      </c>
      <c r="K86" s="533" t="s">
        <v>736</v>
      </c>
      <c r="L86"/>
    </row>
    <row r="87" spans="1:12">
      <c r="B87" s="257" t="s">
        <v>980</v>
      </c>
      <c r="C87" s="118" t="s">
        <v>1519</v>
      </c>
      <c r="D87" s="284" t="s">
        <v>1521</v>
      </c>
      <c r="E87" s="265">
        <v>250000</v>
      </c>
      <c r="F87" s="536">
        <f t="shared" si="4"/>
        <v>135922875</v>
      </c>
      <c r="G87" s="535">
        <f t="shared" si="3"/>
        <v>250000</v>
      </c>
      <c r="H87" s="534">
        <f t="shared" si="5"/>
        <v>135922875</v>
      </c>
      <c r="I87"/>
      <c r="J87" t="s">
        <v>14</v>
      </c>
      <c r="K87" s="533" t="s">
        <v>736</v>
      </c>
      <c r="L87"/>
    </row>
    <row r="88" spans="1:12">
      <c r="B88" s="257" t="s">
        <v>980</v>
      </c>
      <c r="C88" s="118" t="s">
        <v>1519</v>
      </c>
      <c r="D88" s="284" t="s">
        <v>1520</v>
      </c>
      <c r="E88" s="265">
        <v>250000</v>
      </c>
      <c r="F88" s="536">
        <f t="shared" si="4"/>
        <v>136172875</v>
      </c>
      <c r="G88" s="535">
        <f t="shared" si="3"/>
        <v>250000</v>
      </c>
      <c r="H88" s="534">
        <f t="shared" si="5"/>
        <v>136172875</v>
      </c>
      <c r="I88"/>
      <c r="J88" t="s">
        <v>14</v>
      </c>
      <c r="K88" s="533" t="s">
        <v>736</v>
      </c>
      <c r="L88"/>
    </row>
    <row r="89" spans="1:12">
      <c r="B89" s="257" t="s">
        <v>980</v>
      </c>
      <c r="C89" s="118" t="s">
        <v>1036</v>
      </c>
      <c r="D89" s="284" t="s">
        <v>1037</v>
      </c>
      <c r="E89" s="265">
        <v>20000</v>
      </c>
      <c r="F89" s="536">
        <f t="shared" si="4"/>
        <v>136192875</v>
      </c>
      <c r="G89" s="535">
        <f t="shared" si="3"/>
        <v>20000</v>
      </c>
      <c r="H89" s="534">
        <f t="shared" si="5"/>
        <v>136192875</v>
      </c>
      <c r="I89"/>
      <c r="J89" t="s">
        <v>14</v>
      </c>
      <c r="K89" s="533" t="s">
        <v>736</v>
      </c>
      <c r="L89"/>
    </row>
    <row r="90" spans="1:12">
      <c r="B90" s="257" t="s">
        <v>980</v>
      </c>
      <c r="C90" s="118" t="s">
        <v>1038</v>
      </c>
      <c r="D90" s="284" t="s">
        <v>1037</v>
      </c>
      <c r="E90" s="265">
        <v>20000</v>
      </c>
      <c r="F90" s="536">
        <f t="shared" si="4"/>
        <v>136212875</v>
      </c>
      <c r="G90" s="535">
        <f t="shared" si="3"/>
        <v>20000</v>
      </c>
      <c r="H90" s="534">
        <f t="shared" si="5"/>
        <v>136212875</v>
      </c>
      <c r="I90"/>
      <c r="J90" t="s">
        <v>14</v>
      </c>
      <c r="K90" s="533" t="s">
        <v>736</v>
      </c>
      <c r="L90"/>
    </row>
    <row r="91" spans="1:12">
      <c r="B91" s="257" t="s">
        <v>980</v>
      </c>
      <c r="C91" s="118" t="s">
        <v>1049</v>
      </c>
      <c r="D91" s="284" t="s">
        <v>3957</v>
      </c>
      <c r="E91" s="265">
        <v>500000</v>
      </c>
      <c r="F91" s="536">
        <f t="shared" si="4"/>
        <v>136712875</v>
      </c>
      <c r="G91" s="535">
        <f t="shared" si="3"/>
        <v>500000</v>
      </c>
      <c r="H91" s="534">
        <f t="shared" si="5"/>
        <v>136712875</v>
      </c>
      <c r="I91"/>
      <c r="J91" t="s">
        <v>14</v>
      </c>
      <c r="K91" s="533" t="s">
        <v>736</v>
      </c>
      <c r="L91"/>
    </row>
    <row r="92" spans="1:12">
      <c r="B92" s="257" t="s">
        <v>980</v>
      </c>
      <c r="C92" s="118" t="s">
        <v>1049</v>
      </c>
      <c r="D92" s="284" t="s">
        <v>3958</v>
      </c>
      <c r="E92" s="265">
        <v>3100000</v>
      </c>
      <c r="F92" s="536">
        <f t="shared" si="4"/>
        <v>139812875</v>
      </c>
      <c r="G92" s="535">
        <f t="shared" si="3"/>
        <v>3100000</v>
      </c>
      <c r="H92" s="534">
        <f t="shared" si="5"/>
        <v>139812875</v>
      </c>
      <c r="I92"/>
      <c r="J92" t="s">
        <v>14</v>
      </c>
      <c r="K92" s="533" t="s">
        <v>736</v>
      </c>
      <c r="L92"/>
    </row>
    <row r="93" spans="1:12">
      <c r="B93" s="257" t="s">
        <v>980</v>
      </c>
      <c r="C93" s="118" t="s">
        <v>1049</v>
      </c>
      <c r="D93" s="284" t="s">
        <v>3959</v>
      </c>
      <c r="E93" s="265">
        <v>30000</v>
      </c>
      <c r="F93" s="536">
        <f t="shared" si="4"/>
        <v>139842875</v>
      </c>
      <c r="G93" s="535">
        <f t="shared" si="3"/>
        <v>30000</v>
      </c>
      <c r="H93" s="534">
        <f t="shared" si="5"/>
        <v>139842875</v>
      </c>
      <c r="I93"/>
      <c r="J93" t="s">
        <v>14</v>
      </c>
      <c r="K93" s="533" t="s">
        <v>736</v>
      </c>
      <c r="L93"/>
    </row>
    <row r="94" spans="1:12">
      <c r="B94" s="257" t="s">
        <v>980</v>
      </c>
      <c r="C94" s="118" t="s">
        <v>1049</v>
      </c>
      <c r="D94" s="284" t="s">
        <v>1050</v>
      </c>
      <c r="E94" s="265">
        <v>3000000</v>
      </c>
      <c r="F94" s="536">
        <f t="shared" si="4"/>
        <v>142842875</v>
      </c>
      <c r="G94" s="535">
        <f t="shared" si="3"/>
        <v>3000000</v>
      </c>
      <c r="H94" s="534">
        <f t="shared" si="5"/>
        <v>142842875</v>
      </c>
      <c r="I94"/>
      <c r="J94" t="s">
        <v>14</v>
      </c>
      <c r="K94" s="533" t="s">
        <v>736</v>
      </c>
      <c r="L94"/>
    </row>
    <row r="95" spans="1:12">
      <c r="B95" s="257" t="s">
        <v>980</v>
      </c>
      <c r="C95" s="118" t="s">
        <v>1049</v>
      </c>
      <c r="D95" s="284" t="s">
        <v>1051</v>
      </c>
      <c r="E95" s="265">
        <v>1500000</v>
      </c>
      <c r="F95" s="536">
        <f t="shared" si="4"/>
        <v>144342875</v>
      </c>
      <c r="G95" s="535">
        <f t="shared" si="3"/>
        <v>1500000</v>
      </c>
      <c r="H95" s="534">
        <f t="shared" si="5"/>
        <v>144342875</v>
      </c>
      <c r="I95"/>
      <c r="J95" t="s">
        <v>14</v>
      </c>
      <c r="K95" s="272" t="s">
        <v>736</v>
      </c>
      <c r="L95"/>
    </row>
    <row r="96" spans="1:12">
      <c r="B96" s="257" t="s">
        <v>980</v>
      </c>
      <c r="C96" s="118" t="s">
        <v>1049</v>
      </c>
      <c r="D96" s="284" t="s">
        <v>1052</v>
      </c>
      <c r="E96" s="265">
        <v>550000</v>
      </c>
      <c r="F96" s="536">
        <f t="shared" si="4"/>
        <v>144892875</v>
      </c>
      <c r="G96" s="535">
        <f t="shared" si="3"/>
        <v>550000</v>
      </c>
      <c r="H96" s="534">
        <f t="shared" si="5"/>
        <v>144892875</v>
      </c>
      <c r="I96"/>
      <c r="J96" t="s">
        <v>14</v>
      </c>
      <c r="K96" s="272" t="s">
        <v>736</v>
      </c>
      <c r="L96"/>
    </row>
    <row r="97" spans="2:12">
      <c r="B97" s="257" t="s">
        <v>980</v>
      </c>
      <c r="C97" s="118" t="s">
        <v>1053</v>
      </c>
      <c r="D97" s="284" t="s">
        <v>1054</v>
      </c>
      <c r="E97" s="265">
        <v>31000</v>
      </c>
      <c r="F97" s="536">
        <f t="shared" si="4"/>
        <v>144923875</v>
      </c>
      <c r="G97" s="535">
        <f t="shared" si="3"/>
        <v>31000</v>
      </c>
      <c r="H97" s="534">
        <f t="shared" si="5"/>
        <v>144923875</v>
      </c>
      <c r="I97"/>
      <c r="J97" t="s">
        <v>14</v>
      </c>
      <c r="K97" s="272" t="s">
        <v>736</v>
      </c>
      <c r="L97"/>
    </row>
    <row r="98" spans="2:12">
      <c r="B98" s="257" t="s">
        <v>980</v>
      </c>
      <c r="C98" s="118" t="s">
        <v>1053</v>
      </c>
      <c r="D98" s="284" t="s">
        <v>1058</v>
      </c>
      <c r="E98" s="265">
        <v>20000</v>
      </c>
      <c r="F98" s="536">
        <f t="shared" si="4"/>
        <v>144943875</v>
      </c>
      <c r="G98" s="535">
        <f t="shared" si="3"/>
        <v>20000</v>
      </c>
      <c r="H98" s="534">
        <f t="shared" si="5"/>
        <v>144943875</v>
      </c>
      <c r="I98"/>
      <c r="J98" t="s">
        <v>14</v>
      </c>
      <c r="K98" s="272" t="s">
        <v>736</v>
      </c>
      <c r="L98"/>
    </row>
    <row r="99" spans="2:12">
      <c r="B99" s="257" t="s">
        <v>980</v>
      </c>
      <c r="C99" s="118" t="s">
        <v>1053</v>
      </c>
      <c r="D99" s="284" t="s">
        <v>1061</v>
      </c>
      <c r="E99" s="265">
        <v>10000</v>
      </c>
      <c r="F99" s="536">
        <f t="shared" si="4"/>
        <v>144953875</v>
      </c>
      <c r="G99" s="535">
        <f t="shared" si="3"/>
        <v>10000</v>
      </c>
      <c r="H99" s="534">
        <f t="shared" si="5"/>
        <v>144953875</v>
      </c>
      <c r="I99"/>
      <c r="J99" t="s">
        <v>14</v>
      </c>
      <c r="K99" s="272" t="s">
        <v>736</v>
      </c>
      <c r="L99"/>
    </row>
    <row r="100" spans="2:12">
      <c r="B100" s="257" t="s">
        <v>980</v>
      </c>
      <c r="C100" s="118" t="s">
        <v>1053</v>
      </c>
      <c r="D100" s="284" t="s">
        <v>1062</v>
      </c>
      <c r="E100" s="265">
        <v>94557</v>
      </c>
      <c r="F100" s="536">
        <f t="shared" si="4"/>
        <v>145048432</v>
      </c>
      <c r="G100" s="535">
        <f t="shared" si="3"/>
        <v>94557</v>
      </c>
      <c r="H100" s="534">
        <f t="shared" si="5"/>
        <v>145048432</v>
      </c>
      <c r="I100"/>
      <c r="J100" t="s">
        <v>14</v>
      </c>
      <c r="K100" s="272" t="s">
        <v>736</v>
      </c>
      <c r="L100"/>
    </row>
    <row r="101" spans="2:12">
      <c r="B101" s="257" t="s">
        <v>980</v>
      </c>
      <c r="C101" s="118" t="s">
        <v>1053</v>
      </c>
      <c r="D101" s="284" t="s">
        <v>1055</v>
      </c>
      <c r="E101" s="265">
        <v>43000</v>
      </c>
      <c r="F101" s="536">
        <f t="shared" si="4"/>
        <v>145091432</v>
      </c>
      <c r="G101" s="535">
        <f t="shared" si="3"/>
        <v>43000</v>
      </c>
      <c r="H101" s="534">
        <f t="shared" si="5"/>
        <v>145091432</v>
      </c>
      <c r="I101"/>
      <c r="J101" t="s">
        <v>14</v>
      </c>
      <c r="K101" s="272" t="s">
        <v>736</v>
      </c>
      <c r="L101"/>
    </row>
    <row r="102" spans="2:12">
      <c r="B102" s="257" t="s">
        <v>980</v>
      </c>
      <c r="C102" s="118" t="s">
        <v>1053</v>
      </c>
      <c r="D102" s="284" t="s">
        <v>1056</v>
      </c>
      <c r="E102" s="265">
        <v>18000</v>
      </c>
      <c r="F102" s="536">
        <f t="shared" si="4"/>
        <v>145109432</v>
      </c>
      <c r="G102" s="535">
        <f t="shared" si="3"/>
        <v>18000</v>
      </c>
      <c r="H102" s="534">
        <f t="shared" si="5"/>
        <v>145109432</v>
      </c>
      <c r="I102"/>
      <c r="J102" t="s">
        <v>14</v>
      </c>
      <c r="K102" s="272" t="s">
        <v>736</v>
      </c>
      <c r="L102"/>
    </row>
    <row r="103" spans="2:12">
      <c r="B103" s="257" t="s">
        <v>980</v>
      </c>
      <c r="C103" s="118" t="s">
        <v>1053</v>
      </c>
      <c r="D103" s="284" t="s">
        <v>1057</v>
      </c>
      <c r="E103" s="265">
        <v>18000</v>
      </c>
      <c r="F103" s="536">
        <f t="shared" si="4"/>
        <v>145127432</v>
      </c>
      <c r="G103" s="535">
        <f t="shared" si="3"/>
        <v>18000</v>
      </c>
      <c r="H103" s="534">
        <f t="shared" si="5"/>
        <v>145127432</v>
      </c>
      <c r="I103"/>
      <c r="J103" t="s">
        <v>14</v>
      </c>
      <c r="K103" s="272" t="s">
        <v>736</v>
      </c>
      <c r="L103"/>
    </row>
    <row r="104" spans="2:12">
      <c r="B104" s="257" t="s">
        <v>980</v>
      </c>
      <c r="C104" s="118" t="s">
        <v>1053</v>
      </c>
      <c r="D104" s="284" t="s">
        <v>1059</v>
      </c>
      <c r="E104" s="265">
        <v>80000</v>
      </c>
      <c r="F104" s="536">
        <f t="shared" si="4"/>
        <v>145207432</v>
      </c>
      <c r="G104" s="535">
        <f t="shared" si="3"/>
        <v>80000</v>
      </c>
      <c r="H104" s="534">
        <f t="shared" si="5"/>
        <v>145207432</v>
      </c>
      <c r="I104"/>
      <c r="J104" t="s">
        <v>14</v>
      </c>
      <c r="K104" s="272" t="s">
        <v>736</v>
      </c>
      <c r="L104"/>
    </row>
    <row r="105" spans="2:12">
      <c r="B105" s="257" t="s">
        <v>980</v>
      </c>
      <c r="C105" s="118" t="s">
        <v>1053</v>
      </c>
      <c r="D105" s="284" t="s">
        <v>1060</v>
      </c>
      <c r="E105" s="265">
        <v>55000</v>
      </c>
      <c r="F105" s="536">
        <f t="shared" si="4"/>
        <v>145262432</v>
      </c>
      <c r="G105" s="535">
        <f t="shared" si="3"/>
        <v>55000</v>
      </c>
      <c r="H105" s="534">
        <f t="shared" si="5"/>
        <v>145262432</v>
      </c>
      <c r="I105"/>
      <c r="J105" t="s">
        <v>14</v>
      </c>
      <c r="K105" s="272" t="s">
        <v>736</v>
      </c>
      <c r="L105"/>
    </row>
    <row r="106" spans="2:12">
      <c r="B106" s="257" t="s">
        <v>980</v>
      </c>
      <c r="C106" s="118" t="s">
        <v>1053</v>
      </c>
      <c r="D106" s="284" t="s">
        <v>2885</v>
      </c>
      <c r="E106" s="265">
        <v>100000</v>
      </c>
      <c r="F106" s="536">
        <f t="shared" si="4"/>
        <v>145362432</v>
      </c>
      <c r="G106" s="535">
        <f t="shared" si="3"/>
        <v>100000</v>
      </c>
      <c r="H106" s="534">
        <f t="shared" si="5"/>
        <v>145362432</v>
      </c>
      <c r="I106"/>
      <c r="J106" t="s">
        <v>14</v>
      </c>
      <c r="K106" s="272" t="s">
        <v>736</v>
      </c>
      <c r="L106"/>
    </row>
    <row r="107" spans="2:12">
      <c r="B107" s="257" t="s">
        <v>980</v>
      </c>
      <c r="C107" s="118" t="s">
        <v>1053</v>
      </c>
      <c r="D107" s="284" t="s">
        <v>1063</v>
      </c>
      <c r="E107" s="265">
        <v>6000</v>
      </c>
      <c r="F107" s="536">
        <f t="shared" si="4"/>
        <v>145368432</v>
      </c>
      <c r="G107" s="535">
        <f t="shared" si="3"/>
        <v>6000</v>
      </c>
      <c r="H107" s="534">
        <f t="shared" si="5"/>
        <v>145368432</v>
      </c>
      <c r="I107"/>
      <c r="J107" t="s">
        <v>14</v>
      </c>
      <c r="K107" s="272" t="s">
        <v>736</v>
      </c>
      <c r="L107"/>
    </row>
    <row r="108" spans="2:12">
      <c r="B108" s="257" t="s">
        <v>980</v>
      </c>
      <c r="C108" s="118" t="s">
        <v>1053</v>
      </c>
      <c r="D108" s="284" t="s">
        <v>1064</v>
      </c>
      <c r="E108" s="265">
        <v>18000</v>
      </c>
      <c r="F108" s="536">
        <f t="shared" si="4"/>
        <v>145386432</v>
      </c>
      <c r="G108" s="535">
        <f t="shared" si="3"/>
        <v>18000</v>
      </c>
      <c r="H108" s="534">
        <f t="shared" si="5"/>
        <v>145386432</v>
      </c>
      <c r="I108"/>
      <c r="J108" t="s">
        <v>14</v>
      </c>
      <c r="K108" s="272" t="s">
        <v>736</v>
      </c>
      <c r="L108"/>
    </row>
    <row r="109" spans="2:12">
      <c r="B109" s="257" t="s">
        <v>980</v>
      </c>
      <c r="C109" s="118" t="s">
        <v>1053</v>
      </c>
      <c r="D109" s="284" t="s">
        <v>1065</v>
      </c>
      <c r="E109" s="265">
        <v>83000</v>
      </c>
      <c r="F109" s="536">
        <f t="shared" si="4"/>
        <v>145469432</v>
      </c>
      <c r="G109" s="535">
        <f t="shared" si="3"/>
        <v>83000</v>
      </c>
      <c r="H109" s="534">
        <f t="shared" si="5"/>
        <v>145469432</v>
      </c>
      <c r="I109"/>
      <c r="J109" t="s">
        <v>14</v>
      </c>
      <c r="K109" s="272" t="s">
        <v>736</v>
      </c>
      <c r="L109"/>
    </row>
    <row r="110" spans="2:12">
      <c r="B110" s="257" t="s">
        <v>980</v>
      </c>
      <c r="C110" s="118" t="s">
        <v>1053</v>
      </c>
      <c r="D110" s="284" t="s">
        <v>2886</v>
      </c>
      <c r="E110" s="265">
        <v>57600</v>
      </c>
      <c r="F110" s="536">
        <f t="shared" si="4"/>
        <v>145527032</v>
      </c>
      <c r="G110" s="535">
        <f t="shared" si="3"/>
        <v>57600</v>
      </c>
      <c r="H110" s="534">
        <f t="shared" si="5"/>
        <v>145527032</v>
      </c>
      <c r="I110"/>
      <c r="J110" t="s">
        <v>14</v>
      </c>
      <c r="K110" s="272" t="s">
        <v>736</v>
      </c>
      <c r="L110"/>
    </row>
    <row r="111" spans="2:12">
      <c r="B111" s="257" t="s">
        <v>980</v>
      </c>
      <c r="C111" s="118" t="s">
        <v>1053</v>
      </c>
      <c r="D111" s="284" t="s">
        <v>1066</v>
      </c>
      <c r="E111" s="265">
        <v>18000</v>
      </c>
      <c r="F111" s="536">
        <f t="shared" si="4"/>
        <v>145545032</v>
      </c>
      <c r="G111" s="535">
        <f t="shared" si="3"/>
        <v>18000</v>
      </c>
      <c r="H111" s="534">
        <f t="shared" si="5"/>
        <v>145545032</v>
      </c>
      <c r="I111"/>
      <c r="J111" t="s">
        <v>14</v>
      </c>
      <c r="K111" s="272" t="s">
        <v>736</v>
      </c>
      <c r="L111"/>
    </row>
    <row r="112" spans="2:12">
      <c r="B112" s="257" t="s">
        <v>980</v>
      </c>
      <c r="C112" s="118" t="s">
        <v>1079</v>
      </c>
      <c r="D112" s="284" t="s">
        <v>1054</v>
      </c>
      <c r="E112" s="265">
        <v>31000</v>
      </c>
      <c r="F112" s="536">
        <f t="shared" si="4"/>
        <v>145576032</v>
      </c>
      <c r="G112" s="535">
        <f t="shared" si="3"/>
        <v>31000</v>
      </c>
      <c r="H112" s="534">
        <f t="shared" si="5"/>
        <v>145576032</v>
      </c>
      <c r="I112"/>
      <c r="J112" t="s">
        <v>14</v>
      </c>
      <c r="K112" s="272" t="s">
        <v>736</v>
      </c>
      <c r="L112"/>
    </row>
    <row r="113" spans="2:12">
      <c r="B113" s="257" t="s">
        <v>980</v>
      </c>
      <c r="C113" s="118" t="s">
        <v>1079</v>
      </c>
      <c r="D113" s="284" t="s">
        <v>1080</v>
      </c>
      <c r="E113" s="265">
        <v>12000</v>
      </c>
      <c r="F113" s="536">
        <f t="shared" si="4"/>
        <v>145588032</v>
      </c>
      <c r="G113" s="535">
        <f t="shared" si="3"/>
        <v>12000</v>
      </c>
      <c r="H113" s="534">
        <f t="shared" si="5"/>
        <v>145588032</v>
      </c>
      <c r="I113"/>
      <c r="J113" t="s">
        <v>14</v>
      </c>
      <c r="K113" s="272" t="s">
        <v>736</v>
      </c>
      <c r="L113"/>
    </row>
    <row r="114" spans="2:12">
      <c r="B114" s="257" t="s">
        <v>980</v>
      </c>
      <c r="C114" s="118" t="s">
        <v>1079</v>
      </c>
      <c r="D114" s="284" t="s">
        <v>1081</v>
      </c>
      <c r="E114" s="265">
        <v>10000</v>
      </c>
      <c r="F114" s="536">
        <f t="shared" si="4"/>
        <v>145598032</v>
      </c>
      <c r="G114" s="535">
        <f t="shared" si="3"/>
        <v>10000</v>
      </c>
      <c r="H114" s="534">
        <f t="shared" si="5"/>
        <v>145598032</v>
      </c>
      <c r="I114"/>
      <c r="J114" t="s">
        <v>14</v>
      </c>
      <c r="K114" s="272" t="s">
        <v>736</v>
      </c>
      <c r="L114"/>
    </row>
    <row r="115" spans="2:12">
      <c r="B115" s="257" t="s">
        <v>980</v>
      </c>
      <c r="C115" s="118" t="s">
        <v>1079</v>
      </c>
      <c r="D115" s="284" t="s">
        <v>1082</v>
      </c>
      <c r="E115" s="265">
        <v>6000</v>
      </c>
      <c r="F115" s="536">
        <f t="shared" si="4"/>
        <v>145604032</v>
      </c>
      <c r="G115" s="535">
        <f t="shared" si="3"/>
        <v>6000</v>
      </c>
      <c r="H115" s="534">
        <f t="shared" si="5"/>
        <v>145604032</v>
      </c>
      <c r="I115"/>
      <c r="J115" t="s">
        <v>14</v>
      </c>
      <c r="K115" s="272" t="s">
        <v>736</v>
      </c>
      <c r="L115"/>
    </row>
    <row r="116" spans="2:12">
      <c r="B116" s="257" t="s">
        <v>980</v>
      </c>
      <c r="C116" s="118" t="s">
        <v>1079</v>
      </c>
      <c r="D116" s="284" t="s">
        <v>1074</v>
      </c>
      <c r="E116" s="265">
        <v>8000</v>
      </c>
      <c r="F116" s="536">
        <f t="shared" si="4"/>
        <v>145612032</v>
      </c>
      <c r="G116" s="535">
        <f t="shared" si="3"/>
        <v>8000</v>
      </c>
      <c r="H116" s="534">
        <f t="shared" si="5"/>
        <v>145612032</v>
      </c>
      <c r="I116"/>
      <c r="J116" t="s">
        <v>14</v>
      </c>
      <c r="K116" s="272" t="s">
        <v>736</v>
      </c>
      <c r="L116"/>
    </row>
    <row r="117" spans="2:12">
      <c r="B117" s="257" t="s">
        <v>980</v>
      </c>
      <c r="C117" s="118" t="s">
        <v>1079</v>
      </c>
      <c r="D117" s="284" t="s">
        <v>1083</v>
      </c>
      <c r="E117" s="265">
        <v>15000</v>
      </c>
      <c r="F117" s="536">
        <f t="shared" si="4"/>
        <v>145627032</v>
      </c>
      <c r="G117" s="535">
        <f t="shared" si="3"/>
        <v>15000</v>
      </c>
      <c r="H117" s="534">
        <f t="shared" si="5"/>
        <v>145627032</v>
      </c>
      <c r="I117"/>
      <c r="J117" t="s">
        <v>14</v>
      </c>
      <c r="K117" s="272" t="s">
        <v>736</v>
      </c>
      <c r="L117"/>
    </row>
    <row r="118" spans="2:12">
      <c r="B118" s="257" t="s">
        <v>980</v>
      </c>
      <c r="C118" s="118" t="s">
        <v>1079</v>
      </c>
      <c r="D118" s="284" t="s">
        <v>1075</v>
      </c>
      <c r="E118" s="265">
        <v>40000</v>
      </c>
      <c r="F118" s="536">
        <f t="shared" si="4"/>
        <v>145667032</v>
      </c>
      <c r="G118" s="535">
        <f t="shared" si="3"/>
        <v>40000</v>
      </c>
      <c r="H118" s="534">
        <f t="shared" si="5"/>
        <v>145667032</v>
      </c>
      <c r="I118"/>
      <c r="J118" t="s">
        <v>14</v>
      </c>
      <c r="K118" s="272" t="s">
        <v>736</v>
      </c>
      <c r="L118"/>
    </row>
    <row r="119" spans="2:12">
      <c r="B119" s="257" t="s">
        <v>980</v>
      </c>
      <c r="C119" s="118" t="s">
        <v>1079</v>
      </c>
      <c r="D119" s="284" t="s">
        <v>1084</v>
      </c>
      <c r="E119" s="265">
        <v>6000</v>
      </c>
      <c r="F119" s="536">
        <f t="shared" si="4"/>
        <v>145673032</v>
      </c>
      <c r="G119" s="535">
        <f t="shared" si="3"/>
        <v>6000</v>
      </c>
      <c r="H119" s="534">
        <f t="shared" si="5"/>
        <v>145673032</v>
      </c>
      <c r="I119"/>
      <c r="J119" t="s">
        <v>14</v>
      </c>
      <c r="K119" s="272" t="s">
        <v>736</v>
      </c>
      <c r="L119"/>
    </row>
    <row r="120" spans="2:12">
      <c r="B120" s="257" t="s">
        <v>980</v>
      </c>
      <c r="C120" s="118" t="s">
        <v>1079</v>
      </c>
      <c r="D120" s="284" t="s">
        <v>1085</v>
      </c>
      <c r="E120" s="265">
        <v>43000</v>
      </c>
      <c r="F120" s="536">
        <f t="shared" si="4"/>
        <v>145716032</v>
      </c>
      <c r="G120" s="535">
        <f t="shared" si="3"/>
        <v>43000</v>
      </c>
      <c r="H120" s="534">
        <f t="shared" si="5"/>
        <v>145716032</v>
      </c>
      <c r="I120"/>
      <c r="J120" t="s">
        <v>14</v>
      </c>
      <c r="K120" s="272" t="s">
        <v>736</v>
      </c>
      <c r="L120"/>
    </row>
    <row r="121" spans="2:12">
      <c r="B121" s="257" t="s">
        <v>980</v>
      </c>
      <c r="C121" s="118" t="s">
        <v>1079</v>
      </c>
      <c r="D121" s="284" t="s">
        <v>2887</v>
      </c>
      <c r="E121" s="265">
        <v>37000</v>
      </c>
      <c r="F121" s="536">
        <f t="shared" si="4"/>
        <v>145753032</v>
      </c>
      <c r="G121" s="535">
        <f t="shared" si="3"/>
        <v>37000</v>
      </c>
      <c r="H121" s="534">
        <f t="shared" si="5"/>
        <v>145753032</v>
      </c>
      <c r="I121"/>
      <c r="J121" t="s">
        <v>14</v>
      </c>
      <c r="K121" s="272" t="s">
        <v>736</v>
      </c>
      <c r="L121"/>
    </row>
    <row r="122" spans="2:12">
      <c r="B122" s="257" t="s">
        <v>980</v>
      </c>
      <c r="C122" s="118" t="s">
        <v>1079</v>
      </c>
      <c r="D122" s="284" t="s">
        <v>1086</v>
      </c>
      <c r="E122" s="265">
        <v>65000</v>
      </c>
      <c r="F122" s="536">
        <f t="shared" si="4"/>
        <v>145818032</v>
      </c>
      <c r="G122" s="535">
        <f t="shared" si="3"/>
        <v>65000</v>
      </c>
      <c r="H122" s="534">
        <f t="shared" si="5"/>
        <v>145818032</v>
      </c>
      <c r="I122"/>
      <c r="J122" t="s">
        <v>14</v>
      </c>
      <c r="K122" s="272" t="s">
        <v>736</v>
      </c>
      <c r="L122"/>
    </row>
    <row r="123" spans="2:12">
      <c r="B123" s="257" t="s">
        <v>980</v>
      </c>
      <c r="C123" s="118" t="s">
        <v>1087</v>
      </c>
      <c r="D123" s="284" t="s">
        <v>3960</v>
      </c>
      <c r="E123" s="265">
        <v>5000</v>
      </c>
      <c r="F123" s="536">
        <f t="shared" si="4"/>
        <v>145823032</v>
      </c>
      <c r="G123" s="535">
        <f t="shared" si="3"/>
        <v>5000</v>
      </c>
      <c r="H123" s="534">
        <f t="shared" si="5"/>
        <v>145823032</v>
      </c>
      <c r="I123"/>
      <c r="J123" t="s">
        <v>14</v>
      </c>
      <c r="K123" s="272" t="s">
        <v>736</v>
      </c>
      <c r="L123"/>
    </row>
    <row r="124" spans="2:12">
      <c r="B124" s="257" t="s">
        <v>980</v>
      </c>
      <c r="C124" s="118" t="s">
        <v>1087</v>
      </c>
      <c r="D124" s="284" t="s">
        <v>1089</v>
      </c>
      <c r="E124" s="265">
        <v>700000</v>
      </c>
      <c r="F124" s="536">
        <f t="shared" si="4"/>
        <v>146523032</v>
      </c>
      <c r="G124" s="535">
        <f t="shared" si="3"/>
        <v>700000</v>
      </c>
      <c r="H124" s="534">
        <f t="shared" si="5"/>
        <v>146523032</v>
      </c>
      <c r="I124"/>
      <c r="J124" t="s">
        <v>14</v>
      </c>
      <c r="K124" s="272" t="s">
        <v>736</v>
      </c>
      <c r="L124"/>
    </row>
    <row r="125" spans="2:12">
      <c r="B125" s="257" t="s">
        <v>980</v>
      </c>
      <c r="C125" s="118" t="s">
        <v>1087</v>
      </c>
      <c r="D125" s="284" t="s">
        <v>1091</v>
      </c>
      <c r="E125" s="265">
        <v>666000</v>
      </c>
      <c r="F125" s="536">
        <f t="shared" si="4"/>
        <v>147189032</v>
      </c>
      <c r="G125" s="535">
        <f t="shared" si="3"/>
        <v>666000</v>
      </c>
      <c r="H125" s="534">
        <f t="shared" si="5"/>
        <v>147189032</v>
      </c>
      <c r="I125"/>
      <c r="J125" t="s">
        <v>14</v>
      </c>
      <c r="K125" s="272" t="s">
        <v>736</v>
      </c>
      <c r="L125"/>
    </row>
    <row r="126" spans="2:12">
      <c r="B126" s="257" t="s">
        <v>980</v>
      </c>
      <c r="C126" s="118" t="s">
        <v>1087</v>
      </c>
      <c r="D126" s="284" t="s">
        <v>3961</v>
      </c>
      <c r="E126" s="265">
        <v>104000</v>
      </c>
      <c r="F126" s="536">
        <f t="shared" si="4"/>
        <v>147293032</v>
      </c>
      <c r="G126" s="535">
        <f t="shared" si="3"/>
        <v>104000</v>
      </c>
      <c r="H126" s="534">
        <f t="shared" si="5"/>
        <v>147293032</v>
      </c>
      <c r="I126"/>
      <c r="J126" t="s">
        <v>14</v>
      </c>
      <c r="K126" s="272" t="s">
        <v>736</v>
      </c>
      <c r="L126"/>
    </row>
    <row r="127" spans="2:12">
      <c r="B127" s="257" t="s">
        <v>980</v>
      </c>
      <c r="C127" s="118" t="s">
        <v>1087</v>
      </c>
      <c r="D127" s="284" t="s">
        <v>1097</v>
      </c>
      <c r="E127" s="265">
        <v>35000</v>
      </c>
      <c r="F127" s="536">
        <f t="shared" si="4"/>
        <v>147328032</v>
      </c>
      <c r="G127" s="535">
        <f t="shared" si="3"/>
        <v>35000</v>
      </c>
      <c r="H127" s="534">
        <f t="shared" si="5"/>
        <v>147328032</v>
      </c>
      <c r="I127"/>
      <c r="J127" t="s">
        <v>14</v>
      </c>
      <c r="K127" s="272" t="s">
        <v>736</v>
      </c>
      <c r="L127"/>
    </row>
    <row r="128" spans="2:12">
      <c r="B128" s="257" t="s">
        <v>980</v>
      </c>
      <c r="C128" s="118" t="s">
        <v>1087</v>
      </c>
      <c r="D128" s="284" t="s">
        <v>1101</v>
      </c>
      <c r="E128" s="265">
        <v>40000</v>
      </c>
      <c r="F128" s="536">
        <f t="shared" si="4"/>
        <v>147368032</v>
      </c>
      <c r="G128" s="535">
        <f t="shared" si="3"/>
        <v>40000</v>
      </c>
      <c r="H128" s="534">
        <f t="shared" si="5"/>
        <v>147368032</v>
      </c>
      <c r="I128"/>
      <c r="J128" t="s">
        <v>14</v>
      </c>
      <c r="K128" s="272" t="s">
        <v>736</v>
      </c>
      <c r="L128"/>
    </row>
    <row r="129" spans="2:12">
      <c r="B129" s="257" t="s">
        <v>980</v>
      </c>
      <c r="C129" s="118" t="s">
        <v>1087</v>
      </c>
      <c r="D129" s="284" t="s">
        <v>1088</v>
      </c>
      <c r="E129" s="265">
        <v>200000</v>
      </c>
      <c r="F129" s="536">
        <f t="shared" si="4"/>
        <v>147568032</v>
      </c>
      <c r="G129" s="535">
        <f t="shared" si="3"/>
        <v>200000</v>
      </c>
      <c r="H129" s="534">
        <f t="shared" si="5"/>
        <v>147568032</v>
      </c>
      <c r="I129"/>
      <c r="J129" t="s">
        <v>14</v>
      </c>
      <c r="K129" s="272" t="s">
        <v>736</v>
      </c>
      <c r="L129"/>
    </row>
    <row r="130" spans="2:12">
      <c r="B130" s="257" t="s">
        <v>980</v>
      </c>
      <c r="C130" s="118" t="s">
        <v>1087</v>
      </c>
      <c r="D130" s="284" t="s">
        <v>2884</v>
      </c>
      <c r="E130" s="265">
        <v>150000</v>
      </c>
      <c r="F130" s="536">
        <f t="shared" si="4"/>
        <v>147718032</v>
      </c>
      <c r="G130" s="535">
        <f t="shared" si="3"/>
        <v>150000</v>
      </c>
      <c r="H130" s="534">
        <f t="shared" si="5"/>
        <v>147718032</v>
      </c>
      <c r="I130"/>
      <c r="J130" t="s">
        <v>14</v>
      </c>
      <c r="K130" s="272" t="s">
        <v>736</v>
      </c>
      <c r="L130"/>
    </row>
    <row r="131" spans="2:12">
      <c r="B131" s="257" t="s">
        <v>980</v>
      </c>
      <c r="C131" s="118" t="s">
        <v>1087</v>
      </c>
      <c r="D131" s="284" t="s">
        <v>1092</v>
      </c>
      <c r="E131" s="265">
        <v>290000</v>
      </c>
      <c r="F131" s="536">
        <f t="shared" si="4"/>
        <v>148008032</v>
      </c>
      <c r="G131" s="535">
        <f t="shared" si="3"/>
        <v>290000</v>
      </c>
      <c r="H131" s="534">
        <f t="shared" si="5"/>
        <v>148008032</v>
      </c>
      <c r="I131"/>
      <c r="J131" t="s">
        <v>14</v>
      </c>
      <c r="K131" s="272" t="s">
        <v>736</v>
      </c>
      <c r="L131"/>
    </row>
    <row r="132" spans="2:12">
      <c r="B132" s="257" t="s">
        <v>980</v>
      </c>
      <c r="C132" s="118" t="s">
        <v>1087</v>
      </c>
      <c r="D132" s="284" t="s">
        <v>1093</v>
      </c>
      <c r="E132" s="265">
        <v>390000</v>
      </c>
      <c r="F132" s="536">
        <f t="shared" si="4"/>
        <v>148398032</v>
      </c>
      <c r="G132" s="535">
        <f t="shared" si="3"/>
        <v>390000</v>
      </c>
      <c r="H132" s="534">
        <f t="shared" si="5"/>
        <v>148398032</v>
      </c>
      <c r="I132"/>
      <c r="J132" t="s">
        <v>14</v>
      </c>
      <c r="K132" s="272" t="s">
        <v>736</v>
      </c>
      <c r="L132"/>
    </row>
    <row r="133" spans="2:12">
      <c r="B133" s="257" t="s">
        <v>980</v>
      </c>
      <c r="C133" s="118" t="s">
        <v>1087</v>
      </c>
      <c r="D133" s="284" t="s">
        <v>3962</v>
      </c>
      <c r="E133" s="265">
        <v>1500000</v>
      </c>
      <c r="F133" s="536">
        <f t="shared" si="4"/>
        <v>149898032</v>
      </c>
      <c r="G133" s="535">
        <f t="shared" si="3"/>
        <v>1500000</v>
      </c>
      <c r="H133" s="534">
        <f t="shared" si="5"/>
        <v>149898032</v>
      </c>
      <c r="I133"/>
      <c r="J133" t="s">
        <v>14</v>
      </c>
      <c r="K133" s="272" t="s">
        <v>736</v>
      </c>
      <c r="L133"/>
    </row>
    <row r="134" spans="2:12">
      <c r="B134" s="257" t="s">
        <v>980</v>
      </c>
      <c r="C134" s="118" t="s">
        <v>1087</v>
      </c>
      <c r="D134" s="284" t="s">
        <v>1094</v>
      </c>
      <c r="E134" s="265">
        <v>80000</v>
      </c>
      <c r="F134" s="536">
        <f t="shared" si="4"/>
        <v>149978032</v>
      </c>
      <c r="G134" s="535">
        <f t="shared" si="3"/>
        <v>80000</v>
      </c>
      <c r="H134" s="534">
        <f t="shared" si="5"/>
        <v>149978032</v>
      </c>
      <c r="I134"/>
      <c r="J134" t="s">
        <v>14</v>
      </c>
      <c r="K134" s="272" t="s">
        <v>736</v>
      </c>
      <c r="L134"/>
    </row>
    <row r="135" spans="2:12">
      <c r="B135" s="257" t="s">
        <v>980</v>
      </c>
      <c r="C135" s="118" t="s">
        <v>1087</v>
      </c>
      <c r="D135" s="284" t="s">
        <v>1095</v>
      </c>
      <c r="E135" s="265">
        <v>35584</v>
      </c>
      <c r="F135" s="536">
        <f t="shared" si="4"/>
        <v>150013616</v>
      </c>
      <c r="G135" s="535">
        <f t="shared" ref="G135:G198" si="6">E135</f>
        <v>35584</v>
      </c>
      <c r="H135" s="534">
        <f t="shared" si="5"/>
        <v>150013616</v>
      </c>
      <c r="I135"/>
      <c r="J135" t="s">
        <v>14</v>
      </c>
      <c r="K135" s="272" t="s">
        <v>736</v>
      </c>
      <c r="L135"/>
    </row>
    <row r="136" spans="2:12">
      <c r="B136" s="257" t="s">
        <v>980</v>
      </c>
      <c r="C136" s="118" t="s">
        <v>1087</v>
      </c>
      <c r="D136" s="284" t="s">
        <v>1096</v>
      </c>
      <c r="E136" s="265">
        <v>40000</v>
      </c>
      <c r="F136" s="536">
        <f t="shared" si="4"/>
        <v>150053616</v>
      </c>
      <c r="G136" s="535">
        <f t="shared" si="6"/>
        <v>40000</v>
      </c>
      <c r="H136" s="534">
        <f t="shared" si="5"/>
        <v>150053616</v>
      </c>
      <c r="I136"/>
      <c r="J136" t="s">
        <v>14</v>
      </c>
      <c r="K136" s="272" t="s">
        <v>736</v>
      </c>
      <c r="L136"/>
    </row>
    <row r="137" spans="2:12">
      <c r="B137" s="257" t="s">
        <v>980</v>
      </c>
      <c r="C137" s="118" t="s">
        <v>1087</v>
      </c>
      <c r="D137" s="284" t="s">
        <v>1098</v>
      </c>
      <c r="E137" s="265">
        <v>77000</v>
      </c>
      <c r="F137" s="536">
        <f t="shared" si="4"/>
        <v>150130616</v>
      </c>
      <c r="G137" s="535">
        <f t="shared" si="6"/>
        <v>77000</v>
      </c>
      <c r="H137" s="534">
        <f t="shared" si="5"/>
        <v>150130616</v>
      </c>
      <c r="I137"/>
      <c r="J137" t="s">
        <v>14</v>
      </c>
      <c r="K137" s="272" t="s">
        <v>736</v>
      </c>
      <c r="L137"/>
    </row>
    <row r="138" spans="2:12">
      <c r="B138" s="257" t="s">
        <v>980</v>
      </c>
      <c r="C138" s="118" t="s">
        <v>1087</v>
      </c>
      <c r="D138" s="284" t="s">
        <v>3963</v>
      </c>
      <c r="E138" s="265">
        <v>20000</v>
      </c>
      <c r="F138" s="536">
        <f t="shared" si="4"/>
        <v>150150616</v>
      </c>
      <c r="G138" s="535">
        <f t="shared" si="6"/>
        <v>20000</v>
      </c>
      <c r="H138" s="534">
        <f t="shared" si="5"/>
        <v>150150616</v>
      </c>
      <c r="I138"/>
      <c r="J138" t="s">
        <v>14</v>
      </c>
      <c r="K138" s="272" t="s">
        <v>736</v>
      </c>
      <c r="L138"/>
    </row>
    <row r="139" spans="2:12">
      <c r="B139" s="257" t="s">
        <v>980</v>
      </c>
      <c r="C139" s="118" t="s">
        <v>1087</v>
      </c>
      <c r="D139" s="284" t="s">
        <v>3964</v>
      </c>
      <c r="E139" s="265">
        <v>84000</v>
      </c>
      <c r="F139" s="536">
        <f t="shared" si="4"/>
        <v>150234616</v>
      </c>
      <c r="G139" s="535">
        <f t="shared" si="6"/>
        <v>84000</v>
      </c>
      <c r="H139" s="534">
        <f t="shared" si="5"/>
        <v>150234616</v>
      </c>
      <c r="I139"/>
      <c r="J139" t="s">
        <v>14</v>
      </c>
      <c r="K139" s="272" t="s">
        <v>736</v>
      </c>
      <c r="L139"/>
    </row>
    <row r="140" spans="2:12">
      <c r="B140" s="257" t="s">
        <v>980</v>
      </c>
      <c r="C140" s="118" t="s">
        <v>1087</v>
      </c>
      <c r="D140" s="284" t="s">
        <v>1090</v>
      </c>
      <c r="E140" s="265">
        <v>145000</v>
      </c>
      <c r="F140" s="536">
        <f t="shared" si="4"/>
        <v>150379616</v>
      </c>
      <c r="G140" s="535">
        <f t="shared" si="6"/>
        <v>145000</v>
      </c>
      <c r="H140" s="534">
        <f t="shared" si="5"/>
        <v>150379616</v>
      </c>
      <c r="I140"/>
      <c r="J140" t="s">
        <v>14</v>
      </c>
      <c r="K140" s="272" t="s">
        <v>736</v>
      </c>
      <c r="L140"/>
    </row>
    <row r="141" spans="2:12">
      <c r="B141" s="257" t="s">
        <v>980</v>
      </c>
      <c r="C141" s="118" t="s">
        <v>1087</v>
      </c>
      <c r="D141" s="284" t="s">
        <v>3965</v>
      </c>
      <c r="E141" s="265">
        <v>1950000</v>
      </c>
      <c r="F141" s="536">
        <f t="shared" ref="F141:F204" si="7">F140+E141</f>
        <v>152329616</v>
      </c>
      <c r="G141" s="535">
        <f t="shared" si="6"/>
        <v>1950000</v>
      </c>
      <c r="H141" s="534">
        <f t="shared" ref="H141:H204" si="8">H140+G141</f>
        <v>152329616</v>
      </c>
      <c r="I141"/>
      <c r="J141" t="s">
        <v>14</v>
      </c>
      <c r="K141" s="272" t="s">
        <v>736</v>
      </c>
      <c r="L141"/>
    </row>
    <row r="142" spans="2:12">
      <c r="B142" s="257" t="s">
        <v>980</v>
      </c>
      <c r="C142" s="118" t="s">
        <v>1087</v>
      </c>
      <c r="D142" s="284" t="s">
        <v>1099</v>
      </c>
      <c r="E142" s="265">
        <v>1152000</v>
      </c>
      <c r="F142" s="536">
        <f t="shared" si="7"/>
        <v>153481616</v>
      </c>
      <c r="G142" s="535">
        <f t="shared" si="6"/>
        <v>1152000</v>
      </c>
      <c r="H142" s="534">
        <f t="shared" si="8"/>
        <v>153481616</v>
      </c>
      <c r="I142"/>
      <c r="J142" t="s">
        <v>14</v>
      </c>
      <c r="K142" s="272" t="s">
        <v>736</v>
      </c>
      <c r="L142"/>
    </row>
    <row r="143" spans="2:12">
      <c r="B143" s="257" t="s">
        <v>980</v>
      </c>
      <c r="C143" s="118" t="s">
        <v>1087</v>
      </c>
      <c r="D143" s="284" t="s">
        <v>1100</v>
      </c>
      <c r="E143" s="265">
        <v>2054000</v>
      </c>
      <c r="F143" s="536">
        <f t="shared" si="7"/>
        <v>155535616</v>
      </c>
      <c r="G143" s="535">
        <f t="shared" si="6"/>
        <v>2054000</v>
      </c>
      <c r="H143" s="534">
        <f t="shared" si="8"/>
        <v>155535616</v>
      </c>
      <c r="I143"/>
      <c r="J143" t="s">
        <v>14</v>
      </c>
      <c r="K143" s="272" t="s">
        <v>736</v>
      </c>
      <c r="L143"/>
    </row>
    <row r="144" spans="2:12">
      <c r="B144" s="257" t="s">
        <v>980</v>
      </c>
      <c r="C144" s="118" t="s">
        <v>1087</v>
      </c>
      <c r="D144" s="284" t="s">
        <v>3966</v>
      </c>
      <c r="E144" s="265">
        <v>1500000</v>
      </c>
      <c r="F144" s="536">
        <f t="shared" si="7"/>
        <v>157035616</v>
      </c>
      <c r="G144" s="535">
        <f t="shared" si="6"/>
        <v>1500000</v>
      </c>
      <c r="H144" s="534">
        <f t="shared" si="8"/>
        <v>157035616</v>
      </c>
      <c r="I144"/>
      <c r="J144" t="s">
        <v>14</v>
      </c>
      <c r="K144" s="272" t="s">
        <v>736</v>
      </c>
      <c r="L144"/>
    </row>
    <row r="145" spans="2:12">
      <c r="B145" s="257" t="s">
        <v>980</v>
      </c>
      <c r="C145" s="118" t="s">
        <v>2870</v>
      </c>
      <c r="D145" s="284" t="s">
        <v>2306</v>
      </c>
      <c r="E145" s="265">
        <v>515000</v>
      </c>
      <c r="F145" s="536">
        <f t="shared" si="7"/>
        <v>157550616</v>
      </c>
      <c r="G145" s="535">
        <f t="shared" si="6"/>
        <v>515000</v>
      </c>
      <c r="H145" s="534">
        <f t="shared" si="8"/>
        <v>157550616</v>
      </c>
      <c r="I145"/>
      <c r="J145" t="s">
        <v>14</v>
      </c>
      <c r="K145" s="272" t="s">
        <v>736</v>
      </c>
      <c r="L145"/>
    </row>
    <row r="146" spans="2:12">
      <c r="B146" s="257" t="s">
        <v>980</v>
      </c>
      <c r="C146" s="118" t="s">
        <v>2870</v>
      </c>
      <c r="D146" s="284" t="s">
        <v>3967</v>
      </c>
      <c r="E146" s="265">
        <v>50000</v>
      </c>
      <c r="F146" s="536">
        <f t="shared" si="7"/>
        <v>157600616</v>
      </c>
      <c r="G146" s="535">
        <f t="shared" si="6"/>
        <v>50000</v>
      </c>
      <c r="H146" s="534">
        <f t="shared" si="8"/>
        <v>157600616</v>
      </c>
      <c r="I146"/>
      <c r="J146" t="s">
        <v>14</v>
      </c>
      <c r="K146" s="272" t="s">
        <v>736</v>
      </c>
      <c r="L146"/>
    </row>
    <row r="147" spans="2:12">
      <c r="B147" s="257" t="s">
        <v>980</v>
      </c>
      <c r="C147" s="118" t="s">
        <v>2870</v>
      </c>
      <c r="D147" s="284" t="s">
        <v>2307</v>
      </c>
      <c r="E147" s="265">
        <v>1800000</v>
      </c>
      <c r="F147" s="536">
        <f t="shared" si="7"/>
        <v>159400616</v>
      </c>
      <c r="G147" s="535">
        <f t="shared" si="6"/>
        <v>1800000</v>
      </c>
      <c r="H147" s="534">
        <f t="shared" si="8"/>
        <v>159400616</v>
      </c>
      <c r="I147"/>
      <c r="J147" t="s">
        <v>14</v>
      </c>
      <c r="K147" s="272" t="s">
        <v>736</v>
      </c>
      <c r="L147"/>
    </row>
    <row r="148" spans="2:12">
      <c r="B148" s="257" t="s">
        <v>980</v>
      </c>
      <c r="C148" s="118" t="s">
        <v>2870</v>
      </c>
      <c r="D148" s="284" t="s">
        <v>2305</v>
      </c>
      <c r="E148" s="265">
        <v>1135000</v>
      </c>
      <c r="F148" s="536">
        <f t="shared" si="7"/>
        <v>160535616</v>
      </c>
      <c r="G148" s="535">
        <f t="shared" si="6"/>
        <v>1135000</v>
      </c>
      <c r="H148" s="534">
        <f t="shared" si="8"/>
        <v>160535616</v>
      </c>
      <c r="I148"/>
      <c r="J148" t="s">
        <v>14</v>
      </c>
      <c r="K148" s="272" t="s">
        <v>736</v>
      </c>
      <c r="L148"/>
    </row>
    <row r="149" spans="2:12">
      <c r="B149" s="257" t="s">
        <v>980</v>
      </c>
      <c r="C149" s="118" t="s">
        <v>2870</v>
      </c>
      <c r="D149" s="284" t="s">
        <v>3968</v>
      </c>
      <c r="E149" s="265">
        <v>30000</v>
      </c>
      <c r="F149" s="536">
        <f t="shared" si="7"/>
        <v>160565616</v>
      </c>
      <c r="G149" s="535">
        <f t="shared" si="6"/>
        <v>30000</v>
      </c>
      <c r="H149" s="534">
        <f t="shared" si="8"/>
        <v>160565616</v>
      </c>
      <c r="I149"/>
      <c r="J149" t="s">
        <v>14</v>
      </c>
      <c r="K149" s="272" t="s">
        <v>736</v>
      </c>
      <c r="L149"/>
    </row>
    <row r="150" spans="2:12">
      <c r="B150" s="257" t="s">
        <v>980</v>
      </c>
      <c r="C150" s="118" t="s">
        <v>2870</v>
      </c>
      <c r="D150" s="284" t="s">
        <v>3969</v>
      </c>
      <c r="E150" s="265">
        <v>500000</v>
      </c>
      <c r="F150" s="536">
        <f t="shared" si="7"/>
        <v>161065616</v>
      </c>
      <c r="G150" s="535">
        <f t="shared" si="6"/>
        <v>500000</v>
      </c>
      <c r="H150" s="534">
        <f t="shared" si="8"/>
        <v>161065616</v>
      </c>
      <c r="I150"/>
      <c r="J150" t="s">
        <v>14</v>
      </c>
      <c r="K150" s="272" t="s">
        <v>736</v>
      </c>
      <c r="L150"/>
    </row>
    <row r="151" spans="2:12">
      <c r="B151" s="257" t="s">
        <v>980</v>
      </c>
      <c r="C151" s="118" t="s">
        <v>2870</v>
      </c>
      <c r="D151" s="284" t="s">
        <v>3970</v>
      </c>
      <c r="E151" s="265">
        <v>1050000</v>
      </c>
      <c r="F151" s="536">
        <f t="shared" si="7"/>
        <v>162115616</v>
      </c>
      <c r="G151" s="535">
        <f t="shared" si="6"/>
        <v>1050000</v>
      </c>
      <c r="H151" s="534">
        <f t="shared" si="8"/>
        <v>162115616</v>
      </c>
      <c r="I151"/>
      <c r="J151" t="s">
        <v>14</v>
      </c>
      <c r="K151" s="272" t="s">
        <v>736</v>
      </c>
      <c r="L151"/>
    </row>
    <row r="152" spans="2:12">
      <c r="B152" s="257" t="s">
        <v>980</v>
      </c>
      <c r="C152" s="118" t="s">
        <v>2870</v>
      </c>
      <c r="D152" s="284" t="s">
        <v>3971</v>
      </c>
      <c r="E152" s="265">
        <v>4500000</v>
      </c>
      <c r="F152" s="536">
        <f t="shared" si="7"/>
        <v>166615616</v>
      </c>
      <c r="G152" s="535">
        <f t="shared" si="6"/>
        <v>4500000</v>
      </c>
      <c r="H152" s="534">
        <f t="shared" si="8"/>
        <v>166615616</v>
      </c>
      <c r="I152"/>
      <c r="J152" t="s">
        <v>14</v>
      </c>
      <c r="K152" s="272" t="s">
        <v>736</v>
      </c>
      <c r="L152"/>
    </row>
    <row r="153" spans="2:12">
      <c r="B153" s="257" t="s">
        <v>980</v>
      </c>
      <c r="C153" s="118" t="s">
        <v>2870</v>
      </c>
      <c r="D153" s="284" t="s">
        <v>1103</v>
      </c>
      <c r="E153" s="265">
        <v>284000</v>
      </c>
      <c r="F153" s="536">
        <f t="shared" si="7"/>
        <v>166899616</v>
      </c>
      <c r="G153" s="535">
        <f t="shared" si="6"/>
        <v>284000</v>
      </c>
      <c r="H153" s="534">
        <f t="shared" si="8"/>
        <v>166899616</v>
      </c>
      <c r="I153"/>
      <c r="J153" t="s">
        <v>14</v>
      </c>
      <c r="K153" s="272" t="s">
        <v>736</v>
      </c>
      <c r="L153"/>
    </row>
    <row r="154" spans="2:12">
      <c r="B154" s="257" t="s">
        <v>980</v>
      </c>
      <c r="C154" s="118" t="s">
        <v>2870</v>
      </c>
      <c r="D154" s="284" t="s">
        <v>3972</v>
      </c>
      <c r="E154" s="265">
        <v>30000</v>
      </c>
      <c r="F154" s="536">
        <f t="shared" si="7"/>
        <v>166929616</v>
      </c>
      <c r="G154" s="535">
        <f t="shared" si="6"/>
        <v>30000</v>
      </c>
      <c r="H154" s="534">
        <f t="shared" si="8"/>
        <v>166929616</v>
      </c>
      <c r="I154"/>
      <c r="J154" t="s">
        <v>14</v>
      </c>
      <c r="K154" s="272" t="s">
        <v>736</v>
      </c>
      <c r="L154"/>
    </row>
    <row r="155" spans="2:12">
      <c r="B155" s="257" t="s">
        <v>980</v>
      </c>
      <c r="C155" s="118" t="s">
        <v>1104</v>
      </c>
      <c r="D155" s="284" t="s">
        <v>3973</v>
      </c>
      <c r="E155" s="265">
        <v>225000</v>
      </c>
      <c r="F155" s="536">
        <f t="shared" si="7"/>
        <v>167154616</v>
      </c>
      <c r="G155" s="535">
        <f t="shared" si="6"/>
        <v>225000</v>
      </c>
      <c r="H155" s="534">
        <f t="shared" si="8"/>
        <v>167154616</v>
      </c>
      <c r="I155"/>
      <c r="J155" t="s">
        <v>14</v>
      </c>
      <c r="K155" s="272" t="s">
        <v>736</v>
      </c>
      <c r="L155"/>
    </row>
    <row r="156" spans="2:12">
      <c r="B156" s="257" t="s">
        <v>980</v>
      </c>
      <c r="C156" s="118" t="s">
        <v>1104</v>
      </c>
      <c r="D156" s="284" t="s">
        <v>1105</v>
      </c>
      <c r="E156" s="265">
        <v>400000</v>
      </c>
      <c r="F156" s="536">
        <f t="shared" si="7"/>
        <v>167554616</v>
      </c>
      <c r="G156" s="535">
        <f t="shared" si="6"/>
        <v>400000</v>
      </c>
      <c r="H156" s="534">
        <f t="shared" si="8"/>
        <v>167554616</v>
      </c>
      <c r="I156"/>
      <c r="J156" t="s">
        <v>14</v>
      </c>
      <c r="K156" s="272" t="s">
        <v>736</v>
      </c>
      <c r="L156"/>
    </row>
    <row r="157" spans="2:12">
      <c r="B157" s="257" t="s">
        <v>980</v>
      </c>
      <c r="C157" s="118" t="s">
        <v>1104</v>
      </c>
      <c r="D157" s="284" t="s">
        <v>3974</v>
      </c>
      <c r="E157" s="265">
        <v>4400000</v>
      </c>
      <c r="F157" s="536">
        <f t="shared" si="7"/>
        <v>171954616</v>
      </c>
      <c r="G157" s="535">
        <f t="shared" si="6"/>
        <v>4400000</v>
      </c>
      <c r="H157" s="534">
        <f t="shared" si="8"/>
        <v>171954616</v>
      </c>
      <c r="I157"/>
      <c r="J157" t="s">
        <v>14</v>
      </c>
      <c r="K157" s="272" t="s">
        <v>736</v>
      </c>
      <c r="L157"/>
    </row>
    <row r="158" spans="2:12">
      <c r="B158" s="257" t="s">
        <v>980</v>
      </c>
      <c r="C158" s="118" t="s">
        <v>1104</v>
      </c>
      <c r="D158" s="284" t="s">
        <v>3975</v>
      </c>
      <c r="E158" s="265">
        <v>212000</v>
      </c>
      <c r="F158" s="536">
        <f t="shared" si="7"/>
        <v>172166616</v>
      </c>
      <c r="G158" s="535">
        <f t="shared" si="6"/>
        <v>212000</v>
      </c>
      <c r="H158" s="534">
        <f t="shared" si="8"/>
        <v>172166616</v>
      </c>
      <c r="I158"/>
      <c r="J158" t="s">
        <v>14</v>
      </c>
      <c r="K158" s="272" t="s">
        <v>736</v>
      </c>
      <c r="L158"/>
    </row>
    <row r="159" spans="2:12">
      <c r="B159" s="257" t="s">
        <v>980</v>
      </c>
      <c r="C159" s="118" t="s">
        <v>1104</v>
      </c>
      <c r="D159" s="284" t="s">
        <v>3976</v>
      </c>
      <c r="E159" s="265">
        <v>150000</v>
      </c>
      <c r="F159" s="536">
        <f t="shared" si="7"/>
        <v>172316616</v>
      </c>
      <c r="G159" s="535">
        <f t="shared" si="6"/>
        <v>150000</v>
      </c>
      <c r="H159" s="534">
        <f t="shared" si="8"/>
        <v>172316616</v>
      </c>
      <c r="I159"/>
      <c r="J159" t="s">
        <v>14</v>
      </c>
      <c r="K159" s="272" t="s">
        <v>736</v>
      </c>
      <c r="L159"/>
    </row>
    <row r="160" spans="2:12">
      <c r="B160" s="257" t="s">
        <v>980</v>
      </c>
      <c r="C160" s="118" t="s">
        <v>1104</v>
      </c>
      <c r="D160" s="284" t="s">
        <v>3977</v>
      </c>
      <c r="E160" s="265">
        <v>2100000</v>
      </c>
      <c r="F160" s="536">
        <f t="shared" si="7"/>
        <v>174416616</v>
      </c>
      <c r="G160" s="535">
        <f t="shared" si="6"/>
        <v>2100000</v>
      </c>
      <c r="H160" s="534">
        <f t="shared" si="8"/>
        <v>174416616</v>
      </c>
      <c r="I160"/>
      <c r="J160" t="s">
        <v>14</v>
      </c>
      <c r="K160" s="272" t="s">
        <v>736</v>
      </c>
      <c r="L160"/>
    </row>
    <row r="161" spans="2:12">
      <c r="B161" s="257" t="s">
        <v>980</v>
      </c>
      <c r="C161" s="118" t="s">
        <v>1106</v>
      </c>
      <c r="D161" s="284" t="s">
        <v>2335</v>
      </c>
      <c r="E161" s="265">
        <v>2500000</v>
      </c>
      <c r="F161" s="536">
        <f t="shared" si="7"/>
        <v>176916616</v>
      </c>
      <c r="G161" s="535">
        <f t="shared" si="6"/>
        <v>2500000</v>
      </c>
      <c r="H161" s="534">
        <f t="shared" si="8"/>
        <v>176916616</v>
      </c>
      <c r="I161"/>
      <c r="J161" t="s">
        <v>14</v>
      </c>
      <c r="K161" s="272" t="s">
        <v>736</v>
      </c>
      <c r="L161"/>
    </row>
    <row r="162" spans="2:12">
      <c r="B162" s="257" t="s">
        <v>980</v>
      </c>
      <c r="C162" s="118" t="s">
        <v>1106</v>
      </c>
      <c r="D162" s="284" t="s">
        <v>2336</v>
      </c>
      <c r="E162" s="265">
        <v>50000</v>
      </c>
      <c r="F162" s="536">
        <f t="shared" si="7"/>
        <v>176966616</v>
      </c>
      <c r="G162" s="535">
        <f t="shared" si="6"/>
        <v>50000</v>
      </c>
      <c r="H162" s="534">
        <f t="shared" si="8"/>
        <v>176966616</v>
      </c>
      <c r="I162"/>
      <c r="J162" t="s">
        <v>14</v>
      </c>
      <c r="K162" s="272" t="s">
        <v>736</v>
      </c>
      <c r="L162"/>
    </row>
    <row r="163" spans="2:12">
      <c r="B163" s="257" t="s">
        <v>980</v>
      </c>
      <c r="C163" s="118" t="s">
        <v>1106</v>
      </c>
      <c r="D163" s="284" t="s">
        <v>1115</v>
      </c>
      <c r="E163" s="265">
        <v>1500000</v>
      </c>
      <c r="F163" s="536">
        <f t="shared" si="7"/>
        <v>178466616</v>
      </c>
      <c r="G163" s="535">
        <f t="shared" si="6"/>
        <v>1500000</v>
      </c>
      <c r="H163" s="534">
        <f t="shared" si="8"/>
        <v>178466616</v>
      </c>
      <c r="I163"/>
      <c r="J163" t="s">
        <v>14</v>
      </c>
      <c r="K163" s="272" t="s">
        <v>736</v>
      </c>
      <c r="L163"/>
    </row>
    <row r="164" spans="2:12">
      <c r="B164" s="257" t="s">
        <v>980</v>
      </c>
      <c r="C164" s="118" t="s">
        <v>1106</v>
      </c>
      <c r="D164" s="284" t="s">
        <v>983</v>
      </c>
      <c r="E164" s="265">
        <v>1387086</v>
      </c>
      <c r="F164" s="536">
        <f t="shared" si="7"/>
        <v>179853702</v>
      </c>
      <c r="G164" s="535">
        <f t="shared" si="6"/>
        <v>1387086</v>
      </c>
      <c r="H164" s="534">
        <f t="shared" si="8"/>
        <v>179853702</v>
      </c>
      <c r="I164"/>
      <c r="J164" t="s">
        <v>14</v>
      </c>
      <c r="K164" s="272" t="s">
        <v>736</v>
      </c>
      <c r="L164"/>
    </row>
    <row r="165" spans="2:12">
      <c r="B165" s="257" t="s">
        <v>980</v>
      </c>
      <c r="C165" s="118" t="s">
        <v>1106</v>
      </c>
      <c r="D165" s="284" t="s">
        <v>1114</v>
      </c>
      <c r="E165" s="265">
        <v>2000000</v>
      </c>
      <c r="F165" s="536">
        <f t="shared" si="7"/>
        <v>181853702</v>
      </c>
      <c r="G165" s="535">
        <f t="shared" si="6"/>
        <v>2000000</v>
      </c>
      <c r="H165" s="534">
        <f t="shared" si="8"/>
        <v>181853702</v>
      </c>
      <c r="I165"/>
      <c r="J165" t="s">
        <v>14</v>
      </c>
      <c r="K165" s="272" t="s">
        <v>736</v>
      </c>
      <c r="L165"/>
    </row>
    <row r="166" spans="2:12">
      <c r="B166" s="257" t="s">
        <v>980</v>
      </c>
      <c r="C166" s="118" t="s">
        <v>1106</v>
      </c>
      <c r="D166" s="284" t="s">
        <v>1126</v>
      </c>
      <c r="E166" s="265">
        <v>1798225</v>
      </c>
      <c r="F166" s="536">
        <f t="shared" si="7"/>
        <v>183651927</v>
      </c>
      <c r="G166" s="535">
        <f t="shared" si="6"/>
        <v>1798225</v>
      </c>
      <c r="H166" s="534">
        <f t="shared" si="8"/>
        <v>183651927</v>
      </c>
      <c r="I166"/>
      <c r="J166" t="s">
        <v>14</v>
      </c>
      <c r="K166" s="272" t="s">
        <v>736</v>
      </c>
      <c r="L166"/>
    </row>
    <row r="167" spans="2:12">
      <c r="B167" s="257" t="s">
        <v>980</v>
      </c>
      <c r="C167" s="118" t="s">
        <v>1106</v>
      </c>
      <c r="D167" s="284" t="s">
        <v>1251</v>
      </c>
      <c r="E167" s="265">
        <v>300300</v>
      </c>
      <c r="F167" s="536">
        <f t="shared" si="7"/>
        <v>183952227</v>
      </c>
      <c r="G167" s="535">
        <f t="shared" si="6"/>
        <v>300300</v>
      </c>
      <c r="H167" s="534">
        <f t="shared" si="8"/>
        <v>183952227</v>
      </c>
      <c r="I167"/>
      <c r="J167" t="s">
        <v>14</v>
      </c>
      <c r="K167" s="272" t="s">
        <v>736</v>
      </c>
      <c r="L167"/>
    </row>
    <row r="168" spans="2:12">
      <c r="B168" s="257" t="s">
        <v>980</v>
      </c>
      <c r="C168" s="118" t="s">
        <v>1106</v>
      </c>
      <c r="D168" s="284" t="s">
        <v>1252</v>
      </c>
      <c r="E168" s="265">
        <v>1619000</v>
      </c>
      <c r="F168" s="536">
        <f t="shared" si="7"/>
        <v>185571227</v>
      </c>
      <c r="G168" s="535">
        <f t="shared" si="6"/>
        <v>1619000</v>
      </c>
      <c r="H168" s="534">
        <f t="shared" si="8"/>
        <v>185571227</v>
      </c>
      <c r="I168"/>
      <c r="J168" t="s">
        <v>14</v>
      </c>
      <c r="K168" s="272" t="s">
        <v>736</v>
      </c>
      <c r="L168"/>
    </row>
    <row r="169" spans="2:12">
      <c r="B169" s="257" t="s">
        <v>980</v>
      </c>
      <c r="C169" s="118" t="s">
        <v>1106</v>
      </c>
      <c r="D169" s="284" t="s">
        <v>1253</v>
      </c>
      <c r="E169" s="265">
        <v>2202880</v>
      </c>
      <c r="F169" s="536">
        <f t="shared" si="7"/>
        <v>187774107</v>
      </c>
      <c r="G169" s="535">
        <f t="shared" si="6"/>
        <v>2202880</v>
      </c>
      <c r="H169" s="534">
        <f t="shared" si="8"/>
        <v>187774107</v>
      </c>
      <c r="I169"/>
      <c r="J169" t="s">
        <v>14</v>
      </c>
      <c r="K169" s="272" t="s">
        <v>736</v>
      </c>
      <c r="L169"/>
    </row>
    <row r="170" spans="2:12">
      <c r="B170" s="257" t="s">
        <v>980</v>
      </c>
      <c r="C170" s="118" t="s">
        <v>1106</v>
      </c>
      <c r="D170" s="284" t="s">
        <v>1270</v>
      </c>
      <c r="E170" s="265">
        <v>2220790</v>
      </c>
      <c r="F170" s="536">
        <f t="shared" si="7"/>
        <v>189994897</v>
      </c>
      <c r="G170" s="535">
        <f t="shared" si="6"/>
        <v>2220790</v>
      </c>
      <c r="H170" s="534">
        <f t="shared" si="8"/>
        <v>189994897</v>
      </c>
      <c r="I170"/>
      <c r="J170" t="s">
        <v>14</v>
      </c>
      <c r="K170" s="272" t="s">
        <v>736</v>
      </c>
      <c r="L170"/>
    </row>
    <row r="171" spans="2:12">
      <c r="B171" s="257" t="s">
        <v>980</v>
      </c>
      <c r="C171" s="118" t="s">
        <v>1106</v>
      </c>
      <c r="D171" s="284" t="s">
        <v>1122</v>
      </c>
      <c r="E171" s="265">
        <v>2000000</v>
      </c>
      <c r="F171" s="536">
        <f t="shared" si="7"/>
        <v>191994897</v>
      </c>
      <c r="G171" s="535">
        <f t="shared" si="6"/>
        <v>2000000</v>
      </c>
      <c r="H171" s="534">
        <f t="shared" si="8"/>
        <v>191994897</v>
      </c>
      <c r="I171"/>
      <c r="J171" t="s">
        <v>14</v>
      </c>
      <c r="K171" s="272" t="s">
        <v>736</v>
      </c>
      <c r="L171"/>
    </row>
    <row r="172" spans="2:12">
      <c r="B172" s="257" t="s">
        <v>980</v>
      </c>
      <c r="C172" s="118" t="s">
        <v>1106</v>
      </c>
      <c r="D172" s="284" t="s">
        <v>1123</v>
      </c>
      <c r="E172" s="265">
        <v>6500000</v>
      </c>
      <c r="F172" s="536">
        <f t="shared" si="7"/>
        <v>198494897</v>
      </c>
      <c r="G172" s="535">
        <f t="shared" si="6"/>
        <v>6500000</v>
      </c>
      <c r="H172" s="534">
        <f t="shared" si="8"/>
        <v>198494897</v>
      </c>
      <c r="I172"/>
      <c r="J172" t="s">
        <v>14</v>
      </c>
      <c r="K172" s="272" t="s">
        <v>736</v>
      </c>
      <c r="L172"/>
    </row>
    <row r="173" spans="2:12">
      <c r="B173" s="257" t="s">
        <v>980</v>
      </c>
      <c r="C173" s="118" t="s">
        <v>1106</v>
      </c>
      <c r="D173" s="284" t="s">
        <v>1107</v>
      </c>
      <c r="E173" s="265">
        <v>3000000</v>
      </c>
      <c r="F173" s="536">
        <f t="shared" si="7"/>
        <v>201494897</v>
      </c>
      <c r="G173" s="535">
        <f t="shared" si="6"/>
        <v>3000000</v>
      </c>
      <c r="H173" s="534">
        <f t="shared" si="8"/>
        <v>201494897</v>
      </c>
      <c r="I173"/>
      <c r="J173" t="s">
        <v>14</v>
      </c>
      <c r="K173" s="272" t="s">
        <v>736</v>
      </c>
      <c r="L173"/>
    </row>
    <row r="174" spans="2:12">
      <c r="B174" s="257" t="s">
        <v>980</v>
      </c>
      <c r="C174" s="118" t="s">
        <v>1106</v>
      </c>
      <c r="D174" s="284" t="s">
        <v>1108</v>
      </c>
      <c r="E174" s="265">
        <v>600000</v>
      </c>
      <c r="F174" s="536">
        <f t="shared" si="7"/>
        <v>202094897</v>
      </c>
      <c r="G174" s="535">
        <f t="shared" si="6"/>
        <v>600000</v>
      </c>
      <c r="H174" s="534">
        <f t="shared" si="8"/>
        <v>202094897</v>
      </c>
      <c r="I174"/>
      <c r="J174" t="s">
        <v>14</v>
      </c>
      <c r="K174" s="272" t="s">
        <v>736</v>
      </c>
      <c r="L174"/>
    </row>
    <row r="175" spans="2:12">
      <c r="B175" s="257" t="s">
        <v>980</v>
      </c>
      <c r="C175" s="118" t="s">
        <v>1106</v>
      </c>
      <c r="D175" s="284" t="s">
        <v>1109</v>
      </c>
      <c r="E175" s="265">
        <v>2330000</v>
      </c>
      <c r="F175" s="536">
        <f t="shared" si="7"/>
        <v>204424897</v>
      </c>
      <c r="G175" s="535">
        <f t="shared" si="6"/>
        <v>2330000</v>
      </c>
      <c r="H175" s="534">
        <f t="shared" si="8"/>
        <v>204424897</v>
      </c>
      <c r="I175"/>
      <c r="J175" t="s">
        <v>14</v>
      </c>
      <c r="K175" s="272" t="s">
        <v>736</v>
      </c>
      <c r="L175"/>
    </row>
    <row r="176" spans="2:12">
      <c r="B176" s="257" t="s">
        <v>980</v>
      </c>
      <c r="C176" s="118" t="s">
        <v>1106</v>
      </c>
      <c r="D176" s="284" t="s">
        <v>1110</v>
      </c>
      <c r="E176" s="265">
        <v>1000000</v>
      </c>
      <c r="F176" s="536">
        <f t="shared" si="7"/>
        <v>205424897</v>
      </c>
      <c r="G176" s="535">
        <f t="shared" si="6"/>
        <v>1000000</v>
      </c>
      <c r="H176" s="534">
        <f t="shared" si="8"/>
        <v>205424897</v>
      </c>
      <c r="I176"/>
      <c r="J176" t="s">
        <v>14</v>
      </c>
      <c r="K176" s="272" t="s">
        <v>736</v>
      </c>
      <c r="L176"/>
    </row>
    <row r="177" spans="2:12">
      <c r="B177" s="257" t="s">
        <v>980</v>
      </c>
      <c r="C177" s="118" t="s">
        <v>1106</v>
      </c>
      <c r="D177" s="284" t="s">
        <v>1111</v>
      </c>
      <c r="E177" s="265">
        <v>1050000</v>
      </c>
      <c r="F177" s="536">
        <f t="shared" si="7"/>
        <v>206474897</v>
      </c>
      <c r="G177" s="535">
        <f t="shared" si="6"/>
        <v>1050000</v>
      </c>
      <c r="H177" s="534">
        <f t="shared" si="8"/>
        <v>206474897</v>
      </c>
      <c r="I177"/>
      <c r="J177" t="s">
        <v>14</v>
      </c>
      <c r="K177" s="272" t="s">
        <v>736</v>
      </c>
      <c r="L177"/>
    </row>
    <row r="178" spans="2:12">
      <c r="B178" s="257" t="s">
        <v>980</v>
      </c>
      <c r="C178" s="118" t="s">
        <v>1106</v>
      </c>
      <c r="D178" s="284" t="s">
        <v>1112</v>
      </c>
      <c r="E178" s="265">
        <v>11912000</v>
      </c>
      <c r="F178" s="536">
        <f t="shared" si="7"/>
        <v>218386897</v>
      </c>
      <c r="G178" s="535">
        <f t="shared" si="6"/>
        <v>11912000</v>
      </c>
      <c r="H178" s="534">
        <f t="shared" si="8"/>
        <v>218386897</v>
      </c>
      <c r="I178"/>
      <c r="J178" t="s">
        <v>14</v>
      </c>
      <c r="K178" s="272" t="s">
        <v>736</v>
      </c>
      <c r="L178"/>
    </row>
    <row r="179" spans="2:12">
      <c r="B179" s="257" t="s">
        <v>980</v>
      </c>
      <c r="C179" s="118" t="s">
        <v>1106</v>
      </c>
      <c r="D179" s="284" t="s">
        <v>1113</v>
      </c>
      <c r="E179" s="265">
        <v>350000</v>
      </c>
      <c r="F179" s="536">
        <f t="shared" si="7"/>
        <v>218736897</v>
      </c>
      <c r="G179" s="535">
        <f t="shared" si="6"/>
        <v>350000</v>
      </c>
      <c r="H179" s="534">
        <f t="shared" si="8"/>
        <v>218736897</v>
      </c>
      <c r="I179"/>
      <c r="J179" t="s">
        <v>14</v>
      </c>
      <c r="K179" s="272" t="s">
        <v>736</v>
      </c>
      <c r="L179"/>
    </row>
    <row r="180" spans="2:12">
      <c r="B180" s="257" t="s">
        <v>980</v>
      </c>
      <c r="C180" s="118" t="s">
        <v>1106</v>
      </c>
      <c r="D180" s="284" t="s">
        <v>1280</v>
      </c>
      <c r="E180" s="265">
        <v>454000</v>
      </c>
      <c r="F180" s="536">
        <f t="shared" si="7"/>
        <v>219190897</v>
      </c>
      <c r="G180" s="535">
        <f t="shared" si="6"/>
        <v>454000</v>
      </c>
      <c r="H180" s="534">
        <f t="shared" si="8"/>
        <v>219190897</v>
      </c>
      <c r="I180"/>
      <c r="J180" t="s">
        <v>14</v>
      </c>
      <c r="K180" s="272" t="s">
        <v>736</v>
      </c>
      <c r="L180"/>
    </row>
    <row r="181" spans="2:12">
      <c r="B181" s="257" t="s">
        <v>980</v>
      </c>
      <c r="C181" s="118" t="s">
        <v>1106</v>
      </c>
      <c r="D181" s="284" t="s">
        <v>1116</v>
      </c>
      <c r="E181" s="265">
        <v>5800000</v>
      </c>
      <c r="F181" s="536">
        <f t="shared" si="7"/>
        <v>224990897</v>
      </c>
      <c r="G181" s="535">
        <f t="shared" si="6"/>
        <v>5800000</v>
      </c>
      <c r="H181" s="534">
        <f t="shared" si="8"/>
        <v>224990897</v>
      </c>
      <c r="I181"/>
      <c r="J181" t="s">
        <v>14</v>
      </c>
      <c r="K181" s="272" t="s">
        <v>736</v>
      </c>
      <c r="L181"/>
    </row>
    <row r="182" spans="2:12">
      <c r="B182" s="257" t="s">
        <v>980</v>
      </c>
      <c r="C182" s="118" t="s">
        <v>1106</v>
      </c>
      <c r="D182" s="284" t="s">
        <v>1117</v>
      </c>
      <c r="E182" s="265">
        <v>500000</v>
      </c>
      <c r="F182" s="536">
        <f t="shared" si="7"/>
        <v>225490897</v>
      </c>
      <c r="G182" s="535">
        <f t="shared" si="6"/>
        <v>500000</v>
      </c>
      <c r="H182" s="534">
        <f t="shared" si="8"/>
        <v>225490897</v>
      </c>
      <c r="I182"/>
      <c r="J182" t="s">
        <v>14</v>
      </c>
      <c r="K182" s="272" t="s">
        <v>736</v>
      </c>
      <c r="L182"/>
    </row>
    <row r="183" spans="2:12">
      <c r="B183" s="257" t="s">
        <v>980</v>
      </c>
      <c r="C183" s="118" t="s">
        <v>1106</v>
      </c>
      <c r="D183" s="284" t="s">
        <v>2337</v>
      </c>
      <c r="E183" s="265">
        <v>2636610</v>
      </c>
      <c r="F183" s="536">
        <f t="shared" si="7"/>
        <v>228127507</v>
      </c>
      <c r="G183" s="535">
        <f t="shared" si="6"/>
        <v>2636610</v>
      </c>
      <c r="H183" s="534">
        <f t="shared" si="8"/>
        <v>228127507</v>
      </c>
      <c r="I183"/>
      <c r="J183" t="s">
        <v>14</v>
      </c>
      <c r="K183" s="272" t="s">
        <v>736</v>
      </c>
      <c r="L183"/>
    </row>
    <row r="184" spans="2:12">
      <c r="B184" s="257" t="s">
        <v>980</v>
      </c>
      <c r="C184" s="118" t="s">
        <v>1106</v>
      </c>
      <c r="D184" s="284" t="s">
        <v>1124</v>
      </c>
      <c r="E184" s="265">
        <v>3700840</v>
      </c>
      <c r="F184" s="536">
        <f t="shared" si="7"/>
        <v>231828347</v>
      </c>
      <c r="G184" s="535">
        <f t="shared" si="6"/>
        <v>3700840</v>
      </c>
      <c r="H184" s="534">
        <f t="shared" si="8"/>
        <v>231828347</v>
      </c>
      <c r="I184"/>
      <c r="J184" t="s">
        <v>14</v>
      </c>
      <c r="K184" s="272" t="s">
        <v>736</v>
      </c>
      <c r="L184"/>
    </row>
    <row r="185" spans="2:12">
      <c r="B185" s="257" t="s">
        <v>980</v>
      </c>
      <c r="C185" s="118" t="s">
        <v>1106</v>
      </c>
      <c r="D185" s="284" t="s">
        <v>1127</v>
      </c>
      <c r="E185" s="265">
        <v>441449.61</v>
      </c>
      <c r="F185" s="536">
        <f t="shared" si="7"/>
        <v>232269796.61000001</v>
      </c>
      <c r="G185" s="535">
        <f t="shared" si="6"/>
        <v>441449.61</v>
      </c>
      <c r="H185" s="534">
        <f t="shared" si="8"/>
        <v>232269796.61000001</v>
      </c>
      <c r="I185"/>
      <c r="J185" t="s">
        <v>14</v>
      </c>
      <c r="K185" s="272" t="s">
        <v>736</v>
      </c>
      <c r="L185"/>
    </row>
    <row r="186" spans="2:12">
      <c r="B186" s="257" t="s">
        <v>980</v>
      </c>
      <c r="C186" s="118" t="s">
        <v>1106</v>
      </c>
      <c r="D186" s="284" t="s">
        <v>1118</v>
      </c>
      <c r="E186" s="265">
        <v>7508215</v>
      </c>
      <c r="F186" s="536">
        <f t="shared" si="7"/>
        <v>239778011.61000001</v>
      </c>
      <c r="G186" s="535">
        <f t="shared" si="6"/>
        <v>7508215</v>
      </c>
      <c r="H186" s="534">
        <f t="shared" si="8"/>
        <v>239778011.61000001</v>
      </c>
      <c r="I186"/>
      <c r="J186" t="s">
        <v>14</v>
      </c>
      <c r="K186" s="272" t="s">
        <v>736</v>
      </c>
      <c r="L186"/>
    </row>
    <row r="187" spans="2:12">
      <c r="B187" s="257" t="s">
        <v>980</v>
      </c>
      <c r="C187" s="118" t="s">
        <v>1106</v>
      </c>
      <c r="D187" s="284" t="s">
        <v>1125</v>
      </c>
      <c r="E187" s="265">
        <v>2649890</v>
      </c>
      <c r="F187" s="536">
        <f t="shared" si="7"/>
        <v>242427901.61000001</v>
      </c>
      <c r="G187" s="535">
        <f t="shared" si="6"/>
        <v>2649890</v>
      </c>
      <c r="H187" s="534">
        <f t="shared" si="8"/>
        <v>242427901.61000001</v>
      </c>
      <c r="I187"/>
      <c r="J187" t="s">
        <v>14</v>
      </c>
      <c r="K187" s="272" t="s">
        <v>736</v>
      </c>
      <c r="L187"/>
    </row>
    <row r="188" spans="2:12">
      <c r="B188" s="257" t="s">
        <v>980</v>
      </c>
      <c r="C188" s="118" t="s">
        <v>1106</v>
      </c>
      <c r="D188" s="284" t="s">
        <v>2338</v>
      </c>
      <c r="E188" s="265">
        <v>400400</v>
      </c>
      <c r="F188" s="536">
        <f t="shared" si="7"/>
        <v>242828301.61000001</v>
      </c>
      <c r="G188" s="535">
        <f t="shared" si="6"/>
        <v>400400</v>
      </c>
      <c r="H188" s="534">
        <f t="shared" si="8"/>
        <v>242828301.61000001</v>
      </c>
      <c r="I188"/>
      <c r="J188" t="s">
        <v>14</v>
      </c>
      <c r="K188" s="272" t="s">
        <v>736</v>
      </c>
      <c r="L188"/>
    </row>
    <row r="189" spans="2:12">
      <c r="B189" s="257" t="s">
        <v>980</v>
      </c>
      <c r="C189" s="118" t="s">
        <v>1106</v>
      </c>
      <c r="D189" s="284" t="s">
        <v>1119</v>
      </c>
      <c r="E189" s="265">
        <v>1300000</v>
      </c>
      <c r="F189" s="536">
        <f t="shared" si="7"/>
        <v>244128301.61000001</v>
      </c>
      <c r="G189" s="535">
        <f t="shared" si="6"/>
        <v>1300000</v>
      </c>
      <c r="H189" s="534">
        <f t="shared" si="8"/>
        <v>244128301.61000001</v>
      </c>
      <c r="I189"/>
      <c r="J189" t="s">
        <v>14</v>
      </c>
      <c r="K189" s="272" t="s">
        <v>736</v>
      </c>
      <c r="L189"/>
    </row>
    <row r="190" spans="2:12">
      <c r="B190" s="257" t="s">
        <v>980</v>
      </c>
      <c r="C190" s="118" t="s">
        <v>1106</v>
      </c>
      <c r="D190" s="284" t="s">
        <v>1120</v>
      </c>
      <c r="E190" s="265">
        <v>3700840</v>
      </c>
      <c r="F190" s="536">
        <f t="shared" si="7"/>
        <v>247829141.61000001</v>
      </c>
      <c r="G190" s="535">
        <f t="shared" si="6"/>
        <v>3700840</v>
      </c>
      <c r="H190" s="534">
        <f t="shared" si="8"/>
        <v>247829141.61000001</v>
      </c>
      <c r="I190"/>
      <c r="J190" t="s">
        <v>14</v>
      </c>
      <c r="K190" s="272" t="s">
        <v>736</v>
      </c>
      <c r="L190"/>
    </row>
    <row r="191" spans="2:12">
      <c r="B191" s="257" t="s">
        <v>980</v>
      </c>
      <c r="C191" s="118" t="s">
        <v>1106</v>
      </c>
      <c r="D191" s="284" t="s">
        <v>1246</v>
      </c>
      <c r="E191" s="265">
        <v>3268980</v>
      </c>
      <c r="F191" s="536">
        <f t="shared" si="7"/>
        <v>251098121.61000001</v>
      </c>
      <c r="G191" s="535">
        <f t="shared" si="6"/>
        <v>3268980</v>
      </c>
      <c r="H191" s="534">
        <f t="shared" si="8"/>
        <v>251098121.61000001</v>
      </c>
      <c r="I191"/>
      <c r="J191" t="s">
        <v>14</v>
      </c>
      <c r="K191" s="272" t="s">
        <v>736</v>
      </c>
      <c r="L191"/>
    </row>
    <row r="192" spans="2:12">
      <c r="B192" s="257" t="s">
        <v>980</v>
      </c>
      <c r="C192" s="118" t="s">
        <v>1106</v>
      </c>
      <c r="D192" s="284" t="s">
        <v>1255</v>
      </c>
      <c r="E192" s="265">
        <v>1798225</v>
      </c>
      <c r="F192" s="536">
        <f t="shared" si="7"/>
        <v>252896346.61000001</v>
      </c>
      <c r="G192" s="535">
        <f t="shared" si="6"/>
        <v>1798225</v>
      </c>
      <c r="H192" s="534">
        <f t="shared" si="8"/>
        <v>252896346.61000001</v>
      </c>
      <c r="I192"/>
      <c r="J192" t="s">
        <v>14</v>
      </c>
      <c r="K192" s="272" t="s">
        <v>736</v>
      </c>
      <c r="L192"/>
    </row>
    <row r="193" spans="2:12">
      <c r="B193" s="257" t="s">
        <v>980</v>
      </c>
      <c r="C193" s="118" t="s">
        <v>1106</v>
      </c>
      <c r="D193" s="284" t="s">
        <v>2339</v>
      </c>
      <c r="E193" s="265">
        <v>3700840</v>
      </c>
      <c r="F193" s="536">
        <f t="shared" si="7"/>
        <v>256597186.61000001</v>
      </c>
      <c r="G193" s="535">
        <f t="shared" si="6"/>
        <v>3700840</v>
      </c>
      <c r="H193" s="534">
        <f t="shared" si="8"/>
        <v>256597186.61000001</v>
      </c>
      <c r="I193"/>
      <c r="J193" t="s">
        <v>14</v>
      </c>
      <c r="K193" s="272" t="s">
        <v>736</v>
      </c>
      <c r="L193"/>
    </row>
    <row r="194" spans="2:12">
      <c r="B194" s="257" t="s">
        <v>980</v>
      </c>
      <c r="C194" s="118" t="s">
        <v>1106</v>
      </c>
      <c r="D194" s="284" t="s">
        <v>1121</v>
      </c>
      <c r="E194" s="265">
        <v>5000000</v>
      </c>
      <c r="F194" s="536">
        <f t="shared" si="7"/>
        <v>261597186.61000001</v>
      </c>
      <c r="G194" s="535">
        <f t="shared" si="6"/>
        <v>5000000</v>
      </c>
      <c r="H194" s="534">
        <f t="shared" si="8"/>
        <v>261597186.61000001</v>
      </c>
      <c r="I194"/>
      <c r="J194" t="s">
        <v>14</v>
      </c>
      <c r="K194" s="272" t="s">
        <v>736</v>
      </c>
      <c r="L194"/>
    </row>
    <row r="195" spans="2:12">
      <c r="B195" s="257" t="s">
        <v>980</v>
      </c>
      <c r="C195" s="118" t="s">
        <v>1128</v>
      </c>
      <c r="D195" s="284" t="s">
        <v>3978</v>
      </c>
      <c r="E195" s="265">
        <v>75000</v>
      </c>
      <c r="F195" s="536">
        <f t="shared" si="7"/>
        <v>261672186.61000001</v>
      </c>
      <c r="G195" s="535">
        <f t="shared" si="6"/>
        <v>75000</v>
      </c>
      <c r="H195" s="534">
        <f t="shared" si="8"/>
        <v>261672186.61000001</v>
      </c>
      <c r="I195"/>
      <c r="J195" t="s">
        <v>2893</v>
      </c>
      <c r="K195" s="272" t="s">
        <v>738</v>
      </c>
      <c r="L195"/>
    </row>
    <row r="196" spans="2:12">
      <c r="B196" s="257" t="s">
        <v>980</v>
      </c>
      <c r="C196" s="118" t="s">
        <v>1128</v>
      </c>
      <c r="D196" s="284" t="s">
        <v>3979</v>
      </c>
      <c r="E196" s="265">
        <v>10000</v>
      </c>
      <c r="F196" s="536">
        <f t="shared" si="7"/>
        <v>261682186.61000001</v>
      </c>
      <c r="G196" s="535">
        <f t="shared" si="6"/>
        <v>10000</v>
      </c>
      <c r="H196" s="534">
        <f t="shared" si="8"/>
        <v>261682186.61000001</v>
      </c>
      <c r="I196"/>
      <c r="J196" t="s">
        <v>2893</v>
      </c>
      <c r="K196" s="272" t="s">
        <v>738</v>
      </c>
      <c r="L196"/>
    </row>
    <row r="197" spans="2:12">
      <c r="B197" s="257" t="s">
        <v>980</v>
      </c>
      <c r="C197" s="118" t="s">
        <v>1128</v>
      </c>
      <c r="D197" s="284" t="s">
        <v>1129</v>
      </c>
      <c r="E197" s="265">
        <v>70000</v>
      </c>
      <c r="F197" s="536">
        <f t="shared" si="7"/>
        <v>261752186.61000001</v>
      </c>
      <c r="G197" s="535">
        <f t="shared" si="6"/>
        <v>70000</v>
      </c>
      <c r="H197" s="534">
        <f t="shared" si="8"/>
        <v>261752186.61000001</v>
      </c>
      <c r="I197"/>
      <c r="J197" t="s">
        <v>2893</v>
      </c>
      <c r="K197" s="272" t="s">
        <v>738</v>
      </c>
      <c r="L197"/>
    </row>
    <row r="198" spans="2:12">
      <c r="B198" s="257" t="s">
        <v>980</v>
      </c>
      <c r="C198" s="118" t="s">
        <v>1130</v>
      </c>
      <c r="D198" s="284" t="s">
        <v>3980</v>
      </c>
      <c r="E198" s="265">
        <v>300000</v>
      </c>
      <c r="F198" s="536">
        <f t="shared" si="7"/>
        <v>262052186.61000001</v>
      </c>
      <c r="G198" s="535">
        <f t="shared" si="6"/>
        <v>300000</v>
      </c>
      <c r="H198" s="534">
        <f t="shared" si="8"/>
        <v>262052186.61000001</v>
      </c>
      <c r="I198"/>
      <c r="J198" t="s">
        <v>14</v>
      </c>
      <c r="K198" s="272" t="s">
        <v>736</v>
      </c>
      <c r="L198"/>
    </row>
    <row r="199" spans="2:12">
      <c r="B199" s="257" t="s">
        <v>980</v>
      </c>
      <c r="C199" s="118" t="s">
        <v>1130</v>
      </c>
      <c r="D199" s="284" t="s">
        <v>3981</v>
      </c>
      <c r="E199" s="265">
        <v>161000</v>
      </c>
      <c r="F199" s="536">
        <f t="shared" si="7"/>
        <v>262213186.61000001</v>
      </c>
      <c r="G199" s="535">
        <f t="shared" ref="G199:G262" si="9">E199</f>
        <v>161000</v>
      </c>
      <c r="H199" s="534">
        <f t="shared" si="8"/>
        <v>262213186.61000001</v>
      </c>
      <c r="I199"/>
      <c r="J199" t="s">
        <v>14</v>
      </c>
      <c r="K199" s="272" t="s">
        <v>736</v>
      </c>
      <c r="L199"/>
    </row>
    <row r="200" spans="2:12">
      <c r="B200" s="257" t="s">
        <v>980</v>
      </c>
      <c r="C200" s="118" t="s">
        <v>1130</v>
      </c>
      <c r="D200" s="284" t="s">
        <v>3982</v>
      </c>
      <c r="E200" s="265">
        <v>456000</v>
      </c>
      <c r="F200" s="536">
        <f t="shared" si="7"/>
        <v>262669186.61000001</v>
      </c>
      <c r="G200" s="535">
        <f t="shared" si="9"/>
        <v>456000</v>
      </c>
      <c r="H200" s="534">
        <f t="shared" si="8"/>
        <v>262669186.61000001</v>
      </c>
      <c r="I200"/>
      <c r="J200" t="s">
        <v>14</v>
      </c>
      <c r="K200" s="272" t="s">
        <v>736</v>
      </c>
      <c r="L200"/>
    </row>
    <row r="201" spans="2:12">
      <c r="B201" s="257" t="s">
        <v>980</v>
      </c>
      <c r="C201" s="118" t="s">
        <v>1130</v>
      </c>
      <c r="D201" s="284" t="s">
        <v>984</v>
      </c>
      <c r="E201" s="265">
        <v>855000</v>
      </c>
      <c r="F201" s="536">
        <f t="shared" si="7"/>
        <v>263524186.61000001</v>
      </c>
      <c r="G201" s="535">
        <f t="shared" si="9"/>
        <v>855000</v>
      </c>
      <c r="H201" s="534">
        <f t="shared" si="8"/>
        <v>263524186.61000001</v>
      </c>
      <c r="I201"/>
      <c r="J201" t="s">
        <v>14</v>
      </c>
      <c r="K201" s="272" t="s">
        <v>736</v>
      </c>
      <c r="L201"/>
    </row>
    <row r="202" spans="2:12">
      <c r="B202" s="257" t="s">
        <v>980</v>
      </c>
      <c r="C202" s="118" t="s">
        <v>1130</v>
      </c>
      <c r="D202" s="284" t="s">
        <v>3983</v>
      </c>
      <c r="E202" s="265">
        <v>173000</v>
      </c>
      <c r="F202" s="536">
        <f t="shared" si="7"/>
        <v>263697186.61000001</v>
      </c>
      <c r="G202" s="535">
        <f t="shared" si="9"/>
        <v>173000</v>
      </c>
      <c r="H202" s="534">
        <f t="shared" si="8"/>
        <v>263697186.61000001</v>
      </c>
      <c r="I202"/>
      <c r="J202" t="s">
        <v>14</v>
      </c>
      <c r="K202" s="272" t="s">
        <v>736</v>
      </c>
      <c r="L202"/>
    </row>
    <row r="203" spans="2:12">
      <c r="B203" s="257" t="s">
        <v>980</v>
      </c>
      <c r="C203" s="118" t="s">
        <v>1130</v>
      </c>
      <c r="D203" s="284" t="s">
        <v>3984</v>
      </c>
      <c r="E203" s="265">
        <v>22456</v>
      </c>
      <c r="F203" s="536">
        <f t="shared" si="7"/>
        <v>263719642.61000001</v>
      </c>
      <c r="G203" s="535">
        <f t="shared" si="9"/>
        <v>22456</v>
      </c>
      <c r="H203" s="534">
        <f t="shared" si="8"/>
        <v>263719642.61000001</v>
      </c>
      <c r="I203"/>
      <c r="J203" t="s">
        <v>14</v>
      </c>
      <c r="K203" s="272" t="s">
        <v>736</v>
      </c>
      <c r="L203"/>
    </row>
    <row r="204" spans="2:12">
      <c r="B204" s="257" t="s">
        <v>980</v>
      </c>
      <c r="C204" s="118" t="s">
        <v>1130</v>
      </c>
      <c r="D204" s="284" t="s">
        <v>1132</v>
      </c>
      <c r="E204" s="265">
        <v>25000000</v>
      </c>
      <c r="F204" s="536">
        <f t="shared" si="7"/>
        <v>288719642.61000001</v>
      </c>
      <c r="G204" s="535">
        <f t="shared" si="9"/>
        <v>25000000</v>
      </c>
      <c r="H204" s="534">
        <f t="shared" si="8"/>
        <v>288719642.61000001</v>
      </c>
      <c r="I204"/>
      <c r="J204" t="s">
        <v>14</v>
      </c>
      <c r="K204" s="272" t="s">
        <v>736</v>
      </c>
      <c r="L204"/>
    </row>
    <row r="205" spans="2:12">
      <c r="B205" s="257" t="s">
        <v>980</v>
      </c>
      <c r="C205" s="118" t="s">
        <v>1130</v>
      </c>
      <c r="D205" s="284" t="s">
        <v>1131</v>
      </c>
      <c r="E205" s="265">
        <v>97000</v>
      </c>
      <c r="F205" s="536">
        <f t="shared" ref="F205:F268" si="10">F204+E205</f>
        <v>288816642.61000001</v>
      </c>
      <c r="G205" s="535">
        <f t="shared" si="9"/>
        <v>97000</v>
      </c>
      <c r="H205" s="534">
        <f t="shared" ref="H205:H268" si="11">H204+G205</f>
        <v>288816642.61000001</v>
      </c>
      <c r="I205"/>
      <c r="J205" t="s">
        <v>14</v>
      </c>
      <c r="K205" s="272" t="s">
        <v>736</v>
      </c>
      <c r="L205"/>
    </row>
    <row r="206" spans="2:12">
      <c r="B206" s="257" t="s">
        <v>980</v>
      </c>
      <c r="C206" s="118" t="s">
        <v>1130</v>
      </c>
      <c r="D206" s="284" t="s">
        <v>3985</v>
      </c>
      <c r="E206" s="265">
        <v>180000</v>
      </c>
      <c r="F206" s="536">
        <f t="shared" si="10"/>
        <v>288996642.61000001</v>
      </c>
      <c r="G206" s="535">
        <f t="shared" si="9"/>
        <v>180000</v>
      </c>
      <c r="H206" s="534">
        <f t="shared" si="11"/>
        <v>288996642.61000001</v>
      </c>
      <c r="I206"/>
      <c r="J206" t="s">
        <v>14</v>
      </c>
      <c r="K206" s="272" t="s">
        <v>736</v>
      </c>
      <c r="L206"/>
    </row>
    <row r="207" spans="2:12">
      <c r="B207" s="257" t="s">
        <v>980</v>
      </c>
      <c r="C207" s="118" t="s">
        <v>1130</v>
      </c>
      <c r="D207" s="284" t="s">
        <v>3986</v>
      </c>
      <c r="E207" s="265">
        <v>45721</v>
      </c>
      <c r="F207" s="536">
        <f t="shared" si="10"/>
        <v>289042363.61000001</v>
      </c>
      <c r="G207" s="535">
        <f t="shared" si="9"/>
        <v>45721</v>
      </c>
      <c r="H207" s="534">
        <f t="shared" si="11"/>
        <v>289042363.61000001</v>
      </c>
      <c r="I207"/>
      <c r="J207" t="s">
        <v>14</v>
      </c>
      <c r="K207" s="272" t="s">
        <v>736</v>
      </c>
      <c r="L207"/>
    </row>
    <row r="208" spans="2:12">
      <c r="B208" s="257" t="s">
        <v>980</v>
      </c>
      <c r="C208" s="118" t="s">
        <v>1130</v>
      </c>
      <c r="D208" s="284" t="s">
        <v>3987</v>
      </c>
      <c r="E208" s="265">
        <v>178871</v>
      </c>
      <c r="F208" s="536">
        <f t="shared" si="10"/>
        <v>289221234.61000001</v>
      </c>
      <c r="G208" s="535">
        <f t="shared" si="9"/>
        <v>178871</v>
      </c>
      <c r="H208" s="534">
        <f t="shared" si="11"/>
        <v>289221234.61000001</v>
      </c>
      <c r="I208"/>
      <c r="J208" t="s">
        <v>14</v>
      </c>
      <c r="K208" s="272" t="s">
        <v>736</v>
      </c>
      <c r="L208"/>
    </row>
    <row r="209" spans="2:12">
      <c r="B209" s="257" t="s">
        <v>980</v>
      </c>
      <c r="C209" s="118" t="s">
        <v>1130</v>
      </c>
      <c r="D209" s="284" t="s">
        <v>3988</v>
      </c>
      <c r="E209" s="265">
        <v>1496860</v>
      </c>
      <c r="F209" s="536">
        <f t="shared" si="10"/>
        <v>290718094.61000001</v>
      </c>
      <c r="G209" s="535">
        <f t="shared" si="9"/>
        <v>1496860</v>
      </c>
      <c r="H209" s="534">
        <f t="shared" si="11"/>
        <v>290718094.61000001</v>
      </c>
      <c r="I209"/>
      <c r="J209" t="s">
        <v>14</v>
      </c>
      <c r="K209" s="272" t="s">
        <v>736</v>
      </c>
      <c r="L209"/>
    </row>
    <row r="210" spans="2:12">
      <c r="B210" s="257" t="s">
        <v>980</v>
      </c>
      <c r="C210" s="118" t="s">
        <v>1130</v>
      </c>
      <c r="D210" s="284" t="s">
        <v>3989</v>
      </c>
      <c r="E210" s="265">
        <v>927333</v>
      </c>
      <c r="F210" s="536">
        <f t="shared" si="10"/>
        <v>291645427.61000001</v>
      </c>
      <c r="G210" s="535">
        <f t="shared" si="9"/>
        <v>927333</v>
      </c>
      <c r="H210" s="534">
        <f t="shared" si="11"/>
        <v>291645427.61000001</v>
      </c>
      <c r="I210"/>
      <c r="J210" t="s">
        <v>14</v>
      </c>
      <c r="K210" s="272" t="s">
        <v>736</v>
      </c>
      <c r="L210"/>
    </row>
    <row r="211" spans="2:12">
      <c r="B211" s="257" t="s">
        <v>980</v>
      </c>
      <c r="C211" s="118" t="s">
        <v>1130</v>
      </c>
      <c r="D211" s="284" t="s">
        <v>3988</v>
      </c>
      <c r="E211" s="265">
        <v>1605000</v>
      </c>
      <c r="F211" s="536">
        <f t="shared" si="10"/>
        <v>293250427.61000001</v>
      </c>
      <c r="G211" s="535">
        <f t="shared" si="9"/>
        <v>1605000</v>
      </c>
      <c r="H211" s="534">
        <f t="shared" si="11"/>
        <v>293250427.61000001</v>
      </c>
      <c r="I211"/>
      <c r="J211" t="s">
        <v>14</v>
      </c>
      <c r="K211" s="272" t="s">
        <v>736</v>
      </c>
      <c r="L211"/>
    </row>
    <row r="212" spans="2:12">
      <c r="B212" s="257" t="s">
        <v>980</v>
      </c>
      <c r="C212" s="118" t="s">
        <v>1130</v>
      </c>
      <c r="D212" s="284" t="s">
        <v>3990</v>
      </c>
      <c r="E212" s="265">
        <v>437108</v>
      </c>
      <c r="F212" s="536">
        <f t="shared" si="10"/>
        <v>293687535.61000001</v>
      </c>
      <c r="G212" s="535">
        <f t="shared" si="9"/>
        <v>437108</v>
      </c>
      <c r="H212" s="534">
        <f t="shared" si="11"/>
        <v>293687535.61000001</v>
      </c>
      <c r="I212"/>
      <c r="J212" t="s">
        <v>14</v>
      </c>
      <c r="K212" s="272" t="s">
        <v>736</v>
      </c>
      <c r="L212"/>
    </row>
    <row r="213" spans="2:12">
      <c r="B213" s="257" t="s">
        <v>980</v>
      </c>
      <c r="C213" s="118" t="s">
        <v>1130</v>
      </c>
      <c r="D213" s="284" t="s">
        <v>3991</v>
      </c>
      <c r="E213" s="265">
        <v>3403000</v>
      </c>
      <c r="F213" s="536">
        <f t="shared" si="10"/>
        <v>297090535.61000001</v>
      </c>
      <c r="G213" s="535">
        <f t="shared" si="9"/>
        <v>3403000</v>
      </c>
      <c r="H213" s="534">
        <f t="shared" si="11"/>
        <v>297090535.61000001</v>
      </c>
      <c r="I213"/>
      <c r="J213" t="s">
        <v>14</v>
      </c>
      <c r="K213" s="272" t="s">
        <v>736</v>
      </c>
      <c r="L213"/>
    </row>
    <row r="214" spans="2:12">
      <c r="B214" s="257" t="s">
        <v>980</v>
      </c>
      <c r="C214" s="118" t="s">
        <v>1130</v>
      </c>
      <c r="D214" s="284" t="s">
        <v>3992</v>
      </c>
      <c r="E214" s="265">
        <v>67539</v>
      </c>
      <c r="F214" s="536">
        <f t="shared" si="10"/>
        <v>297158074.61000001</v>
      </c>
      <c r="G214" s="535">
        <f t="shared" si="9"/>
        <v>67539</v>
      </c>
      <c r="H214" s="534">
        <f t="shared" si="11"/>
        <v>297158074.61000001</v>
      </c>
      <c r="I214"/>
      <c r="J214" t="s">
        <v>14</v>
      </c>
      <c r="K214" s="272" t="s">
        <v>736</v>
      </c>
      <c r="L214"/>
    </row>
    <row r="215" spans="2:12">
      <c r="B215" s="257" t="s">
        <v>980</v>
      </c>
      <c r="C215" s="118" t="s">
        <v>1130</v>
      </c>
      <c r="D215" s="284" t="s">
        <v>3993</v>
      </c>
      <c r="E215" s="265">
        <v>73613</v>
      </c>
      <c r="F215" s="536">
        <f t="shared" si="10"/>
        <v>297231687.61000001</v>
      </c>
      <c r="G215" s="535">
        <f t="shared" si="9"/>
        <v>73613</v>
      </c>
      <c r="H215" s="534">
        <f t="shared" si="11"/>
        <v>297231687.61000001</v>
      </c>
      <c r="I215"/>
      <c r="J215" t="s">
        <v>14</v>
      </c>
      <c r="K215" s="272" t="s">
        <v>736</v>
      </c>
      <c r="L215"/>
    </row>
    <row r="216" spans="2:12">
      <c r="B216" s="257" t="s">
        <v>980</v>
      </c>
      <c r="C216" s="118" t="s">
        <v>1130</v>
      </c>
      <c r="D216" s="284" t="s">
        <v>3994</v>
      </c>
      <c r="E216" s="265">
        <v>335597</v>
      </c>
      <c r="F216" s="536">
        <f t="shared" si="10"/>
        <v>297567284.61000001</v>
      </c>
      <c r="G216" s="535">
        <f t="shared" si="9"/>
        <v>335597</v>
      </c>
      <c r="H216" s="534">
        <f t="shared" si="11"/>
        <v>297567284.61000001</v>
      </c>
      <c r="I216"/>
      <c r="J216" t="s">
        <v>14</v>
      </c>
      <c r="K216" s="272" t="s">
        <v>736</v>
      </c>
      <c r="L216"/>
    </row>
    <row r="217" spans="2:12">
      <c r="B217" s="257" t="s">
        <v>980</v>
      </c>
      <c r="C217" s="118" t="s">
        <v>1130</v>
      </c>
      <c r="D217" s="284" t="s">
        <v>3995</v>
      </c>
      <c r="E217" s="265">
        <v>119768</v>
      </c>
      <c r="F217" s="536">
        <f t="shared" si="10"/>
        <v>297687052.61000001</v>
      </c>
      <c r="G217" s="535">
        <f t="shared" si="9"/>
        <v>119768</v>
      </c>
      <c r="H217" s="534">
        <f t="shared" si="11"/>
        <v>297687052.61000001</v>
      </c>
      <c r="I217"/>
      <c r="J217" t="s">
        <v>14</v>
      </c>
      <c r="K217" s="272" t="s">
        <v>736</v>
      </c>
      <c r="L217"/>
    </row>
    <row r="218" spans="2:12">
      <c r="B218" s="257" t="s">
        <v>980</v>
      </c>
      <c r="C218" s="118" t="s">
        <v>1130</v>
      </c>
      <c r="D218" s="284" t="s">
        <v>3996</v>
      </c>
      <c r="E218" s="265">
        <v>850000</v>
      </c>
      <c r="F218" s="536">
        <f t="shared" si="10"/>
        <v>298537052.61000001</v>
      </c>
      <c r="G218" s="535">
        <f t="shared" si="9"/>
        <v>850000</v>
      </c>
      <c r="H218" s="534">
        <f t="shared" si="11"/>
        <v>298537052.61000001</v>
      </c>
      <c r="I218"/>
      <c r="J218" t="s">
        <v>14</v>
      </c>
      <c r="K218" s="272" t="s">
        <v>736</v>
      </c>
      <c r="L218"/>
    </row>
    <row r="219" spans="2:12">
      <c r="B219" s="257" t="s">
        <v>980</v>
      </c>
      <c r="C219" s="118" t="s">
        <v>1130</v>
      </c>
      <c r="D219" s="284" t="s">
        <v>3997</v>
      </c>
      <c r="E219" s="265">
        <v>90000</v>
      </c>
      <c r="F219" s="536">
        <f t="shared" si="10"/>
        <v>298627052.61000001</v>
      </c>
      <c r="G219" s="535">
        <f t="shared" si="9"/>
        <v>90000</v>
      </c>
      <c r="H219" s="534">
        <f t="shared" si="11"/>
        <v>298627052.61000001</v>
      </c>
      <c r="I219"/>
      <c r="J219" t="s">
        <v>14</v>
      </c>
      <c r="K219" s="272" t="s">
        <v>736</v>
      </c>
      <c r="L219"/>
    </row>
    <row r="220" spans="2:12">
      <c r="B220" s="257" t="s">
        <v>980</v>
      </c>
      <c r="C220" s="118" t="s">
        <v>1130</v>
      </c>
      <c r="D220" s="284" t="s">
        <v>3998</v>
      </c>
      <c r="E220" s="265">
        <v>3000000</v>
      </c>
      <c r="F220" s="536">
        <f t="shared" si="10"/>
        <v>301627052.61000001</v>
      </c>
      <c r="G220" s="535">
        <f t="shared" si="9"/>
        <v>3000000</v>
      </c>
      <c r="H220" s="534">
        <f t="shared" si="11"/>
        <v>301627052.61000001</v>
      </c>
      <c r="I220"/>
      <c r="J220" t="s">
        <v>14</v>
      </c>
      <c r="K220" s="272" t="s">
        <v>736</v>
      </c>
      <c r="L220"/>
    </row>
    <row r="221" spans="2:12">
      <c r="B221" s="257" t="s">
        <v>980</v>
      </c>
      <c r="C221" s="118" t="s">
        <v>1130</v>
      </c>
      <c r="D221" s="284" t="s">
        <v>3999</v>
      </c>
      <c r="E221" s="265">
        <v>67539</v>
      </c>
      <c r="F221" s="536">
        <f t="shared" si="10"/>
        <v>301694591.61000001</v>
      </c>
      <c r="G221" s="535">
        <f t="shared" si="9"/>
        <v>67539</v>
      </c>
      <c r="H221" s="534">
        <f t="shared" si="11"/>
        <v>301694591.61000001</v>
      </c>
      <c r="I221"/>
      <c r="J221" t="s">
        <v>14</v>
      </c>
      <c r="K221" s="272" t="s">
        <v>736</v>
      </c>
      <c r="L221"/>
    </row>
    <row r="222" spans="2:12">
      <c r="B222" s="257" t="s">
        <v>980</v>
      </c>
      <c r="C222" s="118" t="s">
        <v>1130</v>
      </c>
      <c r="D222" s="284" t="s">
        <v>4000</v>
      </c>
      <c r="E222" s="265">
        <v>3704247</v>
      </c>
      <c r="F222" s="536">
        <f t="shared" si="10"/>
        <v>305398838.61000001</v>
      </c>
      <c r="G222" s="535">
        <f t="shared" si="9"/>
        <v>3704247</v>
      </c>
      <c r="H222" s="534">
        <f t="shared" si="11"/>
        <v>305398838.61000001</v>
      </c>
      <c r="I222"/>
      <c r="J222" t="s">
        <v>14</v>
      </c>
      <c r="K222" s="272" t="s">
        <v>736</v>
      </c>
      <c r="L222"/>
    </row>
    <row r="223" spans="2:12">
      <c r="B223" s="257" t="s">
        <v>980</v>
      </c>
      <c r="C223" s="118" t="s">
        <v>1130</v>
      </c>
      <c r="D223" s="284" t="s">
        <v>4001</v>
      </c>
      <c r="E223" s="265">
        <v>10000</v>
      </c>
      <c r="F223" s="536">
        <f t="shared" si="10"/>
        <v>305408838.61000001</v>
      </c>
      <c r="G223" s="535">
        <f t="shared" si="9"/>
        <v>10000</v>
      </c>
      <c r="H223" s="534">
        <f t="shared" si="11"/>
        <v>305408838.61000001</v>
      </c>
      <c r="I223"/>
      <c r="J223" t="s">
        <v>14</v>
      </c>
      <c r="K223" s="272" t="s">
        <v>736</v>
      </c>
      <c r="L223"/>
    </row>
    <row r="224" spans="2:12">
      <c r="B224" s="257" t="s">
        <v>980</v>
      </c>
      <c r="C224" s="118" t="s">
        <v>1130</v>
      </c>
      <c r="D224" s="284" t="s">
        <v>4002</v>
      </c>
      <c r="E224" s="265">
        <v>260000</v>
      </c>
      <c r="F224" s="536">
        <f t="shared" si="10"/>
        <v>305668838.61000001</v>
      </c>
      <c r="G224" s="535">
        <f t="shared" si="9"/>
        <v>260000</v>
      </c>
      <c r="H224" s="534">
        <f t="shared" si="11"/>
        <v>305668838.61000001</v>
      </c>
      <c r="I224"/>
      <c r="J224" t="s">
        <v>14</v>
      </c>
      <c r="K224" s="272" t="s">
        <v>736</v>
      </c>
      <c r="L224"/>
    </row>
    <row r="225" spans="2:12">
      <c r="B225" s="257" t="s">
        <v>980</v>
      </c>
      <c r="C225" s="118" t="s">
        <v>1133</v>
      </c>
      <c r="D225" s="284" t="s">
        <v>3945</v>
      </c>
      <c r="E225" s="265">
        <v>7000</v>
      </c>
      <c r="F225" s="536">
        <f t="shared" si="10"/>
        <v>305675838.61000001</v>
      </c>
      <c r="G225" s="535">
        <f t="shared" si="9"/>
        <v>7000</v>
      </c>
      <c r="H225" s="534">
        <f t="shared" si="11"/>
        <v>305675838.61000001</v>
      </c>
      <c r="I225"/>
      <c r="J225" t="s">
        <v>14</v>
      </c>
      <c r="K225" s="272" t="s">
        <v>736</v>
      </c>
      <c r="L225"/>
    </row>
    <row r="226" spans="2:12">
      <c r="B226" s="257" t="s">
        <v>980</v>
      </c>
      <c r="C226" s="118" t="s">
        <v>1133</v>
      </c>
      <c r="D226" s="284" t="s">
        <v>4003</v>
      </c>
      <c r="E226" s="265">
        <v>25000</v>
      </c>
      <c r="F226" s="536">
        <f t="shared" si="10"/>
        <v>305700838.61000001</v>
      </c>
      <c r="G226" s="535">
        <f t="shared" si="9"/>
        <v>25000</v>
      </c>
      <c r="H226" s="534">
        <f t="shared" si="11"/>
        <v>305700838.61000001</v>
      </c>
      <c r="I226"/>
      <c r="J226" t="s">
        <v>14</v>
      </c>
      <c r="K226" s="272" t="s">
        <v>736</v>
      </c>
      <c r="L226"/>
    </row>
    <row r="227" spans="2:12">
      <c r="B227" s="257" t="s">
        <v>980</v>
      </c>
      <c r="C227" s="118" t="s">
        <v>1133</v>
      </c>
      <c r="D227" s="284" t="s">
        <v>4004</v>
      </c>
      <c r="E227" s="265">
        <v>7000</v>
      </c>
      <c r="F227" s="536">
        <f t="shared" si="10"/>
        <v>305707838.61000001</v>
      </c>
      <c r="G227" s="535">
        <f t="shared" si="9"/>
        <v>7000</v>
      </c>
      <c r="H227" s="534">
        <f t="shared" si="11"/>
        <v>305707838.61000001</v>
      </c>
      <c r="I227"/>
      <c r="J227" t="s">
        <v>14</v>
      </c>
      <c r="K227" s="272" t="s">
        <v>736</v>
      </c>
      <c r="L227"/>
    </row>
    <row r="228" spans="2:12">
      <c r="B228" s="257" t="s">
        <v>980</v>
      </c>
      <c r="C228" s="118" t="s">
        <v>1133</v>
      </c>
      <c r="D228" s="284" t="s">
        <v>4005</v>
      </c>
      <c r="E228" s="265">
        <v>21000</v>
      </c>
      <c r="F228" s="536">
        <f t="shared" si="10"/>
        <v>305728838.61000001</v>
      </c>
      <c r="G228" s="535">
        <f t="shared" si="9"/>
        <v>21000</v>
      </c>
      <c r="H228" s="534">
        <f t="shared" si="11"/>
        <v>305728838.61000001</v>
      </c>
      <c r="I228"/>
      <c r="J228" t="s">
        <v>14</v>
      </c>
      <c r="K228" s="272" t="s">
        <v>736</v>
      </c>
      <c r="L228"/>
    </row>
    <row r="229" spans="2:12">
      <c r="B229" s="257" t="s">
        <v>980</v>
      </c>
      <c r="C229" s="118" t="s">
        <v>1133</v>
      </c>
      <c r="D229" s="284" t="s">
        <v>4006</v>
      </c>
      <c r="E229" s="265">
        <v>16000</v>
      </c>
      <c r="F229" s="536">
        <f t="shared" si="10"/>
        <v>305744838.61000001</v>
      </c>
      <c r="G229" s="535">
        <f t="shared" si="9"/>
        <v>16000</v>
      </c>
      <c r="H229" s="534">
        <f t="shared" si="11"/>
        <v>305744838.61000001</v>
      </c>
      <c r="I229"/>
      <c r="J229" t="s">
        <v>14</v>
      </c>
      <c r="K229" s="272" t="s">
        <v>736</v>
      </c>
      <c r="L229"/>
    </row>
    <row r="230" spans="2:12">
      <c r="B230" s="257" t="s">
        <v>980</v>
      </c>
      <c r="C230" s="118" t="s">
        <v>1134</v>
      </c>
      <c r="D230" s="284" t="s">
        <v>1135</v>
      </c>
      <c r="E230" s="265">
        <v>7000</v>
      </c>
      <c r="F230" s="536">
        <f t="shared" si="10"/>
        <v>305751838.61000001</v>
      </c>
      <c r="G230" s="535">
        <f t="shared" si="9"/>
        <v>7000</v>
      </c>
      <c r="H230" s="534">
        <f t="shared" si="11"/>
        <v>305751838.61000001</v>
      </c>
      <c r="I230"/>
      <c r="J230" t="s">
        <v>14</v>
      </c>
      <c r="K230" s="272" t="s">
        <v>736</v>
      </c>
      <c r="L230"/>
    </row>
    <row r="231" spans="2:12">
      <c r="B231" s="257" t="s">
        <v>980</v>
      </c>
      <c r="C231" s="118" t="s">
        <v>1134</v>
      </c>
      <c r="D231" s="284" t="s">
        <v>3945</v>
      </c>
      <c r="E231" s="265">
        <v>15000</v>
      </c>
      <c r="F231" s="536">
        <f t="shared" si="10"/>
        <v>305766838.61000001</v>
      </c>
      <c r="G231" s="535">
        <f t="shared" si="9"/>
        <v>15000</v>
      </c>
      <c r="H231" s="534">
        <f t="shared" si="11"/>
        <v>305766838.61000001</v>
      </c>
      <c r="I231"/>
      <c r="J231" t="s">
        <v>14</v>
      </c>
      <c r="K231" s="272" t="s">
        <v>736</v>
      </c>
      <c r="L231"/>
    </row>
    <row r="232" spans="2:12">
      <c r="B232" s="257" t="s">
        <v>980</v>
      </c>
      <c r="C232" s="118" t="s">
        <v>1134</v>
      </c>
      <c r="D232" s="284" t="s">
        <v>1136</v>
      </c>
      <c r="E232" s="265">
        <v>25000</v>
      </c>
      <c r="F232" s="536">
        <f t="shared" si="10"/>
        <v>305791838.61000001</v>
      </c>
      <c r="G232" s="535">
        <f t="shared" si="9"/>
        <v>25000</v>
      </c>
      <c r="H232" s="534">
        <f t="shared" si="11"/>
        <v>305791838.61000001</v>
      </c>
      <c r="I232"/>
      <c r="J232" t="s">
        <v>14</v>
      </c>
      <c r="K232" s="272" t="s">
        <v>736</v>
      </c>
      <c r="L232"/>
    </row>
    <row r="233" spans="2:12">
      <c r="B233" s="257" t="s">
        <v>980</v>
      </c>
      <c r="C233" s="118" t="s">
        <v>1137</v>
      </c>
      <c r="D233" s="284" t="s">
        <v>4007</v>
      </c>
      <c r="E233" s="265">
        <v>7000</v>
      </c>
      <c r="F233" s="536">
        <f t="shared" si="10"/>
        <v>305798838.61000001</v>
      </c>
      <c r="G233" s="535">
        <f t="shared" si="9"/>
        <v>7000</v>
      </c>
      <c r="H233" s="534">
        <f t="shared" si="11"/>
        <v>305798838.61000001</v>
      </c>
      <c r="I233"/>
      <c r="J233" t="s">
        <v>14</v>
      </c>
      <c r="K233" s="272" t="s">
        <v>736</v>
      </c>
      <c r="L233"/>
    </row>
    <row r="234" spans="2:12">
      <c r="B234" s="257" t="s">
        <v>980</v>
      </c>
      <c r="C234" s="118" t="s">
        <v>1137</v>
      </c>
      <c r="D234" s="284" t="s">
        <v>4008</v>
      </c>
      <c r="E234" s="265">
        <v>9000</v>
      </c>
      <c r="F234" s="536">
        <f t="shared" si="10"/>
        <v>305807838.61000001</v>
      </c>
      <c r="G234" s="535">
        <f t="shared" si="9"/>
        <v>9000</v>
      </c>
      <c r="H234" s="534">
        <f t="shared" si="11"/>
        <v>305807838.61000001</v>
      </c>
      <c r="I234"/>
      <c r="J234" t="s">
        <v>14</v>
      </c>
      <c r="K234" s="272" t="s">
        <v>736</v>
      </c>
      <c r="L234"/>
    </row>
    <row r="235" spans="2:12">
      <c r="B235" s="257" t="s">
        <v>980</v>
      </c>
      <c r="C235" s="118" t="s">
        <v>1138</v>
      </c>
      <c r="D235" s="284" t="s">
        <v>1139</v>
      </c>
      <c r="E235" s="265">
        <v>161000</v>
      </c>
      <c r="F235" s="536">
        <f t="shared" si="10"/>
        <v>305968838.61000001</v>
      </c>
      <c r="G235" s="535">
        <f t="shared" si="9"/>
        <v>161000</v>
      </c>
      <c r="H235" s="534">
        <f t="shared" si="11"/>
        <v>305968838.61000001</v>
      </c>
      <c r="I235"/>
      <c r="J235" t="s">
        <v>14</v>
      </c>
      <c r="K235" s="272" t="s">
        <v>736</v>
      </c>
      <c r="L235"/>
    </row>
    <row r="236" spans="2:12">
      <c r="B236" s="257" t="s">
        <v>980</v>
      </c>
      <c r="C236" s="118" t="s">
        <v>1138</v>
      </c>
      <c r="D236" s="284" t="s">
        <v>4009</v>
      </c>
      <c r="E236" s="265">
        <v>1273000</v>
      </c>
      <c r="F236" s="536">
        <f t="shared" si="10"/>
        <v>307241838.61000001</v>
      </c>
      <c r="G236" s="535">
        <f t="shared" si="9"/>
        <v>1273000</v>
      </c>
      <c r="H236" s="534">
        <f t="shared" si="11"/>
        <v>307241838.61000001</v>
      </c>
      <c r="I236"/>
      <c r="J236" t="s">
        <v>14</v>
      </c>
      <c r="K236" s="272" t="s">
        <v>736</v>
      </c>
      <c r="L236"/>
    </row>
    <row r="237" spans="2:12">
      <c r="B237" s="257" t="s">
        <v>980</v>
      </c>
      <c r="C237" s="118" t="s">
        <v>1138</v>
      </c>
      <c r="D237" s="284" t="s">
        <v>4010</v>
      </c>
      <c r="E237" s="265">
        <v>256000</v>
      </c>
      <c r="F237" s="536">
        <f t="shared" si="10"/>
        <v>307497838.61000001</v>
      </c>
      <c r="G237" s="535">
        <f t="shared" si="9"/>
        <v>256000</v>
      </c>
      <c r="H237" s="534">
        <f t="shared" si="11"/>
        <v>307497838.61000001</v>
      </c>
      <c r="I237"/>
      <c r="J237" t="s">
        <v>14</v>
      </c>
      <c r="K237" s="272" t="s">
        <v>736</v>
      </c>
      <c r="L237"/>
    </row>
    <row r="238" spans="2:12">
      <c r="B238" s="257" t="s">
        <v>980</v>
      </c>
      <c r="C238" s="118" t="s">
        <v>1138</v>
      </c>
      <c r="D238" s="284" t="s">
        <v>4011</v>
      </c>
      <c r="E238" s="265">
        <v>251000</v>
      </c>
      <c r="F238" s="536">
        <f t="shared" si="10"/>
        <v>307748838.61000001</v>
      </c>
      <c r="G238" s="535">
        <f t="shared" si="9"/>
        <v>251000</v>
      </c>
      <c r="H238" s="534">
        <f t="shared" si="11"/>
        <v>307748838.61000001</v>
      </c>
      <c r="I238"/>
      <c r="J238" t="s">
        <v>14</v>
      </c>
      <c r="K238" s="272" t="s">
        <v>736</v>
      </c>
      <c r="L238"/>
    </row>
    <row r="239" spans="2:12">
      <c r="B239" s="257" t="s">
        <v>980</v>
      </c>
      <c r="C239" s="118" t="s">
        <v>1138</v>
      </c>
      <c r="D239" s="284" t="s">
        <v>4012</v>
      </c>
      <c r="E239" s="265">
        <v>122000</v>
      </c>
      <c r="F239" s="536">
        <f t="shared" si="10"/>
        <v>307870838.61000001</v>
      </c>
      <c r="G239" s="535">
        <f t="shared" si="9"/>
        <v>122000</v>
      </c>
      <c r="H239" s="534">
        <f t="shared" si="11"/>
        <v>307870838.61000001</v>
      </c>
      <c r="I239"/>
      <c r="J239" t="s">
        <v>14</v>
      </c>
      <c r="K239" s="272" t="s">
        <v>736</v>
      </c>
      <c r="L239"/>
    </row>
    <row r="240" spans="2:12">
      <c r="B240" s="257" t="s">
        <v>980</v>
      </c>
      <c r="C240" s="118" t="s">
        <v>1138</v>
      </c>
      <c r="D240" s="284" t="s">
        <v>4013</v>
      </c>
      <c r="E240" s="265">
        <v>482000</v>
      </c>
      <c r="F240" s="536">
        <f t="shared" si="10"/>
        <v>308352838.61000001</v>
      </c>
      <c r="G240" s="535">
        <f t="shared" si="9"/>
        <v>482000</v>
      </c>
      <c r="H240" s="534">
        <f t="shared" si="11"/>
        <v>308352838.61000001</v>
      </c>
      <c r="I240"/>
      <c r="J240" t="s">
        <v>14</v>
      </c>
      <c r="K240" s="272" t="s">
        <v>736</v>
      </c>
      <c r="L240"/>
    </row>
    <row r="241" spans="2:12">
      <c r="B241" s="257" t="s">
        <v>980</v>
      </c>
      <c r="C241" s="118" t="s">
        <v>1138</v>
      </c>
      <c r="D241" s="284" t="s">
        <v>4014</v>
      </c>
      <c r="E241" s="265">
        <v>345000</v>
      </c>
      <c r="F241" s="536">
        <f t="shared" si="10"/>
        <v>308697838.61000001</v>
      </c>
      <c r="G241" s="535">
        <f t="shared" si="9"/>
        <v>345000</v>
      </c>
      <c r="H241" s="534">
        <f t="shared" si="11"/>
        <v>308697838.61000001</v>
      </c>
      <c r="I241"/>
      <c r="J241" t="s">
        <v>14</v>
      </c>
      <c r="K241" s="272" t="s">
        <v>736</v>
      </c>
      <c r="L241"/>
    </row>
    <row r="242" spans="2:12">
      <c r="B242" s="257" t="s">
        <v>980</v>
      </c>
      <c r="C242" s="118" t="s">
        <v>1138</v>
      </c>
      <c r="D242" s="284" t="s">
        <v>1141</v>
      </c>
      <c r="E242" s="265">
        <v>161000</v>
      </c>
      <c r="F242" s="536">
        <f t="shared" si="10"/>
        <v>308858838.61000001</v>
      </c>
      <c r="G242" s="535">
        <f t="shared" si="9"/>
        <v>161000</v>
      </c>
      <c r="H242" s="534">
        <f t="shared" si="11"/>
        <v>308858838.61000001</v>
      </c>
      <c r="I242"/>
      <c r="J242" t="s">
        <v>14</v>
      </c>
      <c r="K242" s="272" t="s">
        <v>736</v>
      </c>
      <c r="L242"/>
    </row>
    <row r="243" spans="2:12">
      <c r="B243" s="257" t="s">
        <v>980</v>
      </c>
      <c r="C243" s="118" t="s">
        <v>4015</v>
      </c>
      <c r="D243" s="284" t="s">
        <v>4016</v>
      </c>
      <c r="E243" s="265">
        <v>200000</v>
      </c>
      <c r="F243" s="536">
        <f t="shared" si="10"/>
        <v>309058838.61000001</v>
      </c>
      <c r="G243" s="535">
        <f t="shared" si="9"/>
        <v>200000</v>
      </c>
      <c r="H243" s="534">
        <f t="shared" si="11"/>
        <v>309058838.61000001</v>
      </c>
      <c r="I243"/>
      <c r="J243" t="s">
        <v>51</v>
      </c>
      <c r="K243" s="272" t="s">
        <v>1214</v>
      </c>
      <c r="L243"/>
    </row>
    <row r="244" spans="2:12">
      <c r="B244" s="257" t="s">
        <v>980</v>
      </c>
      <c r="C244" s="118" t="s">
        <v>4015</v>
      </c>
      <c r="D244" s="284" t="s">
        <v>4017</v>
      </c>
      <c r="E244" s="265">
        <v>15000</v>
      </c>
      <c r="F244" s="536">
        <f t="shared" si="10"/>
        <v>309073838.61000001</v>
      </c>
      <c r="G244" s="535">
        <f t="shared" si="9"/>
        <v>15000</v>
      </c>
      <c r="H244" s="534">
        <f t="shared" si="11"/>
        <v>309073838.61000001</v>
      </c>
      <c r="I244"/>
      <c r="J244" t="s">
        <v>51</v>
      </c>
      <c r="K244" s="272" t="s">
        <v>1214</v>
      </c>
      <c r="L244"/>
    </row>
    <row r="245" spans="2:12">
      <c r="B245" s="257" t="s">
        <v>980</v>
      </c>
      <c r="C245" s="118" t="s">
        <v>2858</v>
      </c>
      <c r="D245" s="284" t="s">
        <v>2300</v>
      </c>
      <c r="E245" s="265">
        <v>17437.14</v>
      </c>
      <c r="F245" s="536">
        <f t="shared" si="10"/>
        <v>309091275.75</v>
      </c>
      <c r="G245" s="535">
        <f t="shared" si="9"/>
        <v>17437.14</v>
      </c>
      <c r="H245" s="534">
        <f t="shared" si="11"/>
        <v>309091275.75</v>
      </c>
      <c r="I245"/>
      <c r="J245" t="s">
        <v>515</v>
      </c>
      <c r="K245" s="272" t="s">
        <v>979</v>
      </c>
      <c r="L245"/>
    </row>
    <row r="246" spans="2:12">
      <c r="B246" s="257" t="s">
        <v>980</v>
      </c>
      <c r="C246" s="118" t="s">
        <v>1142</v>
      </c>
      <c r="D246" s="284" t="s">
        <v>1143</v>
      </c>
      <c r="E246" s="265">
        <v>8000</v>
      </c>
      <c r="F246" s="536">
        <f t="shared" si="10"/>
        <v>309099275.75</v>
      </c>
      <c r="G246" s="535">
        <f t="shared" si="9"/>
        <v>8000</v>
      </c>
      <c r="H246" s="534">
        <f t="shared" si="11"/>
        <v>309099275.75</v>
      </c>
      <c r="I246"/>
      <c r="J246" t="s">
        <v>14</v>
      </c>
      <c r="K246" s="272" t="s">
        <v>736</v>
      </c>
      <c r="L246"/>
    </row>
    <row r="247" spans="2:12">
      <c r="B247" s="257" t="s">
        <v>980</v>
      </c>
      <c r="C247" s="118" t="s">
        <v>1142</v>
      </c>
      <c r="D247" s="284" t="s">
        <v>1144</v>
      </c>
      <c r="E247" s="265">
        <v>10000</v>
      </c>
      <c r="F247" s="536">
        <f t="shared" si="10"/>
        <v>309109275.75</v>
      </c>
      <c r="G247" s="535">
        <f t="shared" si="9"/>
        <v>10000</v>
      </c>
      <c r="H247" s="534">
        <f t="shared" si="11"/>
        <v>309109275.75</v>
      </c>
      <c r="I247"/>
      <c r="J247" t="s">
        <v>14</v>
      </c>
      <c r="K247" s="272" t="s">
        <v>736</v>
      </c>
      <c r="L247"/>
    </row>
    <row r="248" spans="2:12">
      <c r="B248" s="257" t="s">
        <v>980</v>
      </c>
      <c r="C248" s="118" t="s">
        <v>1142</v>
      </c>
      <c r="D248" s="284" t="s">
        <v>1145</v>
      </c>
      <c r="E248" s="265">
        <v>9000</v>
      </c>
      <c r="F248" s="536">
        <f t="shared" si="10"/>
        <v>309118275.75</v>
      </c>
      <c r="G248" s="535">
        <f t="shared" si="9"/>
        <v>9000</v>
      </c>
      <c r="H248" s="534">
        <f t="shared" si="11"/>
        <v>309118275.75</v>
      </c>
      <c r="I248"/>
      <c r="J248" t="s">
        <v>14</v>
      </c>
      <c r="K248" s="272" t="s">
        <v>736</v>
      </c>
      <c r="L248"/>
    </row>
    <row r="249" spans="2:12">
      <c r="B249" s="257" t="s">
        <v>980</v>
      </c>
      <c r="C249" s="118" t="s">
        <v>1142</v>
      </c>
      <c r="D249" s="284" t="s">
        <v>1146</v>
      </c>
      <c r="E249" s="265">
        <v>15000</v>
      </c>
      <c r="F249" s="536">
        <f t="shared" si="10"/>
        <v>309133275.75</v>
      </c>
      <c r="G249" s="535">
        <f t="shared" si="9"/>
        <v>15000</v>
      </c>
      <c r="H249" s="534">
        <f t="shared" si="11"/>
        <v>309133275.75</v>
      </c>
      <c r="I249"/>
      <c r="J249" t="s">
        <v>14</v>
      </c>
      <c r="K249" s="272" t="s">
        <v>736</v>
      </c>
      <c r="L249"/>
    </row>
    <row r="250" spans="2:12">
      <c r="B250" s="257" t="s">
        <v>980</v>
      </c>
      <c r="C250" s="118" t="s">
        <v>1142</v>
      </c>
      <c r="D250" s="284" t="s">
        <v>1147</v>
      </c>
      <c r="E250" s="265">
        <v>37000</v>
      </c>
      <c r="F250" s="536">
        <f t="shared" si="10"/>
        <v>309170275.75</v>
      </c>
      <c r="G250" s="535">
        <f t="shared" si="9"/>
        <v>37000</v>
      </c>
      <c r="H250" s="534">
        <f t="shared" si="11"/>
        <v>309170275.75</v>
      </c>
      <c r="I250"/>
      <c r="J250" t="s">
        <v>14</v>
      </c>
      <c r="K250" s="272" t="s">
        <v>736</v>
      </c>
      <c r="L250"/>
    </row>
    <row r="251" spans="2:12">
      <c r="B251" s="257" t="s">
        <v>980</v>
      </c>
      <c r="C251" s="118" t="s">
        <v>1142</v>
      </c>
      <c r="D251" s="284" t="s">
        <v>1077</v>
      </c>
      <c r="E251" s="265">
        <v>50000</v>
      </c>
      <c r="F251" s="536">
        <f t="shared" si="10"/>
        <v>309220275.75</v>
      </c>
      <c r="G251" s="535">
        <f t="shared" si="9"/>
        <v>50000</v>
      </c>
      <c r="H251" s="534">
        <f t="shared" si="11"/>
        <v>309220275.75</v>
      </c>
      <c r="I251"/>
      <c r="J251" t="s">
        <v>14</v>
      </c>
      <c r="K251" s="272" t="s">
        <v>736</v>
      </c>
      <c r="L251"/>
    </row>
    <row r="252" spans="2:12">
      <c r="B252" s="257" t="s">
        <v>980</v>
      </c>
      <c r="C252" s="118" t="s">
        <v>1148</v>
      </c>
      <c r="D252" s="284" t="s">
        <v>1062</v>
      </c>
      <c r="E252" s="265">
        <v>55000</v>
      </c>
      <c r="F252" s="536">
        <f t="shared" si="10"/>
        <v>309275275.75</v>
      </c>
      <c r="G252" s="535">
        <f t="shared" si="9"/>
        <v>55000</v>
      </c>
      <c r="H252" s="534">
        <f t="shared" si="11"/>
        <v>309275275.75</v>
      </c>
      <c r="I252"/>
      <c r="J252" t="s">
        <v>14</v>
      </c>
      <c r="K252" s="272" t="s">
        <v>736</v>
      </c>
      <c r="L252"/>
    </row>
    <row r="253" spans="2:12">
      <c r="B253" s="257" t="s">
        <v>980</v>
      </c>
      <c r="C253" s="118" t="s">
        <v>1148</v>
      </c>
      <c r="D253" s="284" t="s">
        <v>2889</v>
      </c>
      <c r="E253" s="265">
        <v>105000</v>
      </c>
      <c r="F253" s="536">
        <f t="shared" si="10"/>
        <v>309380275.75</v>
      </c>
      <c r="G253" s="535">
        <f t="shared" si="9"/>
        <v>105000</v>
      </c>
      <c r="H253" s="534">
        <f t="shared" si="11"/>
        <v>309380275.75</v>
      </c>
      <c r="I253"/>
      <c r="J253" t="s">
        <v>14</v>
      </c>
      <c r="K253" s="272" t="s">
        <v>736</v>
      </c>
      <c r="L253"/>
    </row>
    <row r="254" spans="2:12">
      <c r="B254" s="257" t="s">
        <v>980</v>
      </c>
      <c r="C254" s="118" t="s">
        <v>1148</v>
      </c>
      <c r="D254" s="284" t="s">
        <v>1143</v>
      </c>
      <c r="E254" s="265">
        <v>15000</v>
      </c>
      <c r="F254" s="536">
        <f t="shared" si="10"/>
        <v>309395275.75</v>
      </c>
      <c r="G254" s="535">
        <f t="shared" si="9"/>
        <v>15000</v>
      </c>
      <c r="H254" s="534">
        <f t="shared" si="11"/>
        <v>309395275.75</v>
      </c>
      <c r="I254"/>
      <c r="J254" t="s">
        <v>14</v>
      </c>
      <c r="K254" s="272" t="s">
        <v>736</v>
      </c>
      <c r="L254"/>
    </row>
    <row r="255" spans="2:12">
      <c r="B255" s="257" t="s">
        <v>980</v>
      </c>
      <c r="C255" s="118" t="s">
        <v>1148</v>
      </c>
      <c r="D255" s="284" t="s">
        <v>1144</v>
      </c>
      <c r="E255" s="265">
        <v>24000</v>
      </c>
      <c r="F255" s="536">
        <f t="shared" si="10"/>
        <v>309419275.75</v>
      </c>
      <c r="G255" s="535">
        <f t="shared" si="9"/>
        <v>24000</v>
      </c>
      <c r="H255" s="534">
        <f t="shared" si="11"/>
        <v>309419275.75</v>
      </c>
      <c r="I255"/>
      <c r="J255" t="s">
        <v>14</v>
      </c>
      <c r="K255" s="272" t="s">
        <v>736</v>
      </c>
      <c r="L255"/>
    </row>
    <row r="256" spans="2:12">
      <c r="B256" s="257" t="s">
        <v>980</v>
      </c>
      <c r="C256" s="118" t="s">
        <v>1148</v>
      </c>
      <c r="D256" s="284" t="s">
        <v>1149</v>
      </c>
      <c r="E256" s="265">
        <v>43000</v>
      </c>
      <c r="F256" s="536">
        <f t="shared" si="10"/>
        <v>309462275.75</v>
      </c>
      <c r="G256" s="535">
        <f t="shared" si="9"/>
        <v>43000</v>
      </c>
      <c r="H256" s="534">
        <f t="shared" si="11"/>
        <v>309462275.75</v>
      </c>
      <c r="I256"/>
      <c r="J256" t="s">
        <v>14</v>
      </c>
      <c r="K256" s="272" t="s">
        <v>736</v>
      </c>
      <c r="L256"/>
    </row>
    <row r="257" spans="2:12">
      <c r="B257" s="257" t="s">
        <v>980</v>
      </c>
      <c r="C257" s="118" t="s">
        <v>1148</v>
      </c>
      <c r="D257" s="284" t="s">
        <v>1145</v>
      </c>
      <c r="E257" s="265">
        <v>12000</v>
      </c>
      <c r="F257" s="536">
        <f t="shared" si="10"/>
        <v>309474275.75</v>
      </c>
      <c r="G257" s="535">
        <f t="shared" si="9"/>
        <v>12000</v>
      </c>
      <c r="H257" s="534">
        <f t="shared" si="11"/>
        <v>309474275.75</v>
      </c>
      <c r="I257"/>
      <c r="J257" t="s">
        <v>14</v>
      </c>
      <c r="K257" s="272" t="s">
        <v>736</v>
      </c>
      <c r="L257"/>
    </row>
    <row r="258" spans="2:12">
      <c r="B258" s="257" t="s">
        <v>980</v>
      </c>
      <c r="C258" s="118" t="s">
        <v>1148</v>
      </c>
      <c r="D258" s="284" t="s">
        <v>1146</v>
      </c>
      <c r="E258" s="265">
        <v>116000</v>
      </c>
      <c r="F258" s="536">
        <f t="shared" si="10"/>
        <v>309590275.75</v>
      </c>
      <c r="G258" s="535">
        <f t="shared" si="9"/>
        <v>116000</v>
      </c>
      <c r="H258" s="534">
        <f t="shared" si="11"/>
        <v>309590275.75</v>
      </c>
      <c r="I258"/>
      <c r="J258" t="s">
        <v>14</v>
      </c>
      <c r="K258" s="272" t="s">
        <v>736</v>
      </c>
      <c r="L258"/>
    </row>
    <row r="259" spans="2:12">
      <c r="B259" s="257" t="s">
        <v>980</v>
      </c>
      <c r="C259" s="118" t="s">
        <v>1148</v>
      </c>
      <c r="D259" s="284" t="s">
        <v>1147</v>
      </c>
      <c r="E259" s="265">
        <v>86000</v>
      </c>
      <c r="F259" s="536">
        <f t="shared" si="10"/>
        <v>309676275.75</v>
      </c>
      <c r="G259" s="535">
        <f t="shared" si="9"/>
        <v>86000</v>
      </c>
      <c r="H259" s="534">
        <f t="shared" si="11"/>
        <v>309676275.75</v>
      </c>
      <c r="I259"/>
      <c r="J259" t="s">
        <v>14</v>
      </c>
      <c r="K259" s="272" t="s">
        <v>736</v>
      </c>
      <c r="L259"/>
    </row>
    <row r="260" spans="2:12">
      <c r="B260" s="257" t="s">
        <v>980</v>
      </c>
      <c r="C260" s="118" t="s">
        <v>1150</v>
      </c>
      <c r="D260" s="284" t="s">
        <v>4018</v>
      </c>
      <c r="E260" s="265">
        <v>19000</v>
      </c>
      <c r="F260" s="536">
        <f t="shared" si="10"/>
        <v>309695275.75</v>
      </c>
      <c r="G260" s="535">
        <f t="shared" si="9"/>
        <v>19000</v>
      </c>
      <c r="H260" s="534">
        <f t="shared" si="11"/>
        <v>309695275.75</v>
      </c>
      <c r="I260"/>
      <c r="J260" t="s">
        <v>135</v>
      </c>
      <c r="K260" s="272" t="s">
        <v>684</v>
      </c>
      <c r="L260"/>
    </row>
    <row r="261" spans="2:12">
      <c r="B261" s="257" t="s">
        <v>980</v>
      </c>
      <c r="C261" s="118" t="s">
        <v>1150</v>
      </c>
      <c r="D261" s="284" t="s">
        <v>4019</v>
      </c>
      <c r="E261" s="265">
        <v>39000</v>
      </c>
      <c r="F261" s="536">
        <f t="shared" si="10"/>
        <v>309734275.75</v>
      </c>
      <c r="G261" s="535">
        <f t="shared" si="9"/>
        <v>39000</v>
      </c>
      <c r="H261" s="534">
        <f t="shared" si="11"/>
        <v>309734275.75</v>
      </c>
      <c r="I261"/>
      <c r="J261" t="s">
        <v>135</v>
      </c>
      <c r="K261" s="272" t="s">
        <v>684</v>
      </c>
      <c r="L261"/>
    </row>
    <row r="262" spans="2:12">
      <c r="B262" s="257" t="s">
        <v>980</v>
      </c>
      <c r="C262" s="118" t="s">
        <v>1151</v>
      </c>
      <c r="D262" s="284" t="s">
        <v>4020</v>
      </c>
      <c r="E262" s="265">
        <v>30000</v>
      </c>
      <c r="F262" s="536">
        <f t="shared" si="10"/>
        <v>309764275.75</v>
      </c>
      <c r="G262" s="535">
        <f t="shared" si="9"/>
        <v>30000</v>
      </c>
      <c r="H262" s="534">
        <f t="shared" si="11"/>
        <v>309764275.75</v>
      </c>
      <c r="I262"/>
      <c r="J262" t="s">
        <v>14</v>
      </c>
      <c r="K262" s="272" t="s">
        <v>736</v>
      </c>
      <c r="L262"/>
    </row>
    <row r="263" spans="2:12">
      <c r="B263" s="257" t="s">
        <v>980</v>
      </c>
      <c r="C263" s="118" t="s">
        <v>1151</v>
      </c>
      <c r="D263" s="284" t="s">
        <v>2873</v>
      </c>
      <c r="E263" s="265">
        <v>752000</v>
      </c>
      <c r="F263" s="536">
        <f t="shared" si="10"/>
        <v>310516275.75</v>
      </c>
      <c r="G263" s="535">
        <f t="shared" ref="G263:G326" si="12">E263</f>
        <v>752000</v>
      </c>
      <c r="H263" s="534">
        <f t="shared" si="11"/>
        <v>310516275.75</v>
      </c>
      <c r="I263"/>
      <c r="J263" t="s">
        <v>14</v>
      </c>
      <c r="K263" s="272" t="s">
        <v>736</v>
      </c>
      <c r="L263"/>
    </row>
    <row r="264" spans="2:12">
      <c r="B264" s="257" t="s">
        <v>980</v>
      </c>
      <c r="C264" s="118" t="s">
        <v>1151</v>
      </c>
      <c r="D264" s="284" t="s">
        <v>4021</v>
      </c>
      <c r="E264" s="265">
        <v>3411000</v>
      </c>
      <c r="F264" s="536">
        <f t="shared" si="10"/>
        <v>313927275.75</v>
      </c>
      <c r="G264" s="535">
        <f t="shared" si="12"/>
        <v>3411000</v>
      </c>
      <c r="H264" s="534">
        <f t="shared" si="11"/>
        <v>313927275.75</v>
      </c>
      <c r="I264"/>
      <c r="J264" t="s">
        <v>14</v>
      </c>
      <c r="K264" s="272" t="s">
        <v>736</v>
      </c>
      <c r="L264"/>
    </row>
    <row r="265" spans="2:12">
      <c r="B265" s="257" t="s">
        <v>980</v>
      </c>
      <c r="C265" s="118" t="s">
        <v>1151</v>
      </c>
      <c r="D265" s="284" t="s">
        <v>4022</v>
      </c>
      <c r="E265" s="265">
        <v>1000000</v>
      </c>
      <c r="F265" s="536">
        <f t="shared" si="10"/>
        <v>314927275.75</v>
      </c>
      <c r="G265" s="535">
        <f t="shared" si="12"/>
        <v>1000000</v>
      </c>
      <c r="H265" s="534">
        <f t="shared" si="11"/>
        <v>314927275.75</v>
      </c>
      <c r="I265"/>
      <c r="J265" t="s">
        <v>14</v>
      </c>
      <c r="K265" s="272" t="s">
        <v>736</v>
      </c>
      <c r="L265"/>
    </row>
    <row r="266" spans="2:12">
      <c r="B266" s="257" t="s">
        <v>980</v>
      </c>
      <c r="C266" s="118" t="s">
        <v>1151</v>
      </c>
      <c r="D266" s="284" t="s">
        <v>1154</v>
      </c>
      <c r="E266" s="265">
        <v>1605000</v>
      </c>
      <c r="F266" s="536">
        <f t="shared" si="10"/>
        <v>316532275.75</v>
      </c>
      <c r="G266" s="535">
        <f t="shared" si="12"/>
        <v>1605000</v>
      </c>
      <c r="H266" s="534">
        <f t="shared" si="11"/>
        <v>316532275.75</v>
      </c>
      <c r="I266"/>
      <c r="J266" t="s">
        <v>14</v>
      </c>
      <c r="K266" s="272" t="s">
        <v>736</v>
      </c>
      <c r="L266"/>
    </row>
    <row r="267" spans="2:12">
      <c r="B267" s="257" t="s">
        <v>980</v>
      </c>
      <c r="C267" s="118" t="s">
        <v>1151</v>
      </c>
      <c r="D267" s="284" t="s">
        <v>4023</v>
      </c>
      <c r="E267" s="265">
        <v>33000</v>
      </c>
      <c r="F267" s="536">
        <f t="shared" si="10"/>
        <v>316565275.75</v>
      </c>
      <c r="G267" s="535">
        <f t="shared" si="12"/>
        <v>33000</v>
      </c>
      <c r="H267" s="534">
        <f t="shared" si="11"/>
        <v>316565275.75</v>
      </c>
      <c r="I267"/>
      <c r="J267" t="s">
        <v>14</v>
      </c>
      <c r="K267" s="272" t="s">
        <v>736</v>
      </c>
      <c r="L267"/>
    </row>
    <row r="268" spans="2:12">
      <c r="B268" s="257" t="s">
        <v>980</v>
      </c>
      <c r="C268" s="118" t="s">
        <v>1151</v>
      </c>
      <c r="D268" s="284" t="s">
        <v>2874</v>
      </c>
      <c r="E268" s="265">
        <v>800000</v>
      </c>
      <c r="F268" s="536">
        <f t="shared" si="10"/>
        <v>317365275.75</v>
      </c>
      <c r="G268" s="535">
        <f t="shared" si="12"/>
        <v>800000</v>
      </c>
      <c r="H268" s="534">
        <f t="shared" si="11"/>
        <v>317365275.75</v>
      </c>
      <c r="I268"/>
      <c r="J268" t="s">
        <v>14</v>
      </c>
      <c r="K268" s="272" t="s">
        <v>736</v>
      </c>
      <c r="L268"/>
    </row>
    <row r="269" spans="2:12">
      <c r="B269" s="257" t="s">
        <v>980</v>
      </c>
      <c r="C269" s="118" t="s">
        <v>1151</v>
      </c>
      <c r="D269" s="284" t="s">
        <v>4024</v>
      </c>
      <c r="E269" s="265">
        <v>3327000</v>
      </c>
      <c r="F269" s="536">
        <f t="shared" ref="F269:F332" si="13">F268+E269</f>
        <v>320692275.75</v>
      </c>
      <c r="G269" s="535">
        <f t="shared" si="12"/>
        <v>3327000</v>
      </c>
      <c r="H269" s="534">
        <f t="shared" ref="H269:H332" si="14">H268+G269</f>
        <v>320692275.75</v>
      </c>
      <c r="I269"/>
      <c r="J269" t="s">
        <v>14</v>
      </c>
      <c r="K269" s="272" t="s">
        <v>736</v>
      </c>
      <c r="L269"/>
    </row>
    <row r="270" spans="2:12">
      <c r="B270" s="257" t="s">
        <v>980</v>
      </c>
      <c r="C270" s="118" t="s">
        <v>1151</v>
      </c>
      <c r="D270" s="284" t="s">
        <v>1155</v>
      </c>
      <c r="E270" s="265">
        <v>33000</v>
      </c>
      <c r="F270" s="536">
        <f t="shared" si="13"/>
        <v>320725275.75</v>
      </c>
      <c r="G270" s="535">
        <f t="shared" si="12"/>
        <v>33000</v>
      </c>
      <c r="H270" s="534">
        <f t="shared" si="14"/>
        <v>320725275.75</v>
      </c>
      <c r="I270"/>
      <c r="J270" t="s">
        <v>14</v>
      </c>
      <c r="K270" s="272" t="s">
        <v>736</v>
      </c>
      <c r="L270"/>
    </row>
    <row r="271" spans="2:12">
      <c r="B271" s="257" t="s">
        <v>980</v>
      </c>
      <c r="C271" s="118" t="s">
        <v>1151</v>
      </c>
      <c r="D271" s="284" t="s">
        <v>4025</v>
      </c>
      <c r="E271" s="265">
        <v>2588000</v>
      </c>
      <c r="F271" s="536">
        <f t="shared" si="13"/>
        <v>323313275.75</v>
      </c>
      <c r="G271" s="535">
        <f t="shared" si="12"/>
        <v>2588000</v>
      </c>
      <c r="H271" s="534">
        <f t="shared" si="14"/>
        <v>323313275.75</v>
      </c>
      <c r="I271"/>
      <c r="J271" t="s">
        <v>14</v>
      </c>
      <c r="K271" s="272" t="s">
        <v>736</v>
      </c>
      <c r="L271"/>
    </row>
    <row r="272" spans="2:12">
      <c r="B272" s="257" t="s">
        <v>980</v>
      </c>
      <c r="C272" s="118" t="s">
        <v>1151</v>
      </c>
      <c r="D272" s="284" t="s">
        <v>4026</v>
      </c>
      <c r="E272" s="265">
        <v>3730000</v>
      </c>
      <c r="F272" s="536">
        <f t="shared" si="13"/>
        <v>327043275.75</v>
      </c>
      <c r="G272" s="535">
        <f t="shared" si="12"/>
        <v>3730000</v>
      </c>
      <c r="H272" s="534">
        <f t="shared" si="14"/>
        <v>327043275.75</v>
      </c>
      <c r="I272"/>
      <c r="J272" t="s">
        <v>14</v>
      </c>
      <c r="K272" s="272" t="s">
        <v>736</v>
      </c>
      <c r="L272"/>
    </row>
    <row r="273" spans="2:12">
      <c r="B273" s="257" t="s">
        <v>980</v>
      </c>
      <c r="C273" s="118" t="s">
        <v>1151</v>
      </c>
      <c r="D273" s="284" t="s">
        <v>2875</v>
      </c>
      <c r="E273" s="265">
        <v>6938000</v>
      </c>
      <c r="F273" s="536">
        <f t="shared" si="13"/>
        <v>333981275.75</v>
      </c>
      <c r="G273" s="535">
        <f t="shared" si="12"/>
        <v>6938000</v>
      </c>
      <c r="H273" s="534">
        <f t="shared" si="14"/>
        <v>333981275.75</v>
      </c>
      <c r="I273"/>
      <c r="J273" t="s">
        <v>14</v>
      </c>
      <c r="K273" s="272" t="s">
        <v>736</v>
      </c>
      <c r="L273"/>
    </row>
    <row r="274" spans="2:12">
      <c r="B274" s="257" t="s">
        <v>980</v>
      </c>
      <c r="C274" s="118" t="s">
        <v>1151</v>
      </c>
      <c r="D274" s="284" t="s">
        <v>4027</v>
      </c>
      <c r="E274" s="265">
        <v>10000000</v>
      </c>
      <c r="F274" s="536">
        <f t="shared" si="13"/>
        <v>343981275.75</v>
      </c>
      <c r="G274" s="535">
        <f t="shared" si="12"/>
        <v>10000000</v>
      </c>
      <c r="H274" s="534">
        <f t="shared" si="14"/>
        <v>343981275.75</v>
      </c>
      <c r="I274"/>
      <c r="J274" t="s">
        <v>14</v>
      </c>
      <c r="K274" s="272" t="s">
        <v>736</v>
      </c>
      <c r="L274"/>
    </row>
    <row r="275" spans="2:12">
      <c r="B275" s="257" t="s">
        <v>980</v>
      </c>
      <c r="C275" s="118" t="s">
        <v>1151</v>
      </c>
      <c r="D275" s="284" t="s">
        <v>4028</v>
      </c>
      <c r="E275" s="265">
        <v>6500000</v>
      </c>
      <c r="F275" s="536">
        <f t="shared" si="13"/>
        <v>350481275.75</v>
      </c>
      <c r="G275" s="535">
        <f t="shared" si="12"/>
        <v>6500000</v>
      </c>
      <c r="H275" s="534">
        <f t="shared" si="14"/>
        <v>350481275.75</v>
      </c>
      <c r="I275"/>
      <c r="J275" t="s">
        <v>14</v>
      </c>
      <c r="K275" s="272" t="s">
        <v>736</v>
      </c>
      <c r="L275"/>
    </row>
    <row r="276" spans="2:12">
      <c r="B276" s="257" t="s">
        <v>980</v>
      </c>
      <c r="C276" s="118" t="s">
        <v>1151</v>
      </c>
      <c r="D276" s="284" t="s">
        <v>2876</v>
      </c>
      <c r="E276" s="265">
        <v>1000000</v>
      </c>
      <c r="F276" s="536">
        <f t="shared" si="13"/>
        <v>351481275.75</v>
      </c>
      <c r="G276" s="535">
        <f t="shared" si="12"/>
        <v>1000000</v>
      </c>
      <c r="H276" s="534">
        <f t="shared" si="14"/>
        <v>351481275.75</v>
      </c>
      <c r="I276"/>
      <c r="J276" t="s">
        <v>14</v>
      </c>
      <c r="K276" s="272" t="s">
        <v>736</v>
      </c>
      <c r="L276"/>
    </row>
    <row r="277" spans="2:12">
      <c r="B277" s="257" t="s">
        <v>980</v>
      </c>
      <c r="C277" s="118" t="s">
        <v>1151</v>
      </c>
      <c r="D277" s="284" t="s">
        <v>1156</v>
      </c>
      <c r="E277" s="265">
        <v>161000</v>
      </c>
      <c r="F277" s="536">
        <f t="shared" si="13"/>
        <v>351642275.75</v>
      </c>
      <c r="G277" s="535">
        <f t="shared" si="12"/>
        <v>161000</v>
      </c>
      <c r="H277" s="534">
        <f t="shared" si="14"/>
        <v>351642275.75</v>
      </c>
      <c r="I277"/>
      <c r="J277" t="s">
        <v>14</v>
      </c>
      <c r="K277" s="272" t="s">
        <v>736</v>
      </c>
      <c r="L277"/>
    </row>
    <row r="278" spans="2:12">
      <c r="B278" s="257" t="s">
        <v>980</v>
      </c>
      <c r="C278" s="118" t="s">
        <v>1151</v>
      </c>
      <c r="D278" s="284" t="s">
        <v>4029</v>
      </c>
      <c r="E278" s="265">
        <v>84000</v>
      </c>
      <c r="F278" s="536">
        <f t="shared" si="13"/>
        <v>351726275.75</v>
      </c>
      <c r="G278" s="535">
        <f t="shared" si="12"/>
        <v>84000</v>
      </c>
      <c r="H278" s="534">
        <f t="shared" si="14"/>
        <v>351726275.75</v>
      </c>
      <c r="I278"/>
      <c r="J278" t="s">
        <v>14</v>
      </c>
      <c r="K278" s="272" t="s">
        <v>736</v>
      </c>
      <c r="L278"/>
    </row>
    <row r="279" spans="2:12">
      <c r="B279" s="257" t="s">
        <v>980</v>
      </c>
      <c r="C279" s="118" t="s">
        <v>1151</v>
      </c>
      <c r="D279" s="284" t="s">
        <v>4030</v>
      </c>
      <c r="E279" s="265">
        <v>122000</v>
      </c>
      <c r="F279" s="536">
        <f t="shared" si="13"/>
        <v>351848275.75</v>
      </c>
      <c r="G279" s="535">
        <f t="shared" si="12"/>
        <v>122000</v>
      </c>
      <c r="H279" s="534">
        <f t="shared" si="14"/>
        <v>351848275.75</v>
      </c>
      <c r="I279"/>
      <c r="J279" t="s">
        <v>14</v>
      </c>
      <c r="K279" s="272" t="s">
        <v>736</v>
      </c>
      <c r="L279"/>
    </row>
    <row r="280" spans="2:12">
      <c r="B280" s="257" t="s">
        <v>980</v>
      </c>
      <c r="C280" s="118" t="s">
        <v>1151</v>
      </c>
      <c r="D280" s="284" t="s">
        <v>1152</v>
      </c>
      <c r="E280" s="265">
        <v>2510000</v>
      </c>
      <c r="F280" s="536">
        <f t="shared" si="13"/>
        <v>354358275.75</v>
      </c>
      <c r="G280" s="535">
        <f t="shared" si="12"/>
        <v>2510000</v>
      </c>
      <c r="H280" s="534">
        <f t="shared" si="14"/>
        <v>354358275.75</v>
      </c>
      <c r="I280"/>
      <c r="J280" t="s">
        <v>14</v>
      </c>
      <c r="K280" s="272" t="s">
        <v>736</v>
      </c>
      <c r="L280"/>
    </row>
    <row r="281" spans="2:12">
      <c r="B281" s="257" t="s">
        <v>980</v>
      </c>
      <c r="C281" s="118" t="s">
        <v>1151</v>
      </c>
      <c r="D281" s="284" t="s">
        <v>4031</v>
      </c>
      <c r="E281" s="265">
        <v>1100000</v>
      </c>
      <c r="F281" s="536">
        <f t="shared" si="13"/>
        <v>355458275.75</v>
      </c>
      <c r="G281" s="535">
        <f t="shared" si="12"/>
        <v>1100000</v>
      </c>
      <c r="H281" s="534">
        <f t="shared" si="14"/>
        <v>355458275.75</v>
      </c>
      <c r="I281"/>
      <c r="J281" t="s">
        <v>14</v>
      </c>
      <c r="K281" s="272" t="s">
        <v>736</v>
      </c>
      <c r="L281"/>
    </row>
    <row r="282" spans="2:12">
      <c r="B282" s="257" t="s">
        <v>980</v>
      </c>
      <c r="C282" s="118" t="s">
        <v>1151</v>
      </c>
      <c r="D282" s="284" t="s">
        <v>2877</v>
      </c>
      <c r="E282" s="265">
        <v>7000000</v>
      </c>
      <c r="F282" s="536">
        <f t="shared" si="13"/>
        <v>362458275.75</v>
      </c>
      <c r="G282" s="535">
        <f t="shared" si="12"/>
        <v>7000000</v>
      </c>
      <c r="H282" s="534">
        <f t="shared" si="14"/>
        <v>362458275.75</v>
      </c>
      <c r="I282"/>
      <c r="J282" t="s">
        <v>14</v>
      </c>
      <c r="K282" s="272" t="s">
        <v>736</v>
      </c>
      <c r="L282"/>
    </row>
    <row r="283" spans="2:12">
      <c r="B283" s="257" t="s">
        <v>980</v>
      </c>
      <c r="C283" s="118" t="s">
        <v>1151</v>
      </c>
      <c r="D283" s="284" t="s">
        <v>4032</v>
      </c>
      <c r="E283" s="265">
        <v>2697000</v>
      </c>
      <c r="F283" s="536">
        <f t="shared" si="13"/>
        <v>365155275.75</v>
      </c>
      <c r="G283" s="535">
        <f t="shared" si="12"/>
        <v>2697000</v>
      </c>
      <c r="H283" s="534">
        <f t="shared" si="14"/>
        <v>365155275.75</v>
      </c>
      <c r="I283"/>
      <c r="J283" t="s">
        <v>14</v>
      </c>
      <c r="K283" s="272" t="s">
        <v>736</v>
      </c>
      <c r="L283"/>
    </row>
    <row r="284" spans="2:12">
      <c r="B284" s="257" t="s">
        <v>980</v>
      </c>
      <c r="C284" s="118" t="s">
        <v>1151</v>
      </c>
      <c r="D284" s="284" t="s">
        <v>4033</v>
      </c>
      <c r="E284" s="265">
        <v>251000</v>
      </c>
      <c r="F284" s="536">
        <f t="shared" si="13"/>
        <v>365406275.75</v>
      </c>
      <c r="G284" s="535">
        <f t="shared" si="12"/>
        <v>251000</v>
      </c>
      <c r="H284" s="534">
        <f t="shared" si="14"/>
        <v>365406275.75</v>
      </c>
      <c r="I284"/>
      <c r="J284" t="s">
        <v>14</v>
      </c>
      <c r="K284" s="272" t="s">
        <v>736</v>
      </c>
      <c r="L284"/>
    </row>
    <row r="285" spans="2:12">
      <c r="B285" s="257" t="s">
        <v>980</v>
      </c>
      <c r="C285" s="118" t="s">
        <v>1151</v>
      </c>
      <c r="D285" s="284" t="s">
        <v>1153</v>
      </c>
      <c r="E285" s="265">
        <v>5000000</v>
      </c>
      <c r="F285" s="536">
        <f t="shared" si="13"/>
        <v>370406275.75</v>
      </c>
      <c r="G285" s="535">
        <f t="shared" si="12"/>
        <v>5000000</v>
      </c>
      <c r="H285" s="534">
        <f t="shared" si="14"/>
        <v>370406275.75</v>
      </c>
      <c r="I285"/>
      <c r="J285" t="s">
        <v>14</v>
      </c>
      <c r="K285" s="272" t="s">
        <v>736</v>
      </c>
      <c r="L285"/>
    </row>
    <row r="286" spans="2:12">
      <c r="B286" s="257" t="s">
        <v>980</v>
      </c>
      <c r="C286" s="118" t="s">
        <v>2303</v>
      </c>
      <c r="D286" s="284" t="s">
        <v>2300</v>
      </c>
      <c r="E286" s="265">
        <v>9121.56</v>
      </c>
      <c r="F286" s="536">
        <f t="shared" si="13"/>
        <v>370415397.31</v>
      </c>
      <c r="G286" s="535">
        <f t="shared" si="12"/>
        <v>9121.56</v>
      </c>
      <c r="H286" s="534">
        <f t="shared" si="14"/>
        <v>370415397.31</v>
      </c>
      <c r="I286"/>
      <c r="J286" t="s">
        <v>515</v>
      </c>
      <c r="K286" s="272" t="s">
        <v>489</v>
      </c>
      <c r="L286"/>
    </row>
    <row r="287" spans="2:12">
      <c r="B287" s="257" t="s">
        <v>980</v>
      </c>
      <c r="C287" s="118" t="s">
        <v>4034</v>
      </c>
      <c r="D287" s="284" t="s">
        <v>2882</v>
      </c>
      <c r="E287" s="265">
        <v>500000</v>
      </c>
      <c r="F287" s="536">
        <f t="shared" si="13"/>
        <v>370915397.31</v>
      </c>
      <c r="G287" s="535">
        <f t="shared" si="12"/>
        <v>500000</v>
      </c>
      <c r="H287" s="534">
        <f t="shared" si="14"/>
        <v>370915397.31</v>
      </c>
      <c r="I287"/>
      <c r="J287" t="s">
        <v>14</v>
      </c>
      <c r="K287" s="272" t="s">
        <v>736</v>
      </c>
      <c r="L287"/>
    </row>
    <row r="288" spans="2:12">
      <c r="B288" s="257" t="s">
        <v>980</v>
      </c>
      <c r="C288" s="118" t="s">
        <v>4034</v>
      </c>
      <c r="D288" s="284" t="s">
        <v>1526</v>
      </c>
      <c r="E288" s="265">
        <v>245000</v>
      </c>
      <c r="F288" s="536">
        <f t="shared" si="13"/>
        <v>371160397.31</v>
      </c>
      <c r="G288" s="535">
        <f t="shared" si="12"/>
        <v>245000</v>
      </c>
      <c r="H288" s="534">
        <f t="shared" si="14"/>
        <v>371160397.31</v>
      </c>
      <c r="I288"/>
      <c r="J288" t="s">
        <v>14</v>
      </c>
      <c r="K288" s="272" t="s">
        <v>736</v>
      </c>
      <c r="L288"/>
    </row>
    <row r="289" spans="2:12">
      <c r="B289" s="257" t="s">
        <v>980</v>
      </c>
      <c r="C289" s="118" t="s">
        <v>4034</v>
      </c>
      <c r="D289" s="284" t="s">
        <v>1527</v>
      </c>
      <c r="E289" s="265">
        <v>55000</v>
      </c>
      <c r="F289" s="536">
        <f t="shared" si="13"/>
        <v>371215397.31</v>
      </c>
      <c r="G289" s="535">
        <f t="shared" si="12"/>
        <v>55000</v>
      </c>
      <c r="H289" s="534">
        <f t="shared" si="14"/>
        <v>371215397.31</v>
      </c>
      <c r="I289"/>
      <c r="J289" t="s">
        <v>14</v>
      </c>
      <c r="K289" s="272" t="s">
        <v>736</v>
      </c>
      <c r="L289"/>
    </row>
    <row r="290" spans="2:12">
      <c r="B290" s="257" t="s">
        <v>980</v>
      </c>
      <c r="C290" s="118" t="s">
        <v>4034</v>
      </c>
      <c r="D290" s="284" t="s">
        <v>1528</v>
      </c>
      <c r="E290" s="265">
        <v>55000</v>
      </c>
      <c r="F290" s="536">
        <f t="shared" si="13"/>
        <v>371270397.31</v>
      </c>
      <c r="G290" s="535">
        <f t="shared" si="12"/>
        <v>55000</v>
      </c>
      <c r="H290" s="534">
        <f t="shared" si="14"/>
        <v>371270397.31</v>
      </c>
      <c r="I290"/>
      <c r="J290" t="s">
        <v>14</v>
      </c>
      <c r="K290" s="272" t="s">
        <v>736</v>
      </c>
      <c r="L290"/>
    </row>
    <row r="291" spans="2:12">
      <c r="B291" s="257" t="s">
        <v>980</v>
      </c>
      <c r="C291" s="118" t="s">
        <v>4034</v>
      </c>
      <c r="D291" s="284" t="s">
        <v>1066</v>
      </c>
      <c r="E291" s="265">
        <v>200000</v>
      </c>
      <c r="F291" s="536">
        <f t="shared" si="13"/>
        <v>371470397.31</v>
      </c>
      <c r="G291" s="535">
        <f t="shared" si="12"/>
        <v>200000</v>
      </c>
      <c r="H291" s="534">
        <f t="shared" si="14"/>
        <v>371470397.31</v>
      </c>
      <c r="I291"/>
      <c r="J291" t="s">
        <v>14</v>
      </c>
      <c r="K291" s="272" t="s">
        <v>736</v>
      </c>
      <c r="L291"/>
    </row>
    <row r="292" spans="2:12">
      <c r="B292" s="257" t="s">
        <v>980</v>
      </c>
      <c r="C292" s="118" t="s">
        <v>1157</v>
      </c>
      <c r="D292" s="284" t="s">
        <v>1056</v>
      </c>
      <c r="E292" s="265">
        <v>165000</v>
      </c>
      <c r="F292" s="536">
        <f t="shared" si="13"/>
        <v>371635397.31</v>
      </c>
      <c r="G292" s="535">
        <f t="shared" si="12"/>
        <v>165000</v>
      </c>
      <c r="H292" s="534">
        <f t="shared" si="14"/>
        <v>371635397.31</v>
      </c>
      <c r="I292"/>
      <c r="J292" t="s">
        <v>14</v>
      </c>
      <c r="K292" s="272" t="s">
        <v>736</v>
      </c>
      <c r="L292"/>
    </row>
    <row r="293" spans="2:12">
      <c r="B293" s="257" t="s">
        <v>980</v>
      </c>
      <c r="C293" s="118" t="s">
        <v>1157</v>
      </c>
      <c r="D293" s="284" t="s">
        <v>1158</v>
      </c>
      <c r="E293" s="265">
        <v>720500</v>
      </c>
      <c r="F293" s="536">
        <f t="shared" si="13"/>
        <v>372355897.31</v>
      </c>
      <c r="G293" s="535">
        <f t="shared" si="12"/>
        <v>720500</v>
      </c>
      <c r="H293" s="534">
        <f t="shared" si="14"/>
        <v>372355897.31</v>
      </c>
      <c r="I293"/>
      <c r="J293" t="s">
        <v>14</v>
      </c>
      <c r="K293" s="272" t="s">
        <v>736</v>
      </c>
      <c r="L293"/>
    </row>
    <row r="294" spans="2:12">
      <c r="B294" s="257" t="s">
        <v>980</v>
      </c>
      <c r="C294" s="118" t="s">
        <v>1157</v>
      </c>
      <c r="D294" s="284" t="s">
        <v>4035</v>
      </c>
      <c r="E294" s="265">
        <v>160000</v>
      </c>
      <c r="F294" s="536">
        <f t="shared" si="13"/>
        <v>372515897.31</v>
      </c>
      <c r="G294" s="535">
        <f t="shared" si="12"/>
        <v>160000</v>
      </c>
      <c r="H294" s="534">
        <f t="shared" si="14"/>
        <v>372515897.31</v>
      </c>
      <c r="I294"/>
      <c r="J294" t="s">
        <v>14</v>
      </c>
      <c r="K294" s="272" t="s">
        <v>736</v>
      </c>
      <c r="L294"/>
    </row>
    <row r="295" spans="2:12">
      <c r="B295" s="257" t="s">
        <v>980</v>
      </c>
      <c r="C295" s="118" t="s">
        <v>1157</v>
      </c>
      <c r="D295" s="284" t="s">
        <v>1160</v>
      </c>
      <c r="E295" s="265">
        <v>103000</v>
      </c>
      <c r="F295" s="536">
        <f t="shared" si="13"/>
        <v>372618897.31</v>
      </c>
      <c r="G295" s="535">
        <f t="shared" si="12"/>
        <v>103000</v>
      </c>
      <c r="H295" s="534">
        <f t="shared" si="14"/>
        <v>372618897.31</v>
      </c>
      <c r="I295"/>
      <c r="J295" t="s">
        <v>14</v>
      </c>
      <c r="K295" s="272" t="s">
        <v>736</v>
      </c>
      <c r="L295"/>
    </row>
    <row r="296" spans="2:12">
      <c r="B296" s="257" t="s">
        <v>980</v>
      </c>
      <c r="C296" s="118" t="s">
        <v>1157</v>
      </c>
      <c r="D296" s="284" t="s">
        <v>1161</v>
      </c>
      <c r="E296" s="265">
        <v>204000</v>
      </c>
      <c r="F296" s="536">
        <f t="shared" si="13"/>
        <v>372822897.31</v>
      </c>
      <c r="G296" s="535">
        <f t="shared" si="12"/>
        <v>204000</v>
      </c>
      <c r="H296" s="534">
        <f t="shared" si="14"/>
        <v>372822897.31</v>
      </c>
      <c r="I296"/>
      <c r="J296" t="s">
        <v>14</v>
      </c>
      <c r="K296" s="272" t="s">
        <v>736</v>
      </c>
      <c r="L296"/>
    </row>
    <row r="297" spans="2:12">
      <c r="B297" s="257" t="s">
        <v>980</v>
      </c>
      <c r="C297" s="118" t="s">
        <v>1157</v>
      </c>
      <c r="D297" s="284" t="s">
        <v>1066</v>
      </c>
      <c r="E297" s="265">
        <v>386000</v>
      </c>
      <c r="F297" s="536">
        <f t="shared" si="13"/>
        <v>373208897.31</v>
      </c>
      <c r="G297" s="535">
        <f t="shared" si="12"/>
        <v>386000</v>
      </c>
      <c r="H297" s="534">
        <f t="shared" si="14"/>
        <v>373208897.31</v>
      </c>
      <c r="I297"/>
      <c r="J297" t="s">
        <v>14</v>
      </c>
      <c r="K297" s="272" t="s">
        <v>736</v>
      </c>
      <c r="L297"/>
    </row>
    <row r="298" spans="2:12">
      <c r="B298" s="257" t="s">
        <v>980</v>
      </c>
      <c r="C298" s="118" t="s">
        <v>1157</v>
      </c>
      <c r="D298" s="284" t="s">
        <v>1162</v>
      </c>
      <c r="E298" s="265">
        <v>90000</v>
      </c>
      <c r="F298" s="536">
        <f t="shared" si="13"/>
        <v>373298897.31</v>
      </c>
      <c r="G298" s="535">
        <f t="shared" si="12"/>
        <v>90000</v>
      </c>
      <c r="H298" s="534">
        <f t="shared" si="14"/>
        <v>373298897.31</v>
      </c>
      <c r="I298"/>
      <c r="J298" t="s">
        <v>14</v>
      </c>
      <c r="K298" s="272" t="s">
        <v>736</v>
      </c>
      <c r="L298"/>
    </row>
    <row r="299" spans="2:12">
      <c r="B299" s="257" t="s">
        <v>980</v>
      </c>
      <c r="C299" s="118" t="s">
        <v>1163</v>
      </c>
      <c r="D299" s="284" t="s">
        <v>1165</v>
      </c>
      <c r="E299" s="265">
        <v>64000</v>
      </c>
      <c r="F299" s="536">
        <f t="shared" si="13"/>
        <v>373362897.31</v>
      </c>
      <c r="G299" s="535">
        <f t="shared" si="12"/>
        <v>64000</v>
      </c>
      <c r="H299" s="534">
        <f t="shared" si="14"/>
        <v>373362897.31</v>
      </c>
      <c r="I299"/>
      <c r="J299" t="s">
        <v>14</v>
      </c>
      <c r="K299" s="272" t="s">
        <v>736</v>
      </c>
      <c r="L299"/>
    </row>
    <row r="300" spans="2:12">
      <c r="B300" s="257" t="s">
        <v>980</v>
      </c>
      <c r="C300" s="118" t="s">
        <v>1163</v>
      </c>
      <c r="D300" s="284" t="s">
        <v>1167</v>
      </c>
      <c r="E300" s="265">
        <v>125000</v>
      </c>
      <c r="F300" s="536">
        <f t="shared" si="13"/>
        <v>373487897.31</v>
      </c>
      <c r="G300" s="535">
        <f t="shared" si="12"/>
        <v>125000</v>
      </c>
      <c r="H300" s="534">
        <f t="shared" si="14"/>
        <v>373487897.31</v>
      </c>
      <c r="I300"/>
      <c r="J300" t="s">
        <v>14</v>
      </c>
      <c r="K300" s="272" t="s">
        <v>736</v>
      </c>
      <c r="L300"/>
    </row>
    <row r="301" spans="2:12">
      <c r="B301" s="257" t="s">
        <v>980</v>
      </c>
      <c r="C301" s="118" t="s">
        <v>1163</v>
      </c>
      <c r="D301" s="284" t="s">
        <v>1164</v>
      </c>
      <c r="E301" s="265">
        <v>1150000</v>
      </c>
      <c r="F301" s="536">
        <f t="shared" si="13"/>
        <v>374637897.31</v>
      </c>
      <c r="G301" s="535">
        <f t="shared" si="12"/>
        <v>1150000</v>
      </c>
      <c r="H301" s="534">
        <f t="shared" si="14"/>
        <v>374637897.31</v>
      </c>
      <c r="I301"/>
      <c r="J301" t="s">
        <v>14</v>
      </c>
      <c r="K301" s="272" t="s">
        <v>736</v>
      </c>
      <c r="L301"/>
    </row>
    <row r="302" spans="2:12">
      <c r="B302" s="257" t="s">
        <v>980</v>
      </c>
      <c r="C302" s="118" t="s">
        <v>1163</v>
      </c>
      <c r="D302" s="284" t="s">
        <v>1166</v>
      </c>
      <c r="E302" s="265">
        <v>75000</v>
      </c>
      <c r="F302" s="536">
        <f t="shared" si="13"/>
        <v>374712897.31</v>
      </c>
      <c r="G302" s="535">
        <f t="shared" si="12"/>
        <v>75000</v>
      </c>
      <c r="H302" s="534">
        <f t="shared" si="14"/>
        <v>374712897.31</v>
      </c>
      <c r="I302"/>
      <c r="J302" t="s">
        <v>14</v>
      </c>
      <c r="K302" s="272" t="s">
        <v>736</v>
      </c>
      <c r="L302"/>
    </row>
    <row r="303" spans="2:12">
      <c r="B303" s="257" t="s">
        <v>980</v>
      </c>
      <c r="C303" s="118" t="s">
        <v>1163</v>
      </c>
      <c r="D303" s="284" t="s">
        <v>1168</v>
      </c>
      <c r="E303" s="265">
        <v>33000</v>
      </c>
      <c r="F303" s="536">
        <f t="shared" si="13"/>
        <v>374745897.31</v>
      </c>
      <c r="G303" s="535">
        <f t="shared" si="12"/>
        <v>33000</v>
      </c>
      <c r="H303" s="534">
        <f t="shared" si="14"/>
        <v>374745897.31</v>
      </c>
      <c r="I303"/>
      <c r="J303" t="s">
        <v>14</v>
      </c>
      <c r="K303" s="272" t="s">
        <v>736</v>
      </c>
      <c r="L303"/>
    </row>
    <row r="304" spans="2:12">
      <c r="B304" s="257" t="s">
        <v>980</v>
      </c>
      <c r="C304" s="118" t="s">
        <v>1163</v>
      </c>
      <c r="D304" s="284" t="s">
        <v>1172</v>
      </c>
      <c r="E304" s="265">
        <v>125000</v>
      </c>
      <c r="F304" s="536">
        <f t="shared" si="13"/>
        <v>374870897.31</v>
      </c>
      <c r="G304" s="535">
        <f t="shared" si="12"/>
        <v>125000</v>
      </c>
      <c r="H304" s="534">
        <f t="shared" si="14"/>
        <v>374870897.31</v>
      </c>
      <c r="I304"/>
      <c r="J304" t="s">
        <v>14</v>
      </c>
      <c r="K304" s="272" t="s">
        <v>736</v>
      </c>
      <c r="L304"/>
    </row>
    <row r="305" spans="2:12">
      <c r="B305" s="257" t="s">
        <v>980</v>
      </c>
      <c r="C305" s="118" t="s">
        <v>1163</v>
      </c>
      <c r="D305" s="284" t="s">
        <v>1173</v>
      </c>
      <c r="E305" s="265">
        <v>475000</v>
      </c>
      <c r="F305" s="536">
        <f t="shared" si="13"/>
        <v>375345897.31</v>
      </c>
      <c r="G305" s="535">
        <f t="shared" si="12"/>
        <v>475000</v>
      </c>
      <c r="H305" s="534">
        <f t="shared" si="14"/>
        <v>375345897.31</v>
      </c>
      <c r="I305"/>
      <c r="J305" t="s">
        <v>14</v>
      </c>
      <c r="K305" s="272" t="s">
        <v>736</v>
      </c>
      <c r="L305"/>
    </row>
    <row r="306" spans="2:12">
      <c r="B306" s="257" t="s">
        <v>980</v>
      </c>
      <c r="C306" s="118" t="s">
        <v>1163</v>
      </c>
      <c r="D306" s="284" t="s">
        <v>1174</v>
      </c>
      <c r="E306" s="265">
        <v>450000</v>
      </c>
      <c r="F306" s="536">
        <f t="shared" si="13"/>
        <v>375795897.31</v>
      </c>
      <c r="G306" s="535">
        <f t="shared" si="12"/>
        <v>450000</v>
      </c>
      <c r="H306" s="534">
        <f t="shared" si="14"/>
        <v>375795897.31</v>
      </c>
      <c r="I306"/>
      <c r="J306" t="s">
        <v>14</v>
      </c>
      <c r="K306" s="272" t="s">
        <v>736</v>
      </c>
      <c r="L306"/>
    </row>
    <row r="307" spans="2:12">
      <c r="B307" s="257" t="s">
        <v>980</v>
      </c>
      <c r="C307" s="118" t="s">
        <v>1163</v>
      </c>
      <c r="D307" s="284" t="s">
        <v>1176</v>
      </c>
      <c r="E307" s="265">
        <v>257000</v>
      </c>
      <c r="F307" s="536">
        <f t="shared" si="13"/>
        <v>376052897.31</v>
      </c>
      <c r="G307" s="535">
        <f t="shared" si="12"/>
        <v>257000</v>
      </c>
      <c r="H307" s="534">
        <f t="shared" si="14"/>
        <v>376052897.31</v>
      </c>
      <c r="I307"/>
      <c r="J307" t="s">
        <v>14</v>
      </c>
      <c r="K307" s="272" t="s">
        <v>736</v>
      </c>
      <c r="L307"/>
    </row>
    <row r="308" spans="2:12">
      <c r="B308" s="257" t="s">
        <v>980</v>
      </c>
      <c r="C308" s="118" t="s">
        <v>1163</v>
      </c>
      <c r="D308" s="284" t="s">
        <v>1177</v>
      </c>
      <c r="E308" s="265">
        <v>113000</v>
      </c>
      <c r="F308" s="536">
        <f t="shared" si="13"/>
        <v>376165897.31</v>
      </c>
      <c r="G308" s="535">
        <f t="shared" si="12"/>
        <v>113000</v>
      </c>
      <c r="H308" s="534">
        <f t="shared" si="14"/>
        <v>376165897.31</v>
      </c>
      <c r="I308"/>
      <c r="J308" t="s">
        <v>14</v>
      </c>
      <c r="K308" s="272" t="s">
        <v>736</v>
      </c>
      <c r="L308"/>
    </row>
    <row r="309" spans="2:12">
      <c r="B309" s="257" t="s">
        <v>980</v>
      </c>
      <c r="C309" s="118" t="s">
        <v>1163</v>
      </c>
      <c r="D309" s="284" t="s">
        <v>1169</v>
      </c>
      <c r="E309" s="265">
        <v>1392000</v>
      </c>
      <c r="F309" s="536">
        <f t="shared" si="13"/>
        <v>377557897.31</v>
      </c>
      <c r="G309" s="535">
        <f t="shared" si="12"/>
        <v>1392000</v>
      </c>
      <c r="H309" s="534">
        <f t="shared" si="14"/>
        <v>377557897.31</v>
      </c>
      <c r="I309"/>
      <c r="J309" t="s">
        <v>14</v>
      </c>
      <c r="K309" s="272" t="s">
        <v>736</v>
      </c>
      <c r="L309"/>
    </row>
    <row r="310" spans="2:12">
      <c r="B310" s="257" t="s">
        <v>980</v>
      </c>
      <c r="C310" s="118" t="s">
        <v>1163</v>
      </c>
      <c r="D310" s="284" t="s">
        <v>1170</v>
      </c>
      <c r="E310" s="265">
        <v>35000</v>
      </c>
      <c r="F310" s="536">
        <f t="shared" si="13"/>
        <v>377592897.31</v>
      </c>
      <c r="G310" s="535">
        <f t="shared" si="12"/>
        <v>35000</v>
      </c>
      <c r="H310" s="534">
        <f t="shared" si="14"/>
        <v>377592897.31</v>
      </c>
      <c r="I310"/>
      <c r="J310" t="s">
        <v>14</v>
      </c>
      <c r="K310" s="272" t="s">
        <v>736</v>
      </c>
      <c r="L310"/>
    </row>
    <row r="311" spans="2:12">
      <c r="B311" s="257" t="s">
        <v>980</v>
      </c>
      <c r="C311" s="118" t="s">
        <v>1163</v>
      </c>
      <c r="D311" s="284" t="s">
        <v>1171</v>
      </c>
      <c r="E311" s="265">
        <v>180000</v>
      </c>
      <c r="F311" s="536">
        <f t="shared" si="13"/>
        <v>377772897.31</v>
      </c>
      <c r="G311" s="535">
        <f t="shared" si="12"/>
        <v>180000</v>
      </c>
      <c r="H311" s="534">
        <f t="shared" si="14"/>
        <v>377772897.31</v>
      </c>
      <c r="I311"/>
      <c r="J311" t="s">
        <v>14</v>
      </c>
      <c r="K311" s="272" t="s">
        <v>736</v>
      </c>
      <c r="L311"/>
    </row>
    <row r="312" spans="2:12">
      <c r="B312" s="257" t="s">
        <v>980</v>
      </c>
      <c r="C312" s="118" t="s">
        <v>1163</v>
      </c>
      <c r="D312" s="284" t="s">
        <v>1175</v>
      </c>
      <c r="E312" s="265">
        <v>38000</v>
      </c>
      <c r="F312" s="536">
        <f t="shared" si="13"/>
        <v>377810897.31</v>
      </c>
      <c r="G312" s="535">
        <f t="shared" si="12"/>
        <v>38000</v>
      </c>
      <c r="H312" s="534">
        <f t="shared" si="14"/>
        <v>377810897.31</v>
      </c>
      <c r="I312"/>
      <c r="J312" t="s">
        <v>14</v>
      </c>
      <c r="K312" s="272" t="s">
        <v>736</v>
      </c>
      <c r="L312"/>
    </row>
    <row r="313" spans="2:12">
      <c r="B313" s="257" t="s">
        <v>980</v>
      </c>
      <c r="C313" s="118" t="s">
        <v>1163</v>
      </c>
      <c r="D313" s="284" t="s">
        <v>1178</v>
      </c>
      <c r="E313" s="265">
        <v>238000</v>
      </c>
      <c r="F313" s="536">
        <f t="shared" si="13"/>
        <v>378048897.31</v>
      </c>
      <c r="G313" s="535">
        <f t="shared" si="12"/>
        <v>238000</v>
      </c>
      <c r="H313" s="534">
        <f t="shared" si="14"/>
        <v>378048897.31</v>
      </c>
      <c r="I313"/>
      <c r="J313" t="s">
        <v>14</v>
      </c>
      <c r="K313" s="272" t="s">
        <v>736</v>
      </c>
      <c r="L313"/>
    </row>
    <row r="314" spans="2:12">
      <c r="B314" s="257" t="s">
        <v>980</v>
      </c>
      <c r="C314" s="118" t="s">
        <v>1179</v>
      </c>
      <c r="D314" s="284" t="s">
        <v>4036</v>
      </c>
      <c r="E314" s="265">
        <v>58000</v>
      </c>
      <c r="F314" s="536">
        <f t="shared" si="13"/>
        <v>378106897.31</v>
      </c>
      <c r="G314" s="535">
        <f t="shared" si="12"/>
        <v>58000</v>
      </c>
      <c r="H314" s="534">
        <f t="shared" si="14"/>
        <v>378106897.31</v>
      </c>
      <c r="I314"/>
      <c r="J314" t="s">
        <v>14</v>
      </c>
      <c r="K314" s="272" t="s">
        <v>736</v>
      </c>
      <c r="L314"/>
    </row>
    <row r="315" spans="2:12">
      <c r="B315" s="257" t="s">
        <v>980</v>
      </c>
      <c r="C315" s="118" t="s">
        <v>1180</v>
      </c>
      <c r="D315" s="284" t="s">
        <v>4037</v>
      </c>
      <c r="E315" s="265">
        <v>2500000</v>
      </c>
      <c r="F315" s="536">
        <f t="shared" si="13"/>
        <v>380606897.31</v>
      </c>
      <c r="G315" s="535">
        <f t="shared" si="12"/>
        <v>2500000</v>
      </c>
      <c r="H315" s="534">
        <f t="shared" si="14"/>
        <v>380606897.31</v>
      </c>
      <c r="I315"/>
      <c r="J315" t="s">
        <v>14</v>
      </c>
      <c r="K315" s="272" t="s">
        <v>736</v>
      </c>
      <c r="L315"/>
    </row>
    <row r="316" spans="2:12">
      <c r="B316" s="257" t="s">
        <v>980</v>
      </c>
      <c r="C316" s="118" t="s">
        <v>1180</v>
      </c>
      <c r="D316" s="284" t="s">
        <v>1181</v>
      </c>
      <c r="E316" s="265">
        <v>440000</v>
      </c>
      <c r="F316" s="536">
        <f t="shared" si="13"/>
        <v>381046897.31</v>
      </c>
      <c r="G316" s="535">
        <f t="shared" si="12"/>
        <v>440000</v>
      </c>
      <c r="H316" s="534">
        <f t="shared" si="14"/>
        <v>381046897.31</v>
      </c>
      <c r="I316"/>
      <c r="J316" t="s">
        <v>14</v>
      </c>
      <c r="K316" s="272" t="s">
        <v>736</v>
      </c>
      <c r="L316"/>
    </row>
    <row r="317" spans="2:12">
      <c r="B317" s="257" t="s">
        <v>980</v>
      </c>
      <c r="C317" s="118" t="s">
        <v>1180</v>
      </c>
      <c r="D317" s="284" t="s">
        <v>1189</v>
      </c>
      <c r="E317" s="265">
        <v>172000</v>
      </c>
      <c r="F317" s="536">
        <f t="shared" si="13"/>
        <v>381218897.31</v>
      </c>
      <c r="G317" s="535">
        <f t="shared" si="12"/>
        <v>172000</v>
      </c>
      <c r="H317" s="534">
        <f t="shared" si="14"/>
        <v>381218897.31</v>
      </c>
      <c r="I317"/>
      <c r="J317" t="s">
        <v>14</v>
      </c>
      <c r="K317" s="272" t="s">
        <v>736</v>
      </c>
      <c r="L317"/>
    </row>
    <row r="318" spans="2:12">
      <c r="B318" s="257" t="s">
        <v>980</v>
      </c>
      <c r="C318" s="118" t="s">
        <v>1180</v>
      </c>
      <c r="D318" s="284" t="s">
        <v>2330</v>
      </c>
      <c r="E318" s="265">
        <v>1500000</v>
      </c>
      <c r="F318" s="536">
        <f t="shared" si="13"/>
        <v>382718897.31</v>
      </c>
      <c r="G318" s="535">
        <f t="shared" si="12"/>
        <v>1500000</v>
      </c>
      <c r="H318" s="534">
        <f t="shared" si="14"/>
        <v>382718897.31</v>
      </c>
      <c r="I318"/>
      <c r="J318" t="s">
        <v>14</v>
      </c>
      <c r="K318" s="272" t="s">
        <v>736</v>
      </c>
      <c r="L318"/>
    </row>
    <row r="319" spans="2:12">
      <c r="B319" s="257" t="s">
        <v>980</v>
      </c>
      <c r="C319" s="118" t="s">
        <v>1180</v>
      </c>
      <c r="D319" s="284" t="s">
        <v>1184</v>
      </c>
      <c r="E319" s="265">
        <v>31000</v>
      </c>
      <c r="F319" s="536">
        <f t="shared" si="13"/>
        <v>382749897.31</v>
      </c>
      <c r="G319" s="535">
        <f t="shared" si="12"/>
        <v>31000</v>
      </c>
      <c r="H319" s="534">
        <f t="shared" si="14"/>
        <v>382749897.31</v>
      </c>
      <c r="I319"/>
      <c r="J319" t="s">
        <v>14</v>
      </c>
      <c r="K319" s="272" t="s">
        <v>736</v>
      </c>
      <c r="L319"/>
    </row>
    <row r="320" spans="2:12">
      <c r="B320" s="257" t="s">
        <v>980</v>
      </c>
      <c r="C320" s="118" t="s">
        <v>1180</v>
      </c>
      <c r="D320" s="284" t="s">
        <v>1187</v>
      </c>
      <c r="E320" s="265">
        <v>43000</v>
      </c>
      <c r="F320" s="536">
        <f t="shared" si="13"/>
        <v>382792897.31</v>
      </c>
      <c r="G320" s="535">
        <f t="shared" si="12"/>
        <v>43000</v>
      </c>
      <c r="H320" s="534">
        <f t="shared" si="14"/>
        <v>382792897.31</v>
      </c>
      <c r="I320"/>
      <c r="J320" t="s">
        <v>14</v>
      </c>
      <c r="K320" s="272" t="s">
        <v>736</v>
      </c>
      <c r="L320"/>
    </row>
    <row r="321" spans="2:12">
      <c r="B321" s="257" t="s">
        <v>980</v>
      </c>
      <c r="C321" s="118" t="s">
        <v>1180</v>
      </c>
      <c r="D321" s="284" t="s">
        <v>1061</v>
      </c>
      <c r="E321" s="265">
        <v>31000</v>
      </c>
      <c r="F321" s="536">
        <f t="shared" si="13"/>
        <v>382823897.31</v>
      </c>
      <c r="G321" s="535">
        <f t="shared" si="12"/>
        <v>31000</v>
      </c>
      <c r="H321" s="534">
        <f t="shared" si="14"/>
        <v>382823897.31</v>
      </c>
      <c r="I321"/>
      <c r="J321" t="s">
        <v>14</v>
      </c>
      <c r="K321" s="272" t="s">
        <v>736</v>
      </c>
      <c r="L321"/>
    </row>
    <row r="322" spans="2:12">
      <c r="B322" s="257" t="s">
        <v>980</v>
      </c>
      <c r="C322" s="118" t="s">
        <v>1180</v>
      </c>
      <c r="D322" s="284" t="s">
        <v>1182</v>
      </c>
      <c r="E322" s="265">
        <v>2718000</v>
      </c>
      <c r="F322" s="536">
        <f t="shared" si="13"/>
        <v>385541897.31</v>
      </c>
      <c r="G322" s="535">
        <f t="shared" si="12"/>
        <v>2718000</v>
      </c>
      <c r="H322" s="534">
        <f t="shared" si="14"/>
        <v>385541897.31</v>
      </c>
      <c r="I322"/>
      <c r="J322" t="s">
        <v>14</v>
      </c>
      <c r="K322" s="272" t="s">
        <v>736</v>
      </c>
      <c r="L322"/>
    </row>
    <row r="323" spans="2:12">
      <c r="B323" s="257" t="s">
        <v>980</v>
      </c>
      <c r="C323" s="118" t="s">
        <v>1180</v>
      </c>
      <c r="D323" s="284" t="s">
        <v>1191</v>
      </c>
      <c r="E323" s="265">
        <v>177000</v>
      </c>
      <c r="F323" s="536">
        <f t="shared" si="13"/>
        <v>385718897.31</v>
      </c>
      <c r="G323" s="535">
        <f t="shared" si="12"/>
        <v>177000</v>
      </c>
      <c r="H323" s="534">
        <f t="shared" si="14"/>
        <v>385718897.31</v>
      </c>
      <c r="I323"/>
      <c r="J323" t="s">
        <v>14</v>
      </c>
      <c r="K323" s="272" t="s">
        <v>736</v>
      </c>
      <c r="L323"/>
    </row>
    <row r="324" spans="2:12">
      <c r="B324" s="257" t="s">
        <v>980</v>
      </c>
      <c r="C324" s="118" t="s">
        <v>1180</v>
      </c>
      <c r="D324" s="284" t="s">
        <v>1192</v>
      </c>
      <c r="E324" s="265">
        <v>85000</v>
      </c>
      <c r="F324" s="536">
        <f t="shared" si="13"/>
        <v>385803897.31</v>
      </c>
      <c r="G324" s="535">
        <f t="shared" si="12"/>
        <v>85000</v>
      </c>
      <c r="H324" s="534">
        <f t="shared" si="14"/>
        <v>385803897.31</v>
      </c>
      <c r="I324"/>
      <c r="J324" t="s">
        <v>14</v>
      </c>
      <c r="K324" s="272" t="s">
        <v>736</v>
      </c>
      <c r="L324"/>
    </row>
    <row r="325" spans="2:12">
      <c r="B325" s="257" t="s">
        <v>980</v>
      </c>
      <c r="C325" s="118" t="s">
        <v>1180</v>
      </c>
      <c r="D325" s="284" t="s">
        <v>1194</v>
      </c>
      <c r="E325" s="265">
        <v>31000</v>
      </c>
      <c r="F325" s="536">
        <f t="shared" si="13"/>
        <v>385834897.31</v>
      </c>
      <c r="G325" s="535">
        <f t="shared" si="12"/>
        <v>31000</v>
      </c>
      <c r="H325" s="534">
        <f t="shared" si="14"/>
        <v>385834897.31</v>
      </c>
      <c r="I325"/>
      <c r="J325" t="s">
        <v>14</v>
      </c>
      <c r="K325" s="272" t="s">
        <v>736</v>
      </c>
      <c r="L325"/>
    </row>
    <row r="326" spans="2:12">
      <c r="B326" s="257" t="s">
        <v>980</v>
      </c>
      <c r="C326" s="118" t="s">
        <v>1180</v>
      </c>
      <c r="D326" s="284" t="s">
        <v>1195</v>
      </c>
      <c r="E326" s="265">
        <v>190000</v>
      </c>
      <c r="F326" s="536">
        <f t="shared" si="13"/>
        <v>386024897.31</v>
      </c>
      <c r="G326" s="535">
        <f t="shared" si="12"/>
        <v>190000</v>
      </c>
      <c r="H326" s="534">
        <f t="shared" si="14"/>
        <v>386024897.31</v>
      </c>
      <c r="I326"/>
      <c r="J326" t="s">
        <v>14</v>
      </c>
      <c r="K326" s="272" t="s">
        <v>736</v>
      </c>
      <c r="L326"/>
    </row>
    <row r="327" spans="2:12">
      <c r="B327" s="257" t="s">
        <v>980</v>
      </c>
      <c r="C327" s="118" t="s">
        <v>1180</v>
      </c>
      <c r="D327" s="284" t="s">
        <v>1066</v>
      </c>
      <c r="E327" s="265">
        <v>170000</v>
      </c>
      <c r="F327" s="536">
        <f t="shared" si="13"/>
        <v>386194897.31</v>
      </c>
      <c r="G327" s="535">
        <f t="shared" ref="G327:G390" si="15">E327</f>
        <v>170000</v>
      </c>
      <c r="H327" s="534">
        <f t="shared" si="14"/>
        <v>386194897.31</v>
      </c>
      <c r="I327"/>
      <c r="J327" t="s">
        <v>14</v>
      </c>
      <c r="K327" s="272" t="s">
        <v>736</v>
      </c>
      <c r="L327"/>
    </row>
    <row r="328" spans="2:12">
      <c r="B328" s="257" t="s">
        <v>980</v>
      </c>
      <c r="C328" s="118" t="s">
        <v>1180</v>
      </c>
      <c r="D328" s="284" t="s">
        <v>1077</v>
      </c>
      <c r="E328" s="265">
        <v>300000</v>
      </c>
      <c r="F328" s="536">
        <f t="shared" si="13"/>
        <v>386494897.31</v>
      </c>
      <c r="G328" s="535">
        <f t="shared" si="15"/>
        <v>300000</v>
      </c>
      <c r="H328" s="534">
        <f t="shared" si="14"/>
        <v>386494897.31</v>
      </c>
      <c r="I328"/>
      <c r="J328" t="s">
        <v>14</v>
      </c>
      <c r="K328" s="272" t="s">
        <v>736</v>
      </c>
      <c r="L328"/>
    </row>
    <row r="329" spans="2:12">
      <c r="B329" s="257" t="s">
        <v>980</v>
      </c>
      <c r="C329" s="118" t="s">
        <v>1180</v>
      </c>
      <c r="D329" s="284" t="s">
        <v>1183</v>
      </c>
      <c r="E329" s="265">
        <v>900000</v>
      </c>
      <c r="F329" s="536">
        <f t="shared" si="13"/>
        <v>387394897.31</v>
      </c>
      <c r="G329" s="535">
        <f t="shared" si="15"/>
        <v>900000</v>
      </c>
      <c r="H329" s="534">
        <f t="shared" si="14"/>
        <v>387394897.31</v>
      </c>
      <c r="I329"/>
      <c r="J329" t="s">
        <v>14</v>
      </c>
      <c r="K329" s="272" t="s">
        <v>736</v>
      </c>
      <c r="L329"/>
    </row>
    <row r="330" spans="2:12">
      <c r="B330" s="257" t="s">
        <v>980</v>
      </c>
      <c r="C330" s="118" t="s">
        <v>1180</v>
      </c>
      <c r="D330" s="284" t="s">
        <v>1185</v>
      </c>
      <c r="E330" s="265">
        <v>354000</v>
      </c>
      <c r="F330" s="536">
        <f t="shared" si="13"/>
        <v>387748897.31</v>
      </c>
      <c r="G330" s="535">
        <f t="shared" si="15"/>
        <v>354000</v>
      </c>
      <c r="H330" s="534">
        <f t="shared" si="14"/>
        <v>387748897.31</v>
      </c>
      <c r="I330"/>
      <c r="J330" t="s">
        <v>14</v>
      </c>
      <c r="K330" s="272" t="s">
        <v>736</v>
      </c>
      <c r="L330"/>
    </row>
    <row r="331" spans="2:12">
      <c r="B331" s="257" t="s">
        <v>980</v>
      </c>
      <c r="C331" s="118" t="s">
        <v>1180</v>
      </c>
      <c r="D331" s="284" t="s">
        <v>1186</v>
      </c>
      <c r="E331" s="265">
        <v>104000</v>
      </c>
      <c r="F331" s="536">
        <f t="shared" si="13"/>
        <v>387852897.31</v>
      </c>
      <c r="G331" s="535">
        <f t="shared" si="15"/>
        <v>104000</v>
      </c>
      <c r="H331" s="534">
        <f t="shared" si="14"/>
        <v>387852897.31</v>
      </c>
      <c r="I331"/>
      <c r="J331" t="s">
        <v>14</v>
      </c>
      <c r="K331" s="272" t="s">
        <v>736</v>
      </c>
      <c r="L331"/>
    </row>
    <row r="332" spans="2:12">
      <c r="B332" s="257" t="s">
        <v>980</v>
      </c>
      <c r="C332" s="118" t="s">
        <v>1180</v>
      </c>
      <c r="D332" s="284" t="s">
        <v>1188</v>
      </c>
      <c r="E332" s="265">
        <v>116000</v>
      </c>
      <c r="F332" s="536">
        <f t="shared" si="13"/>
        <v>387968897.31</v>
      </c>
      <c r="G332" s="535">
        <f t="shared" si="15"/>
        <v>116000</v>
      </c>
      <c r="H332" s="534">
        <f t="shared" si="14"/>
        <v>387968897.31</v>
      </c>
      <c r="I332"/>
      <c r="J332" t="s">
        <v>14</v>
      </c>
      <c r="K332" s="272" t="s">
        <v>736</v>
      </c>
      <c r="L332"/>
    </row>
    <row r="333" spans="2:12">
      <c r="B333" s="257" t="s">
        <v>980</v>
      </c>
      <c r="C333" s="118" t="s">
        <v>1180</v>
      </c>
      <c r="D333" s="284" t="s">
        <v>1190</v>
      </c>
      <c r="E333" s="265">
        <v>202000</v>
      </c>
      <c r="F333" s="536">
        <f t="shared" ref="F333:F396" si="16">F332+E333</f>
        <v>388170897.31</v>
      </c>
      <c r="G333" s="535">
        <f t="shared" si="15"/>
        <v>202000</v>
      </c>
      <c r="H333" s="534">
        <f t="shared" ref="H333:H396" si="17">H332+G333</f>
        <v>388170897.31</v>
      </c>
      <c r="I333"/>
      <c r="J333" t="s">
        <v>14</v>
      </c>
      <c r="K333" s="272" t="s">
        <v>736</v>
      </c>
      <c r="L333"/>
    </row>
    <row r="334" spans="2:12">
      <c r="B334" s="257" t="s">
        <v>980</v>
      </c>
      <c r="C334" s="118" t="s">
        <v>1180</v>
      </c>
      <c r="D334" s="284" t="s">
        <v>1193</v>
      </c>
      <c r="E334" s="265">
        <v>153000</v>
      </c>
      <c r="F334" s="536">
        <f t="shared" si="16"/>
        <v>388323897.31</v>
      </c>
      <c r="G334" s="535">
        <f t="shared" si="15"/>
        <v>153000</v>
      </c>
      <c r="H334" s="534">
        <f t="shared" si="17"/>
        <v>388323897.31</v>
      </c>
      <c r="I334"/>
      <c r="J334" t="s">
        <v>14</v>
      </c>
      <c r="K334" s="272" t="s">
        <v>736</v>
      </c>
      <c r="L334"/>
    </row>
    <row r="335" spans="2:12">
      <c r="B335" s="257" t="s">
        <v>980</v>
      </c>
      <c r="C335" s="118" t="s">
        <v>1180</v>
      </c>
      <c r="D335" s="284" t="s">
        <v>1196</v>
      </c>
      <c r="E335" s="265">
        <v>80000</v>
      </c>
      <c r="F335" s="536">
        <f t="shared" si="16"/>
        <v>388403897.31</v>
      </c>
      <c r="G335" s="535">
        <f t="shared" si="15"/>
        <v>80000</v>
      </c>
      <c r="H335" s="534">
        <f t="shared" si="17"/>
        <v>388403897.31</v>
      </c>
      <c r="I335"/>
      <c r="J335" t="s">
        <v>14</v>
      </c>
      <c r="K335" s="272" t="s">
        <v>736</v>
      </c>
      <c r="L335"/>
    </row>
    <row r="336" spans="2:12">
      <c r="B336" s="257" t="s">
        <v>980</v>
      </c>
      <c r="C336" s="118" t="s">
        <v>1180</v>
      </c>
      <c r="D336" s="284" t="s">
        <v>1197</v>
      </c>
      <c r="E336" s="265">
        <v>240000</v>
      </c>
      <c r="F336" s="536">
        <f t="shared" si="16"/>
        <v>388643897.31</v>
      </c>
      <c r="G336" s="535">
        <f t="shared" si="15"/>
        <v>240000</v>
      </c>
      <c r="H336" s="534">
        <f t="shared" si="17"/>
        <v>388643897.31</v>
      </c>
      <c r="I336"/>
      <c r="J336" t="s">
        <v>14</v>
      </c>
      <c r="K336" s="272" t="s">
        <v>736</v>
      </c>
      <c r="L336"/>
    </row>
    <row r="337" spans="2:12">
      <c r="B337" s="257" t="s">
        <v>980</v>
      </c>
      <c r="C337" s="118" t="s">
        <v>1198</v>
      </c>
      <c r="D337" s="284" t="s">
        <v>4038</v>
      </c>
      <c r="E337" s="265">
        <v>180000</v>
      </c>
      <c r="F337" s="536">
        <f t="shared" si="16"/>
        <v>388823897.31</v>
      </c>
      <c r="G337" s="535">
        <f t="shared" si="15"/>
        <v>180000</v>
      </c>
      <c r="H337" s="534">
        <f t="shared" si="17"/>
        <v>388823897.31</v>
      </c>
      <c r="I337"/>
      <c r="J337" t="s">
        <v>14</v>
      </c>
      <c r="K337" s="272" t="s">
        <v>736</v>
      </c>
      <c r="L337"/>
    </row>
    <row r="338" spans="2:12">
      <c r="B338" s="257" t="s">
        <v>980</v>
      </c>
      <c r="C338" s="118" t="s">
        <v>1198</v>
      </c>
      <c r="D338" s="284" t="s">
        <v>1199</v>
      </c>
      <c r="E338" s="265">
        <v>8500</v>
      </c>
      <c r="F338" s="536">
        <f t="shared" si="16"/>
        <v>388832397.31</v>
      </c>
      <c r="G338" s="535">
        <f t="shared" si="15"/>
        <v>8500</v>
      </c>
      <c r="H338" s="534">
        <f t="shared" si="17"/>
        <v>388832397.31</v>
      </c>
      <c r="I338"/>
      <c r="J338" t="s">
        <v>14</v>
      </c>
      <c r="K338" s="272" t="s">
        <v>736</v>
      </c>
      <c r="L338"/>
    </row>
    <row r="339" spans="2:12">
      <c r="B339" s="257" t="s">
        <v>980</v>
      </c>
      <c r="C339" s="118" t="s">
        <v>1200</v>
      </c>
      <c r="D339" s="284" t="s">
        <v>1199</v>
      </c>
      <c r="E339" s="265">
        <v>8500</v>
      </c>
      <c r="F339" s="536">
        <f t="shared" si="16"/>
        <v>388840897.31</v>
      </c>
      <c r="G339" s="535">
        <f t="shared" si="15"/>
        <v>8500</v>
      </c>
      <c r="H339" s="534">
        <f t="shared" si="17"/>
        <v>388840897.31</v>
      </c>
      <c r="I339"/>
      <c r="J339" t="s">
        <v>14</v>
      </c>
      <c r="K339" s="272" t="s">
        <v>736</v>
      </c>
      <c r="L339"/>
    </row>
    <row r="340" spans="2:12">
      <c r="B340" s="257" t="s">
        <v>980</v>
      </c>
      <c r="C340" s="118" t="s">
        <v>1201</v>
      </c>
      <c r="D340" s="284" t="s">
        <v>1199</v>
      </c>
      <c r="E340" s="265">
        <v>8500</v>
      </c>
      <c r="F340" s="536">
        <f t="shared" si="16"/>
        <v>388849397.31</v>
      </c>
      <c r="G340" s="535">
        <f t="shared" si="15"/>
        <v>8500</v>
      </c>
      <c r="H340" s="534">
        <f t="shared" si="17"/>
        <v>388849397.31</v>
      </c>
      <c r="I340"/>
      <c r="J340" t="s">
        <v>14</v>
      </c>
      <c r="K340" s="272" t="s">
        <v>736</v>
      </c>
      <c r="L340"/>
    </row>
    <row r="341" spans="2:12">
      <c r="B341" s="257" t="s">
        <v>980</v>
      </c>
      <c r="C341" s="118" t="s">
        <v>1202</v>
      </c>
      <c r="D341" s="284" t="s">
        <v>1199</v>
      </c>
      <c r="E341" s="265">
        <v>8500</v>
      </c>
      <c r="F341" s="536">
        <f t="shared" si="16"/>
        <v>388857897.31</v>
      </c>
      <c r="G341" s="535">
        <f t="shared" si="15"/>
        <v>8500</v>
      </c>
      <c r="H341" s="534">
        <f t="shared" si="17"/>
        <v>388857897.31</v>
      </c>
      <c r="I341"/>
      <c r="J341" t="s">
        <v>14</v>
      </c>
      <c r="K341" s="272" t="s">
        <v>736</v>
      </c>
      <c r="L341"/>
    </row>
    <row r="342" spans="2:12">
      <c r="B342" s="257" t="s">
        <v>980</v>
      </c>
      <c r="C342" s="118" t="s">
        <v>1203</v>
      </c>
      <c r="D342" s="284" t="s">
        <v>1199</v>
      </c>
      <c r="E342" s="265">
        <v>8500</v>
      </c>
      <c r="F342" s="536">
        <f t="shared" si="16"/>
        <v>388866397.31</v>
      </c>
      <c r="G342" s="535">
        <f t="shared" si="15"/>
        <v>8500</v>
      </c>
      <c r="H342" s="534">
        <f t="shared" si="17"/>
        <v>388866397.31</v>
      </c>
      <c r="I342"/>
      <c r="J342" t="s">
        <v>14</v>
      </c>
      <c r="K342" s="272" t="s">
        <v>736</v>
      </c>
      <c r="L342"/>
    </row>
    <row r="343" spans="2:12">
      <c r="B343" s="257" t="s">
        <v>980</v>
      </c>
      <c r="C343" s="118" t="s">
        <v>1204</v>
      </c>
      <c r="D343" s="284" t="s">
        <v>1199</v>
      </c>
      <c r="E343" s="265">
        <v>8500</v>
      </c>
      <c r="F343" s="536">
        <f t="shared" si="16"/>
        <v>388874897.31</v>
      </c>
      <c r="G343" s="535">
        <f t="shared" si="15"/>
        <v>8500</v>
      </c>
      <c r="H343" s="534">
        <f t="shared" si="17"/>
        <v>388874897.31</v>
      </c>
      <c r="I343"/>
      <c r="J343" t="s">
        <v>14</v>
      </c>
      <c r="K343" s="272" t="s">
        <v>736</v>
      </c>
      <c r="L343"/>
    </row>
    <row r="344" spans="2:12">
      <c r="B344" s="257" t="s">
        <v>980</v>
      </c>
      <c r="C344" s="118" t="s">
        <v>1205</v>
      </c>
      <c r="D344" s="284" t="s">
        <v>1199</v>
      </c>
      <c r="E344" s="265">
        <v>8500</v>
      </c>
      <c r="F344" s="536">
        <f t="shared" si="16"/>
        <v>388883397.31</v>
      </c>
      <c r="G344" s="535">
        <f t="shared" si="15"/>
        <v>8500</v>
      </c>
      <c r="H344" s="534">
        <f t="shared" si="17"/>
        <v>388883397.31</v>
      </c>
      <c r="I344"/>
      <c r="J344" t="s">
        <v>14</v>
      </c>
      <c r="K344" s="272" t="s">
        <v>736</v>
      </c>
      <c r="L344"/>
    </row>
    <row r="345" spans="2:12">
      <c r="B345" s="257" t="s">
        <v>980</v>
      </c>
      <c r="C345" s="118" t="s">
        <v>1206</v>
      </c>
      <c r="D345" s="284" t="s">
        <v>1199</v>
      </c>
      <c r="E345" s="265">
        <v>8500</v>
      </c>
      <c r="F345" s="536">
        <f t="shared" si="16"/>
        <v>388891897.31</v>
      </c>
      <c r="G345" s="535">
        <f t="shared" si="15"/>
        <v>8500</v>
      </c>
      <c r="H345" s="534">
        <f t="shared" si="17"/>
        <v>388891897.31</v>
      </c>
      <c r="I345"/>
      <c r="J345" t="s">
        <v>14</v>
      </c>
      <c r="K345" s="272" t="s">
        <v>736</v>
      </c>
      <c r="L345"/>
    </row>
    <row r="346" spans="2:12">
      <c r="B346" s="257" t="s">
        <v>980</v>
      </c>
      <c r="C346" s="118" t="s">
        <v>1207</v>
      </c>
      <c r="D346" s="284" t="s">
        <v>1199</v>
      </c>
      <c r="E346" s="265">
        <v>8500</v>
      </c>
      <c r="F346" s="536">
        <f t="shared" si="16"/>
        <v>388900397.31</v>
      </c>
      <c r="G346" s="535">
        <f t="shared" si="15"/>
        <v>8500</v>
      </c>
      <c r="H346" s="534">
        <f t="shared" si="17"/>
        <v>388900397.31</v>
      </c>
      <c r="I346"/>
      <c r="J346" t="s">
        <v>14</v>
      </c>
      <c r="K346" s="272" t="s">
        <v>736</v>
      </c>
      <c r="L346"/>
    </row>
    <row r="347" spans="2:12">
      <c r="B347" s="257" t="s">
        <v>980</v>
      </c>
      <c r="C347" s="118" t="s">
        <v>1208</v>
      </c>
      <c r="D347" s="284" t="s">
        <v>1199</v>
      </c>
      <c r="E347" s="265">
        <v>8500</v>
      </c>
      <c r="F347" s="536">
        <f t="shared" si="16"/>
        <v>388908897.31</v>
      </c>
      <c r="G347" s="535">
        <f t="shared" si="15"/>
        <v>8500</v>
      </c>
      <c r="H347" s="534">
        <f t="shared" si="17"/>
        <v>388908897.31</v>
      </c>
      <c r="I347"/>
      <c r="J347" t="s">
        <v>14</v>
      </c>
      <c r="K347" s="272" t="s">
        <v>736</v>
      </c>
      <c r="L347"/>
    </row>
    <row r="348" spans="2:12">
      <c r="B348" s="257" t="s">
        <v>980</v>
      </c>
      <c r="C348" s="118" t="s">
        <v>1209</v>
      </c>
      <c r="D348" s="284" t="s">
        <v>1199</v>
      </c>
      <c r="E348" s="265">
        <v>8500</v>
      </c>
      <c r="F348" s="536">
        <f t="shared" si="16"/>
        <v>388917397.31</v>
      </c>
      <c r="G348" s="535">
        <f t="shared" si="15"/>
        <v>8500</v>
      </c>
      <c r="H348" s="534">
        <f t="shared" si="17"/>
        <v>388917397.31</v>
      </c>
      <c r="I348"/>
      <c r="J348" t="s">
        <v>14</v>
      </c>
      <c r="K348" s="272" t="s">
        <v>736</v>
      </c>
      <c r="L348"/>
    </row>
    <row r="349" spans="2:12">
      <c r="B349" s="257" t="s">
        <v>980</v>
      </c>
      <c r="C349" s="118" t="s">
        <v>1210</v>
      </c>
      <c r="D349" s="284" t="s">
        <v>1199</v>
      </c>
      <c r="E349" s="265">
        <v>8500</v>
      </c>
      <c r="F349" s="536">
        <f t="shared" si="16"/>
        <v>388925897.31</v>
      </c>
      <c r="G349" s="535">
        <f t="shared" si="15"/>
        <v>8500</v>
      </c>
      <c r="H349" s="534">
        <f t="shared" si="17"/>
        <v>388925897.31</v>
      </c>
      <c r="I349"/>
      <c r="J349" t="s">
        <v>14</v>
      </c>
      <c r="K349" s="272" t="s">
        <v>736</v>
      </c>
      <c r="L349"/>
    </row>
    <row r="350" spans="2:12">
      <c r="B350" s="257" t="s">
        <v>980</v>
      </c>
      <c r="C350" s="118" t="s">
        <v>1211</v>
      </c>
      <c r="D350" s="284" t="s">
        <v>1199</v>
      </c>
      <c r="E350" s="265">
        <v>8500</v>
      </c>
      <c r="F350" s="536">
        <f t="shared" si="16"/>
        <v>388934397.31</v>
      </c>
      <c r="G350" s="535">
        <f t="shared" si="15"/>
        <v>8500</v>
      </c>
      <c r="H350" s="534">
        <f t="shared" si="17"/>
        <v>388934397.31</v>
      </c>
      <c r="I350"/>
      <c r="J350" t="s">
        <v>14</v>
      </c>
      <c r="K350" s="272" t="s">
        <v>736</v>
      </c>
      <c r="L350"/>
    </row>
    <row r="351" spans="2:12">
      <c r="B351" s="257" t="s">
        <v>980</v>
      </c>
      <c r="C351" s="118" t="s">
        <v>1212</v>
      </c>
      <c r="D351" s="284" t="s">
        <v>1213</v>
      </c>
      <c r="E351" s="265">
        <v>183000</v>
      </c>
      <c r="F351" s="536">
        <f t="shared" si="16"/>
        <v>389117397.31</v>
      </c>
      <c r="G351" s="535">
        <f t="shared" si="15"/>
        <v>183000</v>
      </c>
      <c r="H351" s="534">
        <f t="shared" si="17"/>
        <v>389117397.31</v>
      </c>
      <c r="I351"/>
      <c r="J351" t="s">
        <v>51</v>
      </c>
      <c r="K351" s="272" t="s">
        <v>1214</v>
      </c>
      <c r="L351"/>
    </row>
    <row r="352" spans="2:12">
      <c r="B352" s="257" t="s">
        <v>980</v>
      </c>
      <c r="C352" s="118" t="s">
        <v>1212</v>
      </c>
      <c r="D352" s="284" t="s">
        <v>1216</v>
      </c>
      <c r="E352" s="265">
        <v>40000</v>
      </c>
      <c r="F352" s="536">
        <f t="shared" si="16"/>
        <v>389157397.31</v>
      </c>
      <c r="G352" s="535">
        <f t="shared" si="15"/>
        <v>40000</v>
      </c>
      <c r="H352" s="534">
        <f t="shared" si="17"/>
        <v>389157397.31</v>
      </c>
      <c r="I352"/>
      <c r="J352" t="s">
        <v>51</v>
      </c>
      <c r="K352" s="272" t="s">
        <v>1214</v>
      </c>
      <c r="L352"/>
    </row>
    <row r="353" spans="2:12">
      <c r="B353" s="257" t="s">
        <v>980</v>
      </c>
      <c r="C353" s="118" t="s">
        <v>1212</v>
      </c>
      <c r="D353" s="284" t="s">
        <v>1158</v>
      </c>
      <c r="E353" s="265">
        <v>272000</v>
      </c>
      <c r="F353" s="536">
        <f t="shared" si="16"/>
        <v>389429397.31</v>
      </c>
      <c r="G353" s="535">
        <f t="shared" si="15"/>
        <v>272000</v>
      </c>
      <c r="H353" s="534">
        <f t="shared" si="17"/>
        <v>389429397.31</v>
      </c>
      <c r="I353"/>
      <c r="J353" t="s">
        <v>51</v>
      </c>
      <c r="K353" s="272" t="s">
        <v>1214</v>
      </c>
      <c r="L353"/>
    </row>
    <row r="354" spans="2:12">
      <c r="B354" s="257" t="s">
        <v>980</v>
      </c>
      <c r="C354" s="118" t="s">
        <v>1212</v>
      </c>
      <c r="D354" s="284" t="s">
        <v>1218</v>
      </c>
      <c r="E354" s="265">
        <v>94500</v>
      </c>
      <c r="F354" s="536">
        <f t="shared" si="16"/>
        <v>389523897.31</v>
      </c>
      <c r="G354" s="535">
        <f t="shared" si="15"/>
        <v>94500</v>
      </c>
      <c r="H354" s="534">
        <f t="shared" si="17"/>
        <v>389523897.31</v>
      </c>
      <c r="I354"/>
      <c r="J354" t="s">
        <v>51</v>
      </c>
      <c r="K354" s="272" t="s">
        <v>1214</v>
      </c>
      <c r="L354"/>
    </row>
    <row r="355" spans="2:12">
      <c r="B355" s="257" t="s">
        <v>980</v>
      </c>
      <c r="C355" s="118" t="s">
        <v>1212</v>
      </c>
      <c r="D355" s="284" t="s">
        <v>1219</v>
      </c>
      <c r="E355" s="265">
        <v>707100</v>
      </c>
      <c r="F355" s="536">
        <f t="shared" si="16"/>
        <v>390230997.31</v>
      </c>
      <c r="G355" s="535">
        <f t="shared" si="15"/>
        <v>707100</v>
      </c>
      <c r="H355" s="534">
        <f t="shared" si="17"/>
        <v>390230997.31</v>
      </c>
      <c r="I355"/>
      <c r="J355" t="s">
        <v>51</v>
      </c>
      <c r="K355" s="272" t="s">
        <v>1214</v>
      </c>
      <c r="L355"/>
    </row>
    <row r="356" spans="2:12">
      <c r="B356" s="257" t="s">
        <v>980</v>
      </c>
      <c r="C356" s="118" t="s">
        <v>1212</v>
      </c>
      <c r="D356" s="284" t="s">
        <v>1035</v>
      </c>
      <c r="E356" s="265">
        <v>181500</v>
      </c>
      <c r="F356" s="536">
        <f t="shared" si="16"/>
        <v>390412497.31</v>
      </c>
      <c r="G356" s="535">
        <f t="shared" si="15"/>
        <v>181500</v>
      </c>
      <c r="H356" s="534">
        <f t="shared" si="17"/>
        <v>390412497.31</v>
      </c>
      <c r="I356"/>
      <c r="J356" t="s">
        <v>51</v>
      </c>
      <c r="K356" s="272" t="s">
        <v>1214</v>
      </c>
      <c r="L356"/>
    </row>
    <row r="357" spans="2:12">
      <c r="B357" s="257" t="s">
        <v>980</v>
      </c>
      <c r="C357" s="118" t="s">
        <v>1212</v>
      </c>
      <c r="D357" s="284" t="s">
        <v>1220</v>
      </c>
      <c r="E357" s="265">
        <v>75000</v>
      </c>
      <c r="F357" s="536">
        <f t="shared" si="16"/>
        <v>390487497.31</v>
      </c>
      <c r="G357" s="535">
        <f t="shared" si="15"/>
        <v>75000</v>
      </c>
      <c r="H357" s="534">
        <f t="shared" si="17"/>
        <v>390487497.31</v>
      </c>
      <c r="I357"/>
      <c r="J357" t="s">
        <v>51</v>
      </c>
      <c r="K357" s="272" t="s">
        <v>1214</v>
      </c>
      <c r="L357"/>
    </row>
    <row r="358" spans="2:12">
      <c r="B358" s="257" t="s">
        <v>980</v>
      </c>
      <c r="C358" s="118" t="s">
        <v>1212</v>
      </c>
      <c r="D358" s="284" t="s">
        <v>1221</v>
      </c>
      <c r="E358" s="265">
        <v>60000</v>
      </c>
      <c r="F358" s="536">
        <f t="shared" si="16"/>
        <v>390547497.31</v>
      </c>
      <c r="G358" s="535">
        <f t="shared" si="15"/>
        <v>60000</v>
      </c>
      <c r="H358" s="534">
        <f t="shared" si="17"/>
        <v>390547497.31</v>
      </c>
      <c r="I358"/>
      <c r="J358" t="s">
        <v>51</v>
      </c>
      <c r="K358" s="272" t="s">
        <v>1214</v>
      </c>
      <c r="L358"/>
    </row>
    <row r="359" spans="2:12">
      <c r="B359" s="257" t="s">
        <v>980</v>
      </c>
      <c r="C359" s="118" t="s">
        <v>1212</v>
      </c>
      <c r="D359" s="284" t="s">
        <v>1066</v>
      </c>
      <c r="E359" s="265">
        <v>55000</v>
      </c>
      <c r="F359" s="536">
        <f t="shared" si="16"/>
        <v>390602497.31</v>
      </c>
      <c r="G359" s="535">
        <f t="shared" si="15"/>
        <v>55000</v>
      </c>
      <c r="H359" s="534">
        <f t="shared" si="17"/>
        <v>390602497.31</v>
      </c>
      <c r="I359"/>
      <c r="J359" t="s">
        <v>51</v>
      </c>
      <c r="K359" s="272" t="s">
        <v>1214</v>
      </c>
      <c r="L359"/>
    </row>
    <row r="360" spans="2:12">
      <c r="B360" s="257" t="s">
        <v>980</v>
      </c>
      <c r="C360" s="118" t="s">
        <v>1212</v>
      </c>
      <c r="D360" s="284" t="s">
        <v>1224</v>
      </c>
      <c r="E360" s="265">
        <v>176764</v>
      </c>
      <c r="F360" s="536">
        <f t="shared" si="16"/>
        <v>390779261.31</v>
      </c>
      <c r="G360" s="535">
        <f t="shared" si="15"/>
        <v>176764</v>
      </c>
      <c r="H360" s="534">
        <f t="shared" si="17"/>
        <v>390779261.31</v>
      </c>
      <c r="I360"/>
      <c r="J360" t="s">
        <v>51</v>
      </c>
      <c r="K360" s="272" t="s">
        <v>1214</v>
      </c>
      <c r="L360"/>
    </row>
    <row r="361" spans="2:12">
      <c r="B361" s="257" t="s">
        <v>980</v>
      </c>
      <c r="C361" s="118" t="s">
        <v>1212</v>
      </c>
      <c r="D361" s="284" t="s">
        <v>1215</v>
      </c>
      <c r="E361" s="265">
        <v>725000</v>
      </c>
      <c r="F361" s="536">
        <f t="shared" si="16"/>
        <v>391504261.31</v>
      </c>
      <c r="G361" s="535">
        <f t="shared" si="15"/>
        <v>725000</v>
      </c>
      <c r="H361" s="534">
        <f t="shared" si="17"/>
        <v>391504261.31</v>
      </c>
      <c r="I361"/>
      <c r="J361" t="s">
        <v>51</v>
      </c>
      <c r="K361" s="272" t="s">
        <v>1214</v>
      </c>
      <c r="L361"/>
    </row>
    <row r="362" spans="2:12">
      <c r="B362" s="257" t="s">
        <v>980</v>
      </c>
      <c r="C362" s="118" t="s">
        <v>1212</v>
      </c>
      <c r="D362" s="284" t="s">
        <v>1217</v>
      </c>
      <c r="E362" s="265">
        <v>65000</v>
      </c>
      <c r="F362" s="536">
        <f t="shared" si="16"/>
        <v>391569261.31</v>
      </c>
      <c r="G362" s="535">
        <f t="shared" si="15"/>
        <v>65000</v>
      </c>
      <c r="H362" s="534">
        <f t="shared" si="17"/>
        <v>391569261.31</v>
      </c>
      <c r="I362"/>
      <c r="J362" t="s">
        <v>51</v>
      </c>
      <c r="K362" s="272" t="s">
        <v>1214</v>
      </c>
      <c r="L362"/>
    </row>
    <row r="363" spans="2:12">
      <c r="B363" s="257" t="s">
        <v>980</v>
      </c>
      <c r="C363" s="118" t="s">
        <v>1212</v>
      </c>
      <c r="D363" s="284" t="s">
        <v>1222</v>
      </c>
      <c r="E363" s="265">
        <v>573100</v>
      </c>
      <c r="F363" s="536">
        <f t="shared" si="16"/>
        <v>392142361.31</v>
      </c>
      <c r="G363" s="535">
        <f t="shared" si="15"/>
        <v>573100</v>
      </c>
      <c r="H363" s="534">
        <f t="shared" si="17"/>
        <v>392142361.31</v>
      </c>
      <c r="I363"/>
      <c r="J363" t="s">
        <v>51</v>
      </c>
      <c r="K363" s="272" t="s">
        <v>1214</v>
      </c>
      <c r="L363"/>
    </row>
    <row r="364" spans="2:12">
      <c r="B364" s="257" t="s">
        <v>980</v>
      </c>
      <c r="C364" s="118" t="s">
        <v>1212</v>
      </c>
      <c r="D364" s="284" t="s">
        <v>1223</v>
      </c>
      <c r="E364" s="265">
        <v>113620</v>
      </c>
      <c r="F364" s="536">
        <f t="shared" si="16"/>
        <v>392255981.31</v>
      </c>
      <c r="G364" s="535">
        <f t="shared" si="15"/>
        <v>113620</v>
      </c>
      <c r="H364" s="534">
        <f t="shared" si="17"/>
        <v>392255981.31</v>
      </c>
      <c r="I364"/>
      <c r="J364" t="s">
        <v>51</v>
      </c>
      <c r="K364" s="272" t="s">
        <v>1214</v>
      </c>
      <c r="L364"/>
    </row>
    <row r="365" spans="2:12">
      <c r="B365" s="257" t="s">
        <v>980</v>
      </c>
      <c r="C365" s="118" t="s">
        <v>1225</v>
      </c>
      <c r="D365" s="284" t="s">
        <v>4039</v>
      </c>
      <c r="E365" s="265">
        <v>7000</v>
      </c>
      <c r="F365" s="536">
        <f t="shared" si="16"/>
        <v>392262981.31</v>
      </c>
      <c r="G365" s="535">
        <f t="shared" si="15"/>
        <v>7000</v>
      </c>
      <c r="H365" s="534">
        <f t="shared" si="17"/>
        <v>392262981.31</v>
      </c>
      <c r="I365"/>
      <c r="J365" t="s">
        <v>14</v>
      </c>
      <c r="K365" s="272" t="s">
        <v>736</v>
      </c>
      <c r="L365"/>
    </row>
    <row r="366" spans="2:12">
      <c r="B366" s="257" t="s">
        <v>980</v>
      </c>
      <c r="C366" s="118" t="s">
        <v>1225</v>
      </c>
      <c r="D366" s="284" t="s">
        <v>4040</v>
      </c>
      <c r="E366" s="265">
        <v>7000</v>
      </c>
      <c r="F366" s="536">
        <f t="shared" si="16"/>
        <v>392269981.31</v>
      </c>
      <c r="G366" s="535">
        <f t="shared" si="15"/>
        <v>7000</v>
      </c>
      <c r="H366" s="534">
        <f t="shared" si="17"/>
        <v>392269981.31</v>
      </c>
      <c r="I366"/>
      <c r="J366" t="s">
        <v>14</v>
      </c>
      <c r="K366" s="272" t="s">
        <v>736</v>
      </c>
      <c r="L366"/>
    </row>
    <row r="367" spans="2:12">
      <c r="B367" s="257" t="s">
        <v>980</v>
      </c>
      <c r="C367" s="118" t="s">
        <v>1225</v>
      </c>
      <c r="D367" s="284" t="s">
        <v>4041</v>
      </c>
      <c r="E367" s="265">
        <v>45000</v>
      </c>
      <c r="F367" s="536">
        <f t="shared" si="16"/>
        <v>392314981.31</v>
      </c>
      <c r="G367" s="535">
        <f t="shared" si="15"/>
        <v>45000</v>
      </c>
      <c r="H367" s="534">
        <f t="shared" si="17"/>
        <v>392314981.31</v>
      </c>
      <c r="I367"/>
      <c r="J367" t="s">
        <v>14</v>
      </c>
      <c r="K367" s="272" t="s">
        <v>736</v>
      </c>
      <c r="L367"/>
    </row>
    <row r="368" spans="2:12">
      <c r="B368" s="257" t="s">
        <v>980</v>
      </c>
      <c r="C368" s="118" t="s">
        <v>1225</v>
      </c>
      <c r="D368" s="284" t="s">
        <v>4042</v>
      </c>
      <c r="E368" s="265">
        <v>115000</v>
      </c>
      <c r="F368" s="536">
        <f t="shared" si="16"/>
        <v>392429981.31</v>
      </c>
      <c r="G368" s="535">
        <f t="shared" si="15"/>
        <v>115000</v>
      </c>
      <c r="H368" s="534">
        <f t="shared" si="17"/>
        <v>392429981.31</v>
      </c>
      <c r="I368"/>
      <c r="J368" t="s">
        <v>14</v>
      </c>
      <c r="K368" s="272" t="s">
        <v>736</v>
      </c>
      <c r="L368"/>
    </row>
    <row r="369" spans="2:12">
      <c r="B369" s="257" t="s">
        <v>980</v>
      </c>
      <c r="C369" s="118" t="s">
        <v>1225</v>
      </c>
      <c r="D369" s="284" t="s">
        <v>4043</v>
      </c>
      <c r="E369" s="265">
        <v>25000</v>
      </c>
      <c r="F369" s="536">
        <f t="shared" si="16"/>
        <v>392454981.31</v>
      </c>
      <c r="G369" s="535">
        <f t="shared" si="15"/>
        <v>25000</v>
      </c>
      <c r="H369" s="534">
        <f t="shared" si="17"/>
        <v>392454981.31</v>
      </c>
      <c r="I369"/>
      <c r="J369" t="s">
        <v>14</v>
      </c>
      <c r="K369" s="272" t="s">
        <v>736</v>
      </c>
      <c r="L369"/>
    </row>
    <row r="370" spans="2:12">
      <c r="B370" s="257" t="s">
        <v>980</v>
      </c>
      <c r="C370" s="118" t="s">
        <v>1225</v>
      </c>
      <c r="D370" s="284" t="s">
        <v>3945</v>
      </c>
      <c r="E370" s="265">
        <v>11000</v>
      </c>
      <c r="F370" s="536">
        <f t="shared" si="16"/>
        <v>392465981.31</v>
      </c>
      <c r="G370" s="535">
        <f t="shared" si="15"/>
        <v>11000</v>
      </c>
      <c r="H370" s="534">
        <f t="shared" si="17"/>
        <v>392465981.31</v>
      </c>
      <c r="I370"/>
      <c r="J370" t="s">
        <v>14</v>
      </c>
      <c r="K370" s="272" t="s">
        <v>736</v>
      </c>
      <c r="L370"/>
    </row>
    <row r="371" spans="2:12">
      <c r="B371" s="257" t="s">
        <v>980</v>
      </c>
      <c r="C371" s="118" t="s">
        <v>1225</v>
      </c>
      <c r="D371" s="284" t="s">
        <v>4044</v>
      </c>
      <c r="E371" s="265">
        <v>8000</v>
      </c>
      <c r="F371" s="536">
        <f t="shared" si="16"/>
        <v>392473981.31</v>
      </c>
      <c r="G371" s="535">
        <f t="shared" si="15"/>
        <v>8000</v>
      </c>
      <c r="H371" s="534">
        <f t="shared" si="17"/>
        <v>392473981.31</v>
      </c>
      <c r="I371"/>
      <c r="J371" t="s">
        <v>14</v>
      </c>
      <c r="K371" s="272" t="s">
        <v>736</v>
      </c>
      <c r="L371"/>
    </row>
    <row r="372" spans="2:12">
      <c r="B372" s="257" t="s">
        <v>980</v>
      </c>
      <c r="C372" s="118" t="s">
        <v>1225</v>
      </c>
      <c r="D372" s="284" t="s">
        <v>4045</v>
      </c>
      <c r="E372" s="265">
        <v>7000</v>
      </c>
      <c r="F372" s="536">
        <f t="shared" si="16"/>
        <v>392480981.31</v>
      </c>
      <c r="G372" s="535">
        <f t="shared" si="15"/>
        <v>7000</v>
      </c>
      <c r="H372" s="534">
        <f t="shared" si="17"/>
        <v>392480981.31</v>
      </c>
      <c r="I372"/>
      <c r="J372" t="s">
        <v>14</v>
      </c>
      <c r="K372" s="272" t="s">
        <v>736</v>
      </c>
      <c r="L372"/>
    </row>
    <row r="373" spans="2:12">
      <c r="B373" s="257" t="s">
        <v>980</v>
      </c>
      <c r="C373" s="118" t="s">
        <v>1225</v>
      </c>
      <c r="D373" s="284" t="s">
        <v>4046</v>
      </c>
      <c r="E373" s="265">
        <v>18000</v>
      </c>
      <c r="F373" s="536">
        <f t="shared" si="16"/>
        <v>392498981.31</v>
      </c>
      <c r="G373" s="535">
        <f t="shared" si="15"/>
        <v>18000</v>
      </c>
      <c r="H373" s="534">
        <f t="shared" si="17"/>
        <v>392498981.31</v>
      </c>
      <c r="I373"/>
      <c r="J373" t="s">
        <v>14</v>
      </c>
      <c r="K373" s="272" t="s">
        <v>736</v>
      </c>
      <c r="L373"/>
    </row>
    <row r="374" spans="2:12">
      <c r="B374" s="257" t="s">
        <v>980</v>
      </c>
      <c r="C374" s="118" t="s">
        <v>1225</v>
      </c>
      <c r="D374" s="284" t="s">
        <v>4047</v>
      </c>
      <c r="E374" s="265">
        <v>29000</v>
      </c>
      <c r="F374" s="536">
        <f t="shared" si="16"/>
        <v>392527981.31</v>
      </c>
      <c r="G374" s="535">
        <f t="shared" si="15"/>
        <v>29000</v>
      </c>
      <c r="H374" s="534">
        <f t="shared" si="17"/>
        <v>392527981.31</v>
      </c>
      <c r="I374"/>
      <c r="J374" t="s">
        <v>14</v>
      </c>
      <c r="K374" s="272" t="s">
        <v>736</v>
      </c>
      <c r="L374"/>
    </row>
    <row r="375" spans="2:12">
      <c r="B375" s="257" t="s">
        <v>980</v>
      </c>
      <c r="C375" s="118" t="s">
        <v>1225</v>
      </c>
      <c r="D375" s="284" t="s">
        <v>3943</v>
      </c>
      <c r="E375" s="265">
        <v>7000</v>
      </c>
      <c r="F375" s="536">
        <f t="shared" si="16"/>
        <v>392534981.31</v>
      </c>
      <c r="G375" s="535">
        <f t="shared" si="15"/>
        <v>7000</v>
      </c>
      <c r="H375" s="534">
        <f t="shared" si="17"/>
        <v>392534981.31</v>
      </c>
      <c r="I375"/>
      <c r="J375" t="s">
        <v>14</v>
      </c>
      <c r="K375" s="272" t="s">
        <v>736</v>
      </c>
      <c r="L375"/>
    </row>
    <row r="376" spans="2:12">
      <c r="B376" s="257" t="s">
        <v>980</v>
      </c>
      <c r="C376" s="118" t="s">
        <v>1225</v>
      </c>
      <c r="D376" s="284" t="s">
        <v>3944</v>
      </c>
      <c r="E376" s="265">
        <v>7000</v>
      </c>
      <c r="F376" s="536">
        <f t="shared" si="16"/>
        <v>392541981.31</v>
      </c>
      <c r="G376" s="535">
        <f t="shared" si="15"/>
        <v>7000</v>
      </c>
      <c r="H376" s="534">
        <f t="shared" si="17"/>
        <v>392541981.31</v>
      </c>
      <c r="I376"/>
      <c r="J376" t="s">
        <v>14</v>
      </c>
      <c r="K376" s="272" t="s">
        <v>736</v>
      </c>
      <c r="L376"/>
    </row>
    <row r="377" spans="2:12">
      <c r="B377" s="257" t="s">
        <v>980</v>
      </c>
      <c r="C377" s="118" t="s">
        <v>1225</v>
      </c>
      <c r="D377" s="284" t="s">
        <v>4048</v>
      </c>
      <c r="E377" s="265">
        <v>7000</v>
      </c>
      <c r="F377" s="536">
        <f t="shared" si="16"/>
        <v>392548981.31</v>
      </c>
      <c r="G377" s="535">
        <f t="shared" si="15"/>
        <v>7000</v>
      </c>
      <c r="H377" s="534">
        <f t="shared" si="17"/>
        <v>392548981.31</v>
      </c>
      <c r="I377"/>
      <c r="J377" t="s">
        <v>14</v>
      </c>
      <c r="K377" s="272" t="s">
        <v>736</v>
      </c>
      <c r="L377"/>
    </row>
    <row r="378" spans="2:12">
      <c r="B378" s="257" t="s">
        <v>980</v>
      </c>
      <c r="C378" s="118" t="s">
        <v>1225</v>
      </c>
      <c r="D378" s="284" t="s">
        <v>4049</v>
      </c>
      <c r="E378" s="265">
        <v>100000</v>
      </c>
      <c r="F378" s="536">
        <f t="shared" si="16"/>
        <v>392648981.31</v>
      </c>
      <c r="G378" s="535">
        <f t="shared" si="15"/>
        <v>100000</v>
      </c>
      <c r="H378" s="534">
        <f t="shared" si="17"/>
        <v>392648981.31</v>
      </c>
      <c r="I378"/>
      <c r="J378" t="s">
        <v>14</v>
      </c>
      <c r="K378" s="272" t="s">
        <v>736</v>
      </c>
      <c r="L378"/>
    </row>
    <row r="379" spans="2:12">
      <c r="B379" s="257" t="s">
        <v>980</v>
      </c>
      <c r="C379" s="118" t="s">
        <v>1225</v>
      </c>
      <c r="D379" s="284" t="s">
        <v>4050</v>
      </c>
      <c r="E379" s="265">
        <v>116000</v>
      </c>
      <c r="F379" s="536">
        <f t="shared" si="16"/>
        <v>392764981.31</v>
      </c>
      <c r="G379" s="535">
        <f t="shared" si="15"/>
        <v>116000</v>
      </c>
      <c r="H379" s="534">
        <f t="shared" si="17"/>
        <v>392764981.31</v>
      </c>
      <c r="I379"/>
      <c r="J379" t="s">
        <v>14</v>
      </c>
      <c r="K379" s="272" t="s">
        <v>736</v>
      </c>
      <c r="L379"/>
    </row>
    <row r="380" spans="2:12">
      <c r="B380" s="257" t="s">
        <v>980</v>
      </c>
      <c r="C380" s="118" t="s">
        <v>1225</v>
      </c>
      <c r="D380" s="284" t="s">
        <v>4051</v>
      </c>
      <c r="E380" s="265">
        <v>78000</v>
      </c>
      <c r="F380" s="536">
        <f t="shared" si="16"/>
        <v>392842981.31</v>
      </c>
      <c r="G380" s="535">
        <f t="shared" si="15"/>
        <v>78000</v>
      </c>
      <c r="H380" s="534">
        <f t="shared" si="17"/>
        <v>392842981.31</v>
      </c>
      <c r="I380"/>
      <c r="J380" t="s">
        <v>14</v>
      </c>
      <c r="K380" s="272" t="s">
        <v>736</v>
      </c>
      <c r="L380"/>
    </row>
    <row r="381" spans="2:12">
      <c r="B381" s="257" t="s">
        <v>980</v>
      </c>
      <c r="C381" s="118" t="s">
        <v>1226</v>
      </c>
      <c r="D381" s="284" t="s">
        <v>1077</v>
      </c>
      <c r="E381" s="265">
        <v>365000</v>
      </c>
      <c r="F381" s="536">
        <f t="shared" si="16"/>
        <v>393207981.31</v>
      </c>
      <c r="G381" s="535">
        <f t="shared" si="15"/>
        <v>365000</v>
      </c>
      <c r="H381" s="534">
        <f t="shared" si="17"/>
        <v>393207981.31</v>
      </c>
      <c r="I381"/>
      <c r="J381" t="s">
        <v>14</v>
      </c>
      <c r="K381" s="272" t="s">
        <v>736</v>
      </c>
      <c r="L381"/>
    </row>
    <row r="382" spans="2:12">
      <c r="B382" s="257" t="s">
        <v>980</v>
      </c>
      <c r="C382" s="118" t="s">
        <v>1226</v>
      </c>
      <c r="D382" s="284" t="s">
        <v>1227</v>
      </c>
      <c r="E382" s="265">
        <v>284000</v>
      </c>
      <c r="F382" s="536">
        <f t="shared" si="16"/>
        <v>393491981.31</v>
      </c>
      <c r="G382" s="535">
        <f t="shared" si="15"/>
        <v>284000</v>
      </c>
      <c r="H382" s="534">
        <f t="shared" si="17"/>
        <v>393491981.31</v>
      </c>
      <c r="I382"/>
      <c r="J382" t="s">
        <v>14</v>
      </c>
      <c r="K382" s="272" t="s">
        <v>736</v>
      </c>
      <c r="L382"/>
    </row>
    <row r="383" spans="2:12">
      <c r="B383" s="257" t="s">
        <v>980</v>
      </c>
      <c r="C383" s="118" t="s">
        <v>1226</v>
      </c>
      <c r="D383" s="284" t="s">
        <v>1102</v>
      </c>
      <c r="E383" s="265">
        <v>28000</v>
      </c>
      <c r="F383" s="536">
        <f t="shared" si="16"/>
        <v>393519981.31</v>
      </c>
      <c r="G383" s="535">
        <f t="shared" si="15"/>
        <v>28000</v>
      </c>
      <c r="H383" s="534">
        <f t="shared" si="17"/>
        <v>393519981.31</v>
      </c>
      <c r="I383"/>
      <c r="J383" t="s">
        <v>14</v>
      </c>
      <c r="K383" s="272" t="s">
        <v>736</v>
      </c>
      <c r="L383"/>
    </row>
    <row r="384" spans="2:12">
      <c r="B384" s="257" t="s">
        <v>980</v>
      </c>
      <c r="C384" s="118" t="s">
        <v>1226</v>
      </c>
      <c r="D384" s="284" t="s">
        <v>1228</v>
      </c>
      <c r="E384" s="265">
        <v>32000</v>
      </c>
      <c r="F384" s="536">
        <f t="shared" si="16"/>
        <v>393551981.31</v>
      </c>
      <c r="G384" s="535">
        <f t="shared" si="15"/>
        <v>32000</v>
      </c>
      <c r="H384" s="534">
        <f t="shared" si="17"/>
        <v>393551981.31</v>
      </c>
      <c r="I384"/>
      <c r="J384" t="s">
        <v>14</v>
      </c>
      <c r="K384" s="272" t="s">
        <v>736</v>
      </c>
      <c r="L384"/>
    </row>
    <row r="385" spans="2:12">
      <c r="B385" s="257" t="s">
        <v>980</v>
      </c>
      <c r="C385" s="118" t="s">
        <v>1226</v>
      </c>
      <c r="D385" s="284" t="s">
        <v>4052</v>
      </c>
      <c r="E385" s="265">
        <v>204000</v>
      </c>
      <c r="F385" s="536">
        <f t="shared" si="16"/>
        <v>393755981.31</v>
      </c>
      <c r="G385" s="535">
        <f t="shared" si="15"/>
        <v>204000</v>
      </c>
      <c r="H385" s="534">
        <f t="shared" si="17"/>
        <v>393755981.31</v>
      </c>
      <c r="I385"/>
      <c r="J385" t="s">
        <v>14</v>
      </c>
      <c r="K385" s="272" t="s">
        <v>736</v>
      </c>
      <c r="L385"/>
    </row>
    <row r="386" spans="2:12">
      <c r="B386" s="257" t="s">
        <v>980</v>
      </c>
      <c r="C386" s="118" t="s">
        <v>1229</v>
      </c>
      <c r="D386" s="284" t="s">
        <v>1077</v>
      </c>
      <c r="E386" s="265">
        <v>520000</v>
      </c>
      <c r="F386" s="536">
        <f t="shared" si="16"/>
        <v>394275981.31</v>
      </c>
      <c r="G386" s="535">
        <f t="shared" si="15"/>
        <v>520000</v>
      </c>
      <c r="H386" s="534">
        <f t="shared" si="17"/>
        <v>394275981.31</v>
      </c>
      <c r="I386"/>
      <c r="J386" t="s">
        <v>14</v>
      </c>
      <c r="K386" s="272" t="s">
        <v>736</v>
      </c>
      <c r="L386"/>
    </row>
    <row r="387" spans="2:12">
      <c r="B387" s="257" t="s">
        <v>980</v>
      </c>
      <c r="C387" s="118" t="s">
        <v>1229</v>
      </c>
      <c r="D387" s="284" t="s">
        <v>1227</v>
      </c>
      <c r="E387" s="265">
        <v>284000</v>
      </c>
      <c r="F387" s="536">
        <f t="shared" si="16"/>
        <v>394559981.31</v>
      </c>
      <c r="G387" s="535">
        <f t="shared" si="15"/>
        <v>284000</v>
      </c>
      <c r="H387" s="534">
        <f t="shared" si="17"/>
        <v>394559981.31</v>
      </c>
      <c r="I387"/>
      <c r="J387" t="s">
        <v>14</v>
      </c>
      <c r="K387" s="272" t="s">
        <v>736</v>
      </c>
      <c r="L387"/>
    </row>
    <row r="388" spans="2:12">
      <c r="B388" s="257" t="s">
        <v>980</v>
      </c>
      <c r="C388" s="118" t="s">
        <v>1229</v>
      </c>
      <c r="D388" s="284" t="s">
        <v>1102</v>
      </c>
      <c r="E388" s="265">
        <v>28000</v>
      </c>
      <c r="F388" s="536">
        <f t="shared" si="16"/>
        <v>394587981.31</v>
      </c>
      <c r="G388" s="535">
        <f t="shared" si="15"/>
        <v>28000</v>
      </c>
      <c r="H388" s="534">
        <f t="shared" si="17"/>
        <v>394587981.31</v>
      </c>
      <c r="I388"/>
      <c r="J388" t="s">
        <v>14</v>
      </c>
      <c r="K388" s="272" t="s">
        <v>736</v>
      </c>
      <c r="L388"/>
    </row>
    <row r="389" spans="2:12">
      <c r="B389" s="257" t="s">
        <v>980</v>
      </c>
      <c r="C389" s="118" t="s">
        <v>1229</v>
      </c>
      <c r="D389" s="284" t="s">
        <v>1230</v>
      </c>
      <c r="E389" s="265">
        <v>185000</v>
      </c>
      <c r="F389" s="536">
        <f t="shared" si="16"/>
        <v>394772981.31</v>
      </c>
      <c r="G389" s="535">
        <f t="shared" si="15"/>
        <v>185000</v>
      </c>
      <c r="H389" s="534">
        <f t="shared" si="17"/>
        <v>394772981.31</v>
      </c>
      <c r="I389"/>
      <c r="J389" t="s">
        <v>14</v>
      </c>
      <c r="K389" s="272" t="s">
        <v>736</v>
      </c>
      <c r="L389"/>
    </row>
    <row r="390" spans="2:12">
      <c r="B390" s="257" t="s">
        <v>980</v>
      </c>
      <c r="C390" s="118" t="s">
        <v>1229</v>
      </c>
      <c r="D390" s="284" t="s">
        <v>4052</v>
      </c>
      <c r="E390" s="265">
        <v>204000</v>
      </c>
      <c r="F390" s="536">
        <f t="shared" si="16"/>
        <v>394976981.31</v>
      </c>
      <c r="G390" s="535">
        <f t="shared" si="15"/>
        <v>204000</v>
      </c>
      <c r="H390" s="534">
        <f t="shared" si="17"/>
        <v>394976981.31</v>
      </c>
      <c r="I390"/>
      <c r="J390" t="s">
        <v>14</v>
      </c>
      <c r="K390" s="272" t="s">
        <v>736</v>
      </c>
      <c r="L390"/>
    </row>
    <row r="391" spans="2:12">
      <c r="B391" s="257" t="s">
        <v>980</v>
      </c>
      <c r="C391" s="118" t="s">
        <v>1229</v>
      </c>
      <c r="D391" s="284" t="s">
        <v>1228</v>
      </c>
      <c r="E391" s="265">
        <v>32000</v>
      </c>
      <c r="F391" s="536">
        <f t="shared" si="16"/>
        <v>395008981.31</v>
      </c>
      <c r="G391" s="535">
        <f t="shared" ref="G391:G454" si="18">E391</f>
        <v>32000</v>
      </c>
      <c r="H391" s="534">
        <f t="shared" si="17"/>
        <v>395008981.31</v>
      </c>
      <c r="I391"/>
      <c r="J391" t="s">
        <v>14</v>
      </c>
      <c r="K391" s="272" t="s">
        <v>736</v>
      </c>
      <c r="L391"/>
    </row>
    <row r="392" spans="2:12">
      <c r="B392" s="257" t="s">
        <v>980</v>
      </c>
      <c r="C392" s="118" t="s">
        <v>1231</v>
      </c>
      <c r="D392" s="284" t="s">
        <v>1077</v>
      </c>
      <c r="E392" s="265">
        <v>350000</v>
      </c>
      <c r="F392" s="536">
        <f t="shared" si="16"/>
        <v>395358981.31</v>
      </c>
      <c r="G392" s="535">
        <f t="shared" si="18"/>
        <v>350000</v>
      </c>
      <c r="H392" s="534">
        <f t="shared" si="17"/>
        <v>395358981.31</v>
      </c>
      <c r="I392"/>
      <c r="J392" t="s">
        <v>14</v>
      </c>
      <c r="K392" s="272" t="s">
        <v>736</v>
      </c>
      <c r="L392"/>
    </row>
    <row r="393" spans="2:12">
      <c r="B393" s="257" t="s">
        <v>980</v>
      </c>
      <c r="C393" s="118" t="s">
        <v>1231</v>
      </c>
      <c r="D393" s="284" t="s">
        <v>1227</v>
      </c>
      <c r="E393" s="265">
        <v>284000</v>
      </c>
      <c r="F393" s="536">
        <f t="shared" si="16"/>
        <v>395642981.31</v>
      </c>
      <c r="G393" s="535">
        <f t="shared" si="18"/>
        <v>284000</v>
      </c>
      <c r="H393" s="534">
        <f t="shared" si="17"/>
        <v>395642981.31</v>
      </c>
      <c r="I393"/>
      <c r="J393" t="s">
        <v>14</v>
      </c>
      <c r="K393" s="272" t="s">
        <v>736</v>
      </c>
      <c r="L393"/>
    </row>
    <row r="394" spans="2:12">
      <c r="B394" s="257" t="s">
        <v>980</v>
      </c>
      <c r="C394" s="118" t="s">
        <v>1231</v>
      </c>
      <c r="D394" s="284" t="s">
        <v>1230</v>
      </c>
      <c r="E394" s="265">
        <v>185000</v>
      </c>
      <c r="F394" s="536">
        <f t="shared" si="16"/>
        <v>395827981.31</v>
      </c>
      <c r="G394" s="535">
        <f t="shared" si="18"/>
        <v>185000</v>
      </c>
      <c r="H394" s="534">
        <f t="shared" si="17"/>
        <v>395827981.31</v>
      </c>
      <c r="I394"/>
      <c r="J394" t="s">
        <v>14</v>
      </c>
      <c r="K394" s="272" t="s">
        <v>736</v>
      </c>
      <c r="L394"/>
    </row>
    <row r="395" spans="2:12">
      <c r="B395" s="257" t="s">
        <v>980</v>
      </c>
      <c r="C395" s="118" t="s">
        <v>1231</v>
      </c>
      <c r="D395" s="284" t="s">
        <v>1102</v>
      </c>
      <c r="E395" s="265">
        <v>28000</v>
      </c>
      <c r="F395" s="536">
        <f t="shared" si="16"/>
        <v>395855981.31</v>
      </c>
      <c r="G395" s="535">
        <f t="shared" si="18"/>
        <v>28000</v>
      </c>
      <c r="H395" s="534">
        <f t="shared" si="17"/>
        <v>395855981.31</v>
      </c>
      <c r="I395"/>
      <c r="J395" t="s">
        <v>14</v>
      </c>
      <c r="K395" s="272" t="s">
        <v>736</v>
      </c>
      <c r="L395"/>
    </row>
    <row r="396" spans="2:12">
      <c r="B396" s="257" t="s">
        <v>980</v>
      </c>
      <c r="C396" s="118" t="s">
        <v>1231</v>
      </c>
      <c r="D396" s="284" t="s">
        <v>4052</v>
      </c>
      <c r="E396" s="265">
        <v>204000</v>
      </c>
      <c r="F396" s="536">
        <f t="shared" si="16"/>
        <v>396059981.31</v>
      </c>
      <c r="G396" s="535">
        <f t="shared" si="18"/>
        <v>204000</v>
      </c>
      <c r="H396" s="534">
        <f t="shared" si="17"/>
        <v>396059981.31</v>
      </c>
      <c r="I396"/>
      <c r="J396" t="s">
        <v>14</v>
      </c>
      <c r="K396" s="272" t="s">
        <v>736</v>
      </c>
      <c r="L396"/>
    </row>
    <row r="397" spans="2:12">
      <c r="B397" s="257" t="s">
        <v>980</v>
      </c>
      <c r="C397" s="118" t="s">
        <v>1231</v>
      </c>
      <c r="D397" s="284" t="s">
        <v>1228</v>
      </c>
      <c r="E397" s="265">
        <v>32000</v>
      </c>
      <c r="F397" s="536">
        <f t="shared" ref="F397:F460" si="19">F396+E397</f>
        <v>396091981.31</v>
      </c>
      <c r="G397" s="535">
        <f t="shared" si="18"/>
        <v>32000</v>
      </c>
      <c r="H397" s="534">
        <f t="shared" ref="H397:H460" si="20">H396+G397</f>
        <v>396091981.31</v>
      </c>
      <c r="I397"/>
      <c r="J397" t="s">
        <v>14</v>
      </c>
      <c r="K397" s="272" t="s">
        <v>736</v>
      </c>
      <c r="L397"/>
    </row>
    <row r="398" spans="2:12">
      <c r="B398" s="257" t="s">
        <v>980</v>
      </c>
      <c r="C398" s="118" t="s">
        <v>1232</v>
      </c>
      <c r="D398" s="284" t="s">
        <v>4053</v>
      </c>
      <c r="E398" s="265">
        <v>28000</v>
      </c>
      <c r="F398" s="536">
        <f t="shared" si="19"/>
        <v>396119981.31</v>
      </c>
      <c r="G398" s="535">
        <f t="shared" si="18"/>
        <v>28000</v>
      </c>
      <c r="H398" s="534">
        <f t="shared" si="20"/>
        <v>396119981.31</v>
      </c>
      <c r="I398"/>
      <c r="J398" t="s">
        <v>14</v>
      </c>
      <c r="K398" s="272" t="s">
        <v>736</v>
      </c>
      <c r="L398"/>
    </row>
    <row r="399" spans="2:12">
      <c r="B399" s="257" t="s">
        <v>980</v>
      </c>
      <c r="C399" s="118" t="s">
        <v>1232</v>
      </c>
      <c r="D399" s="284" t="s">
        <v>4054</v>
      </c>
      <c r="E399" s="265">
        <v>28000</v>
      </c>
      <c r="F399" s="536">
        <f t="shared" si="19"/>
        <v>396147981.31</v>
      </c>
      <c r="G399" s="535">
        <f t="shared" si="18"/>
        <v>28000</v>
      </c>
      <c r="H399" s="534">
        <f t="shared" si="20"/>
        <v>396147981.31</v>
      </c>
      <c r="I399"/>
      <c r="J399" t="s">
        <v>14</v>
      </c>
      <c r="K399" s="272" t="s">
        <v>736</v>
      </c>
      <c r="L399"/>
    </row>
    <row r="400" spans="2:12">
      <c r="B400" s="257" t="s">
        <v>980</v>
      </c>
      <c r="C400" s="118" t="s">
        <v>1232</v>
      </c>
      <c r="D400" s="284" t="s">
        <v>4055</v>
      </c>
      <c r="E400" s="265">
        <v>1200000</v>
      </c>
      <c r="F400" s="536">
        <f t="shared" si="19"/>
        <v>397347981.31</v>
      </c>
      <c r="G400" s="535">
        <f t="shared" si="18"/>
        <v>1200000</v>
      </c>
      <c r="H400" s="534">
        <f t="shared" si="20"/>
        <v>397347981.31</v>
      </c>
      <c r="I400"/>
      <c r="J400" t="s">
        <v>14</v>
      </c>
      <c r="K400" s="272" t="s">
        <v>736</v>
      </c>
      <c r="L400"/>
    </row>
    <row r="401" spans="2:12">
      <c r="B401" s="257" t="s">
        <v>980</v>
      </c>
      <c r="C401" s="118" t="s">
        <v>1232</v>
      </c>
      <c r="D401" s="284" t="s">
        <v>1227</v>
      </c>
      <c r="E401" s="265">
        <v>284000</v>
      </c>
      <c r="F401" s="536">
        <f t="shared" si="19"/>
        <v>397631981.31</v>
      </c>
      <c r="G401" s="535">
        <f t="shared" si="18"/>
        <v>284000</v>
      </c>
      <c r="H401" s="534">
        <f t="shared" si="20"/>
        <v>397631981.31</v>
      </c>
      <c r="I401"/>
      <c r="J401" t="s">
        <v>14</v>
      </c>
      <c r="K401" s="272" t="s">
        <v>736</v>
      </c>
      <c r="L401"/>
    </row>
    <row r="402" spans="2:12">
      <c r="B402" s="257" t="s">
        <v>980</v>
      </c>
      <c r="C402" s="118" t="s">
        <v>1233</v>
      </c>
      <c r="D402" s="284" t="s">
        <v>4053</v>
      </c>
      <c r="E402" s="265">
        <v>28000</v>
      </c>
      <c r="F402" s="536">
        <f t="shared" si="19"/>
        <v>397659981.31</v>
      </c>
      <c r="G402" s="535">
        <f t="shared" si="18"/>
        <v>28000</v>
      </c>
      <c r="H402" s="534">
        <f t="shared" si="20"/>
        <v>397659981.31</v>
      </c>
      <c r="I402"/>
      <c r="J402" t="s">
        <v>14</v>
      </c>
      <c r="K402" s="272" t="s">
        <v>736</v>
      </c>
      <c r="L402"/>
    </row>
    <row r="403" spans="2:12">
      <c r="B403" s="257" t="s">
        <v>980</v>
      </c>
      <c r="C403" s="118" t="s">
        <v>1233</v>
      </c>
      <c r="D403" s="284" t="s">
        <v>4056</v>
      </c>
      <c r="E403" s="265">
        <v>280000</v>
      </c>
      <c r="F403" s="536">
        <f t="shared" si="19"/>
        <v>397939981.31</v>
      </c>
      <c r="G403" s="535">
        <f t="shared" si="18"/>
        <v>280000</v>
      </c>
      <c r="H403" s="534">
        <f t="shared" si="20"/>
        <v>397939981.31</v>
      </c>
      <c r="I403"/>
      <c r="J403" t="s">
        <v>14</v>
      </c>
      <c r="K403" s="272" t="s">
        <v>736</v>
      </c>
      <c r="L403"/>
    </row>
    <row r="404" spans="2:12">
      <c r="B404" s="257" t="s">
        <v>980</v>
      </c>
      <c r="C404" s="118" t="s">
        <v>1233</v>
      </c>
      <c r="D404" s="284" t="s">
        <v>1227</v>
      </c>
      <c r="E404" s="265">
        <v>284000</v>
      </c>
      <c r="F404" s="536">
        <f t="shared" si="19"/>
        <v>398223981.31</v>
      </c>
      <c r="G404" s="535">
        <f t="shared" si="18"/>
        <v>284000</v>
      </c>
      <c r="H404" s="534">
        <f t="shared" si="20"/>
        <v>398223981.31</v>
      </c>
      <c r="I404"/>
      <c r="J404" t="s">
        <v>14</v>
      </c>
      <c r="K404" s="272" t="s">
        <v>736</v>
      </c>
      <c r="L404"/>
    </row>
    <row r="405" spans="2:12">
      <c r="B405" s="257" t="s">
        <v>980</v>
      </c>
      <c r="C405" s="118" t="s">
        <v>1233</v>
      </c>
      <c r="D405" s="284" t="s">
        <v>4054</v>
      </c>
      <c r="E405" s="265">
        <v>28000</v>
      </c>
      <c r="F405" s="536">
        <f t="shared" si="19"/>
        <v>398251981.31</v>
      </c>
      <c r="G405" s="535">
        <f t="shared" si="18"/>
        <v>28000</v>
      </c>
      <c r="H405" s="534">
        <f t="shared" si="20"/>
        <v>398251981.31</v>
      </c>
      <c r="I405"/>
      <c r="J405" t="s">
        <v>14</v>
      </c>
      <c r="K405" s="272" t="s">
        <v>736</v>
      </c>
      <c r="L405"/>
    </row>
    <row r="406" spans="2:12">
      <c r="B406" s="257" t="s">
        <v>980</v>
      </c>
      <c r="C406" s="118" t="s">
        <v>1233</v>
      </c>
      <c r="D406" s="284" t="s">
        <v>1234</v>
      </c>
      <c r="E406" s="265">
        <v>80000</v>
      </c>
      <c r="F406" s="536">
        <f t="shared" si="19"/>
        <v>398331981.31</v>
      </c>
      <c r="G406" s="535">
        <f t="shared" si="18"/>
        <v>80000</v>
      </c>
      <c r="H406" s="534">
        <f t="shared" si="20"/>
        <v>398331981.31</v>
      </c>
      <c r="I406"/>
      <c r="J406" t="s">
        <v>14</v>
      </c>
      <c r="K406" s="272" t="s">
        <v>736</v>
      </c>
      <c r="L406"/>
    </row>
    <row r="407" spans="2:12">
      <c r="B407" s="257" t="s">
        <v>980</v>
      </c>
      <c r="C407" s="118" t="s">
        <v>1233</v>
      </c>
      <c r="D407" s="284" t="s">
        <v>4052</v>
      </c>
      <c r="E407" s="265">
        <v>204000</v>
      </c>
      <c r="F407" s="536">
        <f t="shared" si="19"/>
        <v>398535981.31</v>
      </c>
      <c r="G407" s="535">
        <f t="shared" si="18"/>
        <v>204000</v>
      </c>
      <c r="H407" s="534">
        <f t="shared" si="20"/>
        <v>398535981.31</v>
      </c>
      <c r="I407"/>
      <c r="J407" t="s">
        <v>14</v>
      </c>
      <c r="K407" s="272" t="s">
        <v>736</v>
      </c>
      <c r="L407"/>
    </row>
    <row r="408" spans="2:12">
      <c r="B408" s="257" t="s">
        <v>980</v>
      </c>
      <c r="C408" s="118" t="s">
        <v>1233</v>
      </c>
      <c r="D408" s="284" t="s">
        <v>1228</v>
      </c>
      <c r="E408" s="265">
        <v>32000</v>
      </c>
      <c r="F408" s="536">
        <f t="shared" si="19"/>
        <v>398567981.31</v>
      </c>
      <c r="G408" s="535">
        <f t="shared" si="18"/>
        <v>32000</v>
      </c>
      <c r="H408" s="534">
        <f t="shared" si="20"/>
        <v>398567981.31</v>
      </c>
      <c r="I408"/>
      <c r="J408" t="s">
        <v>14</v>
      </c>
      <c r="K408" s="272" t="s">
        <v>736</v>
      </c>
      <c r="L408"/>
    </row>
    <row r="409" spans="2:12">
      <c r="B409" s="257" t="s">
        <v>980</v>
      </c>
      <c r="C409" s="118" t="s">
        <v>1235</v>
      </c>
      <c r="D409" s="284" t="s">
        <v>4053</v>
      </c>
      <c r="E409" s="265">
        <v>28000</v>
      </c>
      <c r="F409" s="536">
        <f t="shared" si="19"/>
        <v>398595981.31</v>
      </c>
      <c r="G409" s="535">
        <f t="shared" si="18"/>
        <v>28000</v>
      </c>
      <c r="H409" s="534">
        <f t="shared" si="20"/>
        <v>398595981.31</v>
      </c>
      <c r="I409"/>
      <c r="J409" t="s">
        <v>14</v>
      </c>
      <c r="K409" s="272" t="s">
        <v>736</v>
      </c>
      <c r="L409"/>
    </row>
    <row r="410" spans="2:12">
      <c r="B410" s="257" t="s">
        <v>980</v>
      </c>
      <c r="C410" s="118" t="s">
        <v>1235</v>
      </c>
      <c r="D410" s="284" t="s">
        <v>1512</v>
      </c>
      <c r="E410" s="265">
        <v>400000</v>
      </c>
      <c r="F410" s="536">
        <f t="shared" si="19"/>
        <v>398995981.31</v>
      </c>
      <c r="G410" s="535">
        <f t="shared" si="18"/>
        <v>400000</v>
      </c>
      <c r="H410" s="534">
        <f t="shared" si="20"/>
        <v>398995981.31</v>
      </c>
      <c r="I410"/>
      <c r="J410" t="s">
        <v>14</v>
      </c>
      <c r="K410" s="272" t="s">
        <v>736</v>
      </c>
      <c r="L410"/>
    </row>
    <row r="411" spans="2:12">
      <c r="B411" s="257" t="s">
        <v>980</v>
      </c>
      <c r="C411" s="118" t="s">
        <v>1235</v>
      </c>
      <c r="D411" s="284" t="s">
        <v>4054</v>
      </c>
      <c r="E411" s="265">
        <v>28000</v>
      </c>
      <c r="F411" s="536">
        <f t="shared" si="19"/>
        <v>399023981.31</v>
      </c>
      <c r="G411" s="535">
        <f t="shared" si="18"/>
        <v>28000</v>
      </c>
      <c r="H411" s="534">
        <f t="shared" si="20"/>
        <v>399023981.31</v>
      </c>
      <c r="I411"/>
      <c r="J411" t="s">
        <v>14</v>
      </c>
      <c r="K411" s="272" t="s">
        <v>736</v>
      </c>
      <c r="L411"/>
    </row>
    <row r="412" spans="2:12">
      <c r="B412" s="257" t="s">
        <v>980</v>
      </c>
      <c r="C412" s="118" t="s">
        <v>1235</v>
      </c>
      <c r="D412" s="284" t="s">
        <v>1234</v>
      </c>
      <c r="E412" s="265">
        <v>80000</v>
      </c>
      <c r="F412" s="536">
        <f t="shared" si="19"/>
        <v>399103981.31</v>
      </c>
      <c r="G412" s="535">
        <f t="shared" si="18"/>
        <v>80000</v>
      </c>
      <c r="H412" s="534">
        <f t="shared" si="20"/>
        <v>399103981.31</v>
      </c>
      <c r="I412"/>
      <c r="J412" t="s">
        <v>14</v>
      </c>
      <c r="K412" s="272" t="s">
        <v>736</v>
      </c>
      <c r="L412"/>
    </row>
    <row r="413" spans="2:12">
      <c r="B413" s="257" t="s">
        <v>980</v>
      </c>
      <c r="C413" s="118" t="s">
        <v>1235</v>
      </c>
      <c r="D413" s="284" t="s">
        <v>1227</v>
      </c>
      <c r="E413" s="265">
        <v>284000</v>
      </c>
      <c r="F413" s="536">
        <f t="shared" si="19"/>
        <v>399387981.31</v>
      </c>
      <c r="G413" s="535">
        <f t="shared" si="18"/>
        <v>284000</v>
      </c>
      <c r="H413" s="534">
        <f t="shared" si="20"/>
        <v>399387981.31</v>
      </c>
      <c r="I413"/>
      <c r="J413" t="s">
        <v>14</v>
      </c>
      <c r="K413" s="272" t="s">
        <v>736</v>
      </c>
      <c r="L413"/>
    </row>
    <row r="414" spans="2:12">
      <c r="B414" s="257" t="s">
        <v>980</v>
      </c>
      <c r="C414" s="118" t="s">
        <v>1235</v>
      </c>
      <c r="D414" s="284" t="s">
        <v>4052</v>
      </c>
      <c r="E414" s="265">
        <v>204000</v>
      </c>
      <c r="F414" s="536">
        <f t="shared" si="19"/>
        <v>399591981.31</v>
      </c>
      <c r="G414" s="535">
        <f t="shared" si="18"/>
        <v>204000</v>
      </c>
      <c r="H414" s="534">
        <f t="shared" si="20"/>
        <v>399591981.31</v>
      </c>
      <c r="I414"/>
      <c r="J414" t="s">
        <v>14</v>
      </c>
      <c r="K414" s="272" t="s">
        <v>736</v>
      </c>
      <c r="L414"/>
    </row>
    <row r="415" spans="2:12">
      <c r="B415" s="257" t="s">
        <v>980</v>
      </c>
      <c r="C415" s="118" t="s">
        <v>1235</v>
      </c>
      <c r="D415" s="284" t="s">
        <v>1228</v>
      </c>
      <c r="E415" s="265">
        <v>32000</v>
      </c>
      <c r="F415" s="536">
        <f t="shared" si="19"/>
        <v>399623981.31</v>
      </c>
      <c r="G415" s="535">
        <f t="shared" si="18"/>
        <v>32000</v>
      </c>
      <c r="H415" s="534">
        <f t="shared" si="20"/>
        <v>399623981.31</v>
      </c>
      <c r="I415"/>
      <c r="J415" t="s">
        <v>14</v>
      </c>
      <c r="K415" s="272" t="s">
        <v>736</v>
      </c>
      <c r="L415"/>
    </row>
    <row r="416" spans="2:12">
      <c r="B416" s="257" t="s">
        <v>980</v>
      </c>
      <c r="C416" s="118" t="s">
        <v>2302</v>
      </c>
      <c r="D416" s="284" t="s">
        <v>4057</v>
      </c>
      <c r="E416" s="265">
        <v>50000</v>
      </c>
      <c r="F416" s="536">
        <f t="shared" si="19"/>
        <v>399673981.31</v>
      </c>
      <c r="G416" s="535">
        <f t="shared" si="18"/>
        <v>50000</v>
      </c>
      <c r="H416" s="534">
        <f t="shared" si="20"/>
        <v>399673981.31</v>
      </c>
      <c r="I416"/>
      <c r="J416" t="s">
        <v>2356</v>
      </c>
      <c r="K416" s="272" t="s">
        <v>625</v>
      </c>
      <c r="L416"/>
    </row>
    <row r="417" spans="2:12">
      <c r="B417" s="257" t="s">
        <v>980</v>
      </c>
      <c r="C417" s="118" t="s">
        <v>2302</v>
      </c>
      <c r="D417" s="284" t="s">
        <v>4058</v>
      </c>
      <c r="E417" s="265">
        <v>150000</v>
      </c>
      <c r="F417" s="536">
        <f t="shared" si="19"/>
        <v>399823981.31</v>
      </c>
      <c r="G417" s="535">
        <f t="shared" si="18"/>
        <v>150000</v>
      </c>
      <c r="H417" s="534">
        <f t="shared" si="20"/>
        <v>399823981.31</v>
      </c>
      <c r="I417"/>
      <c r="J417" t="s">
        <v>2356</v>
      </c>
      <c r="K417" s="272" t="s">
        <v>625</v>
      </c>
      <c r="L417"/>
    </row>
    <row r="418" spans="2:12">
      <c r="B418" s="257" t="s">
        <v>980</v>
      </c>
      <c r="C418" s="118" t="s">
        <v>2302</v>
      </c>
      <c r="D418" s="284" t="s">
        <v>4059</v>
      </c>
      <c r="E418" s="265">
        <v>110000</v>
      </c>
      <c r="F418" s="536">
        <f t="shared" si="19"/>
        <v>399933981.31</v>
      </c>
      <c r="G418" s="535">
        <f t="shared" si="18"/>
        <v>110000</v>
      </c>
      <c r="H418" s="534">
        <f t="shared" si="20"/>
        <v>399933981.31</v>
      </c>
      <c r="I418"/>
      <c r="J418" t="s">
        <v>2356</v>
      </c>
      <c r="K418" s="272" t="s">
        <v>625</v>
      </c>
      <c r="L418"/>
    </row>
    <row r="419" spans="2:12">
      <c r="B419" s="257" t="s">
        <v>980</v>
      </c>
      <c r="C419" s="118" t="s">
        <v>2302</v>
      </c>
      <c r="D419" s="284" t="s">
        <v>4060</v>
      </c>
      <c r="E419" s="265">
        <v>2250000</v>
      </c>
      <c r="F419" s="536">
        <f t="shared" si="19"/>
        <v>402183981.31</v>
      </c>
      <c r="G419" s="535">
        <f t="shared" si="18"/>
        <v>2250000</v>
      </c>
      <c r="H419" s="534">
        <f t="shared" si="20"/>
        <v>402183981.31</v>
      </c>
      <c r="I419"/>
      <c r="J419" t="s">
        <v>14</v>
      </c>
      <c r="K419" s="272" t="s">
        <v>736</v>
      </c>
      <c r="L419"/>
    </row>
    <row r="420" spans="2:12">
      <c r="B420" s="257" t="s">
        <v>980</v>
      </c>
      <c r="C420" s="118" t="s">
        <v>2302</v>
      </c>
      <c r="D420" s="284" t="s">
        <v>4061</v>
      </c>
      <c r="E420" s="265">
        <v>469000</v>
      </c>
      <c r="F420" s="536">
        <f t="shared" si="19"/>
        <v>402652981.31</v>
      </c>
      <c r="G420" s="535">
        <f t="shared" si="18"/>
        <v>469000</v>
      </c>
      <c r="H420" s="534">
        <f t="shared" si="20"/>
        <v>402652981.31</v>
      </c>
      <c r="I420"/>
      <c r="J420" t="s">
        <v>14</v>
      </c>
      <c r="K420" s="272" t="s">
        <v>736</v>
      </c>
      <c r="L420"/>
    </row>
    <row r="421" spans="2:12">
      <c r="B421" s="257" t="s">
        <v>980</v>
      </c>
      <c r="C421" s="118" t="s">
        <v>2302</v>
      </c>
      <c r="D421" s="284" t="s">
        <v>2859</v>
      </c>
      <c r="E421" s="265">
        <v>418000</v>
      </c>
      <c r="F421" s="536">
        <f t="shared" si="19"/>
        <v>403070981.31</v>
      </c>
      <c r="G421" s="535">
        <f t="shared" si="18"/>
        <v>418000</v>
      </c>
      <c r="H421" s="534">
        <f t="shared" si="20"/>
        <v>403070981.31</v>
      </c>
      <c r="I421"/>
      <c r="J421" t="s">
        <v>14</v>
      </c>
      <c r="K421" s="272" t="s">
        <v>736</v>
      </c>
      <c r="L421"/>
    </row>
    <row r="422" spans="2:12">
      <c r="B422" s="257" t="s">
        <v>980</v>
      </c>
      <c r="C422" s="118" t="s">
        <v>2302</v>
      </c>
      <c r="D422" s="284" t="s">
        <v>4062</v>
      </c>
      <c r="E422" s="265">
        <v>473000</v>
      </c>
      <c r="F422" s="536">
        <f t="shared" si="19"/>
        <v>403543981.31</v>
      </c>
      <c r="G422" s="535">
        <f t="shared" si="18"/>
        <v>473000</v>
      </c>
      <c r="H422" s="534">
        <f t="shared" si="20"/>
        <v>403543981.31</v>
      </c>
      <c r="I422"/>
      <c r="J422" t="s">
        <v>14</v>
      </c>
      <c r="K422" s="272" t="s">
        <v>736</v>
      </c>
      <c r="L422"/>
    </row>
    <row r="423" spans="2:12">
      <c r="B423" s="257" t="s">
        <v>980</v>
      </c>
      <c r="C423" s="118" t="s">
        <v>2302</v>
      </c>
      <c r="D423" s="284" t="s">
        <v>4063</v>
      </c>
      <c r="E423" s="265">
        <v>354000</v>
      </c>
      <c r="F423" s="536">
        <f t="shared" si="19"/>
        <v>403897981.31</v>
      </c>
      <c r="G423" s="535">
        <f t="shared" si="18"/>
        <v>354000</v>
      </c>
      <c r="H423" s="534">
        <f t="shared" si="20"/>
        <v>403897981.31</v>
      </c>
      <c r="I423"/>
      <c r="J423" t="s">
        <v>14</v>
      </c>
      <c r="K423" s="272" t="s">
        <v>736</v>
      </c>
      <c r="L423"/>
    </row>
    <row r="424" spans="2:12">
      <c r="B424" s="257" t="s">
        <v>980</v>
      </c>
      <c r="C424" s="118" t="s">
        <v>2302</v>
      </c>
      <c r="D424" s="284" t="s">
        <v>1236</v>
      </c>
      <c r="E424" s="265">
        <v>148000</v>
      </c>
      <c r="F424" s="536">
        <f t="shared" si="19"/>
        <v>404045981.31</v>
      </c>
      <c r="G424" s="535">
        <f t="shared" si="18"/>
        <v>148000</v>
      </c>
      <c r="H424" s="534">
        <f t="shared" si="20"/>
        <v>404045981.31</v>
      </c>
      <c r="I424"/>
      <c r="J424" t="s">
        <v>14</v>
      </c>
      <c r="K424" s="272" t="s">
        <v>736</v>
      </c>
      <c r="L424"/>
    </row>
    <row r="425" spans="2:12">
      <c r="B425" s="257" t="s">
        <v>980</v>
      </c>
      <c r="C425" s="118" t="s">
        <v>2302</v>
      </c>
      <c r="D425" s="284" t="s">
        <v>2860</v>
      </c>
      <c r="E425" s="265">
        <v>44000</v>
      </c>
      <c r="F425" s="536">
        <f t="shared" si="19"/>
        <v>404089981.31</v>
      </c>
      <c r="G425" s="535">
        <f t="shared" si="18"/>
        <v>44000</v>
      </c>
      <c r="H425" s="534">
        <f t="shared" si="20"/>
        <v>404089981.31</v>
      </c>
      <c r="I425"/>
      <c r="J425" t="s">
        <v>14</v>
      </c>
      <c r="K425" s="272" t="s">
        <v>736</v>
      </c>
      <c r="L425"/>
    </row>
    <row r="426" spans="2:12">
      <c r="B426" s="257" t="s">
        <v>980</v>
      </c>
      <c r="C426" s="118" t="s">
        <v>2302</v>
      </c>
      <c r="D426" s="284" t="s">
        <v>2861</v>
      </c>
      <c r="E426" s="265">
        <v>71000</v>
      </c>
      <c r="F426" s="536">
        <f t="shared" si="19"/>
        <v>404160981.31</v>
      </c>
      <c r="G426" s="535">
        <f t="shared" si="18"/>
        <v>71000</v>
      </c>
      <c r="H426" s="534">
        <f t="shared" si="20"/>
        <v>404160981.31</v>
      </c>
      <c r="I426"/>
      <c r="J426" t="s">
        <v>14</v>
      </c>
      <c r="K426" s="272" t="s">
        <v>736</v>
      </c>
      <c r="L426"/>
    </row>
    <row r="427" spans="2:12">
      <c r="B427" s="257" t="s">
        <v>980</v>
      </c>
      <c r="C427" s="118" t="s">
        <v>2302</v>
      </c>
      <c r="D427" s="284" t="s">
        <v>4064</v>
      </c>
      <c r="E427" s="265">
        <v>33000</v>
      </c>
      <c r="F427" s="536">
        <f t="shared" si="19"/>
        <v>404193981.31</v>
      </c>
      <c r="G427" s="535">
        <f t="shared" si="18"/>
        <v>33000</v>
      </c>
      <c r="H427" s="534">
        <f t="shared" si="20"/>
        <v>404193981.31</v>
      </c>
      <c r="I427"/>
      <c r="J427" t="s">
        <v>14</v>
      </c>
      <c r="K427" s="272" t="s">
        <v>736</v>
      </c>
      <c r="L427"/>
    </row>
    <row r="428" spans="2:12">
      <c r="B428" s="257" t="s">
        <v>980</v>
      </c>
      <c r="C428" s="118" t="s">
        <v>2302</v>
      </c>
      <c r="D428" s="284" t="s">
        <v>2862</v>
      </c>
      <c r="E428" s="265">
        <v>100000</v>
      </c>
      <c r="F428" s="536">
        <f t="shared" si="19"/>
        <v>404293981.31</v>
      </c>
      <c r="G428" s="535">
        <f t="shared" si="18"/>
        <v>100000</v>
      </c>
      <c r="H428" s="534">
        <f t="shared" si="20"/>
        <v>404293981.31</v>
      </c>
      <c r="I428"/>
      <c r="J428" t="s">
        <v>14</v>
      </c>
      <c r="K428" s="272" t="s">
        <v>736</v>
      </c>
      <c r="L428"/>
    </row>
    <row r="429" spans="2:12">
      <c r="B429" s="257" t="s">
        <v>980</v>
      </c>
      <c r="C429" s="118" t="s">
        <v>2302</v>
      </c>
      <c r="D429" s="284" t="s">
        <v>4065</v>
      </c>
      <c r="E429" s="265">
        <v>350000</v>
      </c>
      <c r="F429" s="536">
        <f t="shared" si="19"/>
        <v>404643981.31</v>
      </c>
      <c r="G429" s="535">
        <f t="shared" si="18"/>
        <v>350000</v>
      </c>
      <c r="H429" s="534">
        <f t="shared" si="20"/>
        <v>404643981.31</v>
      </c>
      <c r="I429"/>
      <c r="J429" t="s">
        <v>14</v>
      </c>
      <c r="K429" s="272" t="s">
        <v>736</v>
      </c>
      <c r="L429"/>
    </row>
    <row r="430" spans="2:12">
      <c r="B430" s="257" t="s">
        <v>980</v>
      </c>
      <c r="C430" s="118" t="s">
        <v>2302</v>
      </c>
      <c r="D430" s="284" t="s">
        <v>4066</v>
      </c>
      <c r="E430" s="265">
        <v>238000</v>
      </c>
      <c r="F430" s="536">
        <f t="shared" si="19"/>
        <v>404881981.31</v>
      </c>
      <c r="G430" s="535">
        <f t="shared" si="18"/>
        <v>238000</v>
      </c>
      <c r="H430" s="534">
        <f t="shared" si="20"/>
        <v>404881981.31</v>
      </c>
      <c r="I430"/>
      <c r="J430" t="s">
        <v>14</v>
      </c>
      <c r="K430" s="272" t="s">
        <v>736</v>
      </c>
      <c r="L430"/>
    </row>
    <row r="431" spans="2:12">
      <c r="B431" s="257" t="s">
        <v>980</v>
      </c>
      <c r="C431" s="118" t="s">
        <v>2302</v>
      </c>
      <c r="D431" s="284" t="s">
        <v>1045</v>
      </c>
      <c r="E431" s="265">
        <v>165000</v>
      </c>
      <c r="F431" s="536">
        <f t="shared" si="19"/>
        <v>405046981.31</v>
      </c>
      <c r="G431" s="535">
        <f t="shared" si="18"/>
        <v>165000</v>
      </c>
      <c r="H431" s="534">
        <f t="shared" si="20"/>
        <v>405046981.31</v>
      </c>
      <c r="I431"/>
      <c r="J431" t="s">
        <v>14</v>
      </c>
      <c r="K431" s="272" t="s">
        <v>736</v>
      </c>
      <c r="L431"/>
    </row>
    <row r="432" spans="2:12">
      <c r="B432" s="257" t="s">
        <v>980</v>
      </c>
      <c r="C432" s="118" t="s">
        <v>2302</v>
      </c>
      <c r="D432" s="284" t="s">
        <v>2863</v>
      </c>
      <c r="E432" s="265">
        <v>80000</v>
      </c>
      <c r="F432" s="536">
        <f t="shared" si="19"/>
        <v>405126981.31</v>
      </c>
      <c r="G432" s="535">
        <f t="shared" si="18"/>
        <v>80000</v>
      </c>
      <c r="H432" s="534">
        <f t="shared" si="20"/>
        <v>405126981.31</v>
      </c>
      <c r="I432"/>
      <c r="J432" t="s">
        <v>14</v>
      </c>
      <c r="K432" s="272" t="s">
        <v>736</v>
      </c>
      <c r="L432"/>
    </row>
    <row r="433" spans="2:12">
      <c r="B433" s="257" t="s">
        <v>980</v>
      </c>
      <c r="C433" s="118" t="s">
        <v>2302</v>
      </c>
      <c r="D433" s="284" t="s">
        <v>4067</v>
      </c>
      <c r="E433" s="265">
        <v>225000</v>
      </c>
      <c r="F433" s="536">
        <f t="shared" si="19"/>
        <v>405351981.31</v>
      </c>
      <c r="G433" s="535">
        <f t="shared" si="18"/>
        <v>225000</v>
      </c>
      <c r="H433" s="534">
        <f t="shared" si="20"/>
        <v>405351981.31</v>
      </c>
      <c r="I433"/>
      <c r="J433" t="s">
        <v>14</v>
      </c>
      <c r="K433" s="272" t="s">
        <v>736</v>
      </c>
      <c r="L433"/>
    </row>
    <row r="434" spans="2:12">
      <c r="B434" s="257" t="s">
        <v>980</v>
      </c>
      <c r="C434" s="118" t="s">
        <v>2302</v>
      </c>
      <c r="D434" s="284" t="s">
        <v>4068</v>
      </c>
      <c r="E434" s="265">
        <v>726000</v>
      </c>
      <c r="F434" s="536">
        <f t="shared" si="19"/>
        <v>406077981.31</v>
      </c>
      <c r="G434" s="535">
        <f t="shared" si="18"/>
        <v>726000</v>
      </c>
      <c r="H434" s="534">
        <f t="shared" si="20"/>
        <v>406077981.31</v>
      </c>
      <c r="I434"/>
      <c r="J434" t="s">
        <v>14</v>
      </c>
      <c r="K434" s="272" t="s">
        <v>736</v>
      </c>
      <c r="L434"/>
    </row>
    <row r="435" spans="2:12">
      <c r="B435" s="257" t="s">
        <v>980</v>
      </c>
      <c r="C435" s="118" t="s">
        <v>2302</v>
      </c>
      <c r="D435" s="284" t="s">
        <v>4066</v>
      </c>
      <c r="E435" s="265">
        <v>354000</v>
      </c>
      <c r="F435" s="536">
        <f t="shared" si="19"/>
        <v>406431981.31</v>
      </c>
      <c r="G435" s="535">
        <f t="shared" si="18"/>
        <v>354000</v>
      </c>
      <c r="H435" s="534">
        <f t="shared" si="20"/>
        <v>406431981.31</v>
      </c>
      <c r="I435"/>
      <c r="J435" t="s">
        <v>14</v>
      </c>
      <c r="K435" s="272" t="s">
        <v>736</v>
      </c>
      <c r="L435"/>
    </row>
    <row r="436" spans="2:12">
      <c r="B436" s="257" t="s">
        <v>980</v>
      </c>
      <c r="C436" s="118" t="s">
        <v>2302</v>
      </c>
      <c r="D436" s="284" t="s">
        <v>4069</v>
      </c>
      <c r="E436" s="265">
        <v>200000</v>
      </c>
      <c r="F436" s="536">
        <f t="shared" si="19"/>
        <v>406631981.31</v>
      </c>
      <c r="G436" s="535">
        <f t="shared" si="18"/>
        <v>200000</v>
      </c>
      <c r="H436" s="534">
        <f t="shared" si="20"/>
        <v>406631981.31</v>
      </c>
      <c r="I436"/>
      <c r="J436" t="s">
        <v>14</v>
      </c>
      <c r="K436" s="272" t="s">
        <v>736</v>
      </c>
      <c r="L436"/>
    </row>
    <row r="437" spans="2:12">
      <c r="B437" s="257" t="s">
        <v>980</v>
      </c>
      <c r="C437" s="118" t="s">
        <v>2302</v>
      </c>
      <c r="D437" s="284" t="s">
        <v>1039</v>
      </c>
      <c r="E437" s="265">
        <v>2250000</v>
      </c>
      <c r="F437" s="536">
        <f t="shared" si="19"/>
        <v>408881981.31</v>
      </c>
      <c r="G437" s="535">
        <f t="shared" si="18"/>
        <v>2250000</v>
      </c>
      <c r="H437" s="534">
        <f t="shared" si="20"/>
        <v>408881981.31</v>
      </c>
      <c r="I437"/>
      <c r="J437" t="s">
        <v>14</v>
      </c>
      <c r="K437" s="272" t="s">
        <v>736</v>
      </c>
      <c r="L437"/>
    </row>
    <row r="438" spans="2:12">
      <c r="B438" s="257" t="s">
        <v>980</v>
      </c>
      <c r="C438" s="118" t="s">
        <v>2302</v>
      </c>
      <c r="D438" s="284" t="s">
        <v>4070</v>
      </c>
      <c r="E438" s="265">
        <v>140000</v>
      </c>
      <c r="F438" s="536">
        <f t="shared" si="19"/>
        <v>409021981.31</v>
      </c>
      <c r="G438" s="535">
        <f t="shared" si="18"/>
        <v>140000</v>
      </c>
      <c r="H438" s="534">
        <f t="shared" si="20"/>
        <v>409021981.31</v>
      </c>
      <c r="I438"/>
      <c r="J438" t="s">
        <v>14</v>
      </c>
      <c r="K438" s="272" t="s">
        <v>736</v>
      </c>
      <c r="L438"/>
    </row>
    <row r="439" spans="2:12">
      <c r="B439" s="257" t="s">
        <v>980</v>
      </c>
      <c r="C439" s="118" t="s">
        <v>2302</v>
      </c>
      <c r="D439" s="284" t="s">
        <v>4071</v>
      </c>
      <c r="E439" s="265">
        <v>430000</v>
      </c>
      <c r="F439" s="536">
        <f t="shared" si="19"/>
        <v>409451981.31</v>
      </c>
      <c r="G439" s="535">
        <f t="shared" si="18"/>
        <v>430000</v>
      </c>
      <c r="H439" s="534">
        <f t="shared" si="20"/>
        <v>409451981.31</v>
      </c>
      <c r="I439"/>
      <c r="J439" t="s">
        <v>14</v>
      </c>
      <c r="K439" s="272" t="s">
        <v>736</v>
      </c>
      <c r="L439"/>
    </row>
    <row r="440" spans="2:12">
      <c r="B440" s="257" t="s">
        <v>980</v>
      </c>
      <c r="C440" s="118" t="s">
        <v>2302</v>
      </c>
      <c r="D440" s="284" t="s">
        <v>4072</v>
      </c>
      <c r="E440" s="265">
        <v>400000</v>
      </c>
      <c r="F440" s="536">
        <f t="shared" si="19"/>
        <v>409851981.31</v>
      </c>
      <c r="G440" s="535">
        <f t="shared" si="18"/>
        <v>400000</v>
      </c>
      <c r="H440" s="534">
        <f t="shared" si="20"/>
        <v>409851981.31</v>
      </c>
      <c r="I440"/>
      <c r="J440" t="s">
        <v>14</v>
      </c>
      <c r="K440" s="272" t="s">
        <v>736</v>
      </c>
      <c r="L440"/>
    </row>
    <row r="441" spans="2:12">
      <c r="B441" s="257" t="s">
        <v>980</v>
      </c>
      <c r="C441" s="118" t="s">
        <v>2302</v>
      </c>
      <c r="D441" s="284" t="s">
        <v>4073</v>
      </c>
      <c r="E441" s="265">
        <v>1239000</v>
      </c>
      <c r="F441" s="536">
        <f t="shared" si="19"/>
        <v>411090981.31</v>
      </c>
      <c r="G441" s="535">
        <f t="shared" si="18"/>
        <v>1239000</v>
      </c>
      <c r="H441" s="534">
        <f t="shared" si="20"/>
        <v>411090981.31</v>
      </c>
      <c r="I441"/>
      <c r="J441" t="s">
        <v>14</v>
      </c>
      <c r="K441" s="272" t="s">
        <v>736</v>
      </c>
      <c r="L441"/>
    </row>
    <row r="442" spans="2:12">
      <c r="B442" s="257" t="s">
        <v>980</v>
      </c>
      <c r="C442" s="118" t="s">
        <v>2302</v>
      </c>
      <c r="D442" s="284" t="s">
        <v>4074</v>
      </c>
      <c r="E442" s="265">
        <v>687000</v>
      </c>
      <c r="F442" s="536">
        <f t="shared" si="19"/>
        <v>411777981.31</v>
      </c>
      <c r="G442" s="535">
        <f t="shared" si="18"/>
        <v>687000</v>
      </c>
      <c r="H442" s="534">
        <f t="shared" si="20"/>
        <v>411777981.31</v>
      </c>
      <c r="I442"/>
      <c r="J442" t="s">
        <v>14</v>
      </c>
      <c r="K442" s="272" t="s">
        <v>736</v>
      </c>
      <c r="L442"/>
    </row>
    <row r="443" spans="2:12">
      <c r="B443" s="257" t="s">
        <v>980</v>
      </c>
      <c r="C443" s="118" t="s">
        <v>2302</v>
      </c>
      <c r="D443" s="284" t="s">
        <v>4075</v>
      </c>
      <c r="E443" s="265">
        <v>290000</v>
      </c>
      <c r="F443" s="536">
        <f t="shared" si="19"/>
        <v>412067981.31</v>
      </c>
      <c r="G443" s="535">
        <f t="shared" si="18"/>
        <v>290000</v>
      </c>
      <c r="H443" s="534">
        <f t="shared" si="20"/>
        <v>412067981.31</v>
      </c>
      <c r="I443"/>
      <c r="J443" t="s">
        <v>14</v>
      </c>
      <c r="K443" s="272" t="s">
        <v>736</v>
      </c>
      <c r="L443"/>
    </row>
    <row r="444" spans="2:12">
      <c r="B444" s="257" t="s">
        <v>980</v>
      </c>
      <c r="C444" s="118" t="s">
        <v>2302</v>
      </c>
      <c r="D444" s="284" t="s">
        <v>4076</v>
      </c>
      <c r="E444" s="265">
        <v>342000</v>
      </c>
      <c r="F444" s="536">
        <f t="shared" si="19"/>
        <v>412409981.31</v>
      </c>
      <c r="G444" s="535">
        <f t="shared" si="18"/>
        <v>342000</v>
      </c>
      <c r="H444" s="534">
        <f t="shared" si="20"/>
        <v>412409981.31</v>
      </c>
      <c r="I444"/>
      <c r="J444" t="s">
        <v>14</v>
      </c>
      <c r="K444" s="272" t="s">
        <v>736</v>
      </c>
      <c r="L444"/>
    </row>
    <row r="445" spans="2:12">
      <c r="B445" s="257" t="s">
        <v>980</v>
      </c>
      <c r="C445" s="118" t="s">
        <v>2302</v>
      </c>
      <c r="D445" s="284" t="s">
        <v>1479</v>
      </c>
      <c r="E445" s="265">
        <v>136000</v>
      </c>
      <c r="F445" s="536">
        <f t="shared" si="19"/>
        <v>412545981.31</v>
      </c>
      <c r="G445" s="535">
        <f t="shared" si="18"/>
        <v>136000</v>
      </c>
      <c r="H445" s="534">
        <f t="shared" si="20"/>
        <v>412545981.31</v>
      </c>
      <c r="I445"/>
      <c r="J445" t="s">
        <v>14</v>
      </c>
      <c r="K445" s="272" t="s">
        <v>736</v>
      </c>
      <c r="L445"/>
    </row>
    <row r="446" spans="2:12">
      <c r="B446" s="257" t="s">
        <v>980</v>
      </c>
      <c r="C446" s="118" t="s">
        <v>2302</v>
      </c>
      <c r="D446" s="284" t="s">
        <v>1475</v>
      </c>
      <c r="E446" s="265">
        <v>1163000</v>
      </c>
      <c r="F446" s="536">
        <f t="shared" si="19"/>
        <v>413708981.31</v>
      </c>
      <c r="G446" s="535">
        <f t="shared" si="18"/>
        <v>1163000</v>
      </c>
      <c r="H446" s="534">
        <f t="shared" si="20"/>
        <v>413708981.31</v>
      </c>
      <c r="I446"/>
      <c r="J446" t="s">
        <v>14</v>
      </c>
      <c r="K446" s="272" t="s">
        <v>736</v>
      </c>
      <c r="L446"/>
    </row>
    <row r="447" spans="2:12">
      <c r="B447" s="257" t="s">
        <v>980</v>
      </c>
      <c r="C447" s="118" t="s">
        <v>2302</v>
      </c>
      <c r="D447" s="284" t="s">
        <v>1477</v>
      </c>
      <c r="E447" s="265">
        <v>366000</v>
      </c>
      <c r="F447" s="536">
        <f t="shared" si="19"/>
        <v>414074981.31</v>
      </c>
      <c r="G447" s="535">
        <f t="shared" si="18"/>
        <v>366000</v>
      </c>
      <c r="H447" s="534">
        <f t="shared" si="20"/>
        <v>414074981.31</v>
      </c>
      <c r="I447"/>
      <c r="J447" t="s">
        <v>14</v>
      </c>
      <c r="K447" s="272" t="s">
        <v>736</v>
      </c>
      <c r="L447"/>
    </row>
    <row r="448" spans="2:12">
      <c r="B448" s="257" t="s">
        <v>980</v>
      </c>
      <c r="C448" s="118" t="s">
        <v>2302</v>
      </c>
      <c r="D448" s="284" t="s">
        <v>4077</v>
      </c>
      <c r="E448" s="265">
        <v>521000</v>
      </c>
      <c r="F448" s="536">
        <f t="shared" si="19"/>
        <v>414595981.31</v>
      </c>
      <c r="G448" s="535">
        <f t="shared" si="18"/>
        <v>521000</v>
      </c>
      <c r="H448" s="534">
        <f t="shared" si="20"/>
        <v>414595981.31</v>
      </c>
      <c r="I448"/>
      <c r="J448" t="s">
        <v>14</v>
      </c>
      <c r="K448" s="272" t="s">
        <v>736</v>
      </c>
      <c r="L448"/>
    </row>
    <row r="449" spans="2:12">
      <c r="B449" s="257" t="s">
        <v>980</v>
      </c>
      <c r="C449" s="118" t="s">
        <v>2302</v>
      </c>
      <c r="D449" s="284" t="s">
        <v>1478</v>
      </c>
      <c r="E449" s="265">
        <v>3669000</v>
      </c>
      <c r="F449" s="536">
        <f t="shared" si="19"/>
        <v>418264981.31</v>
      </c>
      <c r="G449" s="535">
        <f t="shared" si="18"/>
        <v>3669000</v>
      </c>
      <c r="H449" s="534">
        <f t="shared" si="20"/>
        <v>418264981.31</v>
      </c>
      <c r="I449"/>
      <c r="J449" t="s">
        <v>14</v>
      </c>
      <c r="K449" s="272" t="s">
        <v>736</v>
      </c>
      <c r="L449"/>
    </row>
    <row r="450" spans="2:12">
      <c r="B450" s="257" t="s">
        <v>980</v>
      </c>
      <c r="C450" s="118" t="s">
        <v>2302</v>
      </c>
      <c r="D450" s="284" t="s">
        <v>4078</v>
      </c>
      <c r="E450" s="265">
        <v>50000</v>
      </c>
      <c r="F450" s="536">
        <f t="shared" si="19"/>
        <v>418314981.31</v>
      </c>
      <c r="G450" s="535">
        <f t="shared" si="18"/>
        <v>50000</v>
      </c>
      <c r="H450" s="534">
        <f t="shared" si="20"/>
        <v>418314981.31</v>
      </c>
      <c r="I450"/>
      <c r="J450" t="s">
        <v>14</v>
      </c>
      <c r="K450" s="272" t="s">
        <v>736</v>
      </c>
      <c r="L450"/>
    </row>
    <row r="451" spans="2:12">
      <c r="B451" s="257" t="s">
        <v>980</v>
      </c>
      <c r="C451" s="118" t="s">
        <v>2302</v>
      </c>
      <c r="D451" s="284" t="s">
        <v>1476</v>
      </c>
      <c r="E451" s="265">
        <v>850000</v>
      </c>
      <c r="F451" s="536">
        <f t="shared" si="19"/>
        <v>419164981.31</v>
      </c>
      <c r="G451" s="535">
        <f t="shared" si="18"/>
        <v>850000</v>
      </c>
      <c r="H451" s="534">
        <f t="shared" si="20"/>
        <v>419164981.31</v>
      </c>
      <c r="I451"/>
      <c r="J451" t="s">
        <v>14</v>
      </c>
      <c r="K451" s="272" t="s">
        <v>736</v>
      </c>
      <c r="L451"/>
    </row>
    <row r="452" spans="2:12">
      <c r="B452" s="257" t="s">
        <v>980</v>
      </c>
      <c r="C452" s="118" t="s">
        <v>2302</v>
      </c>
      <c r="D452" s="284" t="s">
        <v>4079</v>
      </c>
      <c r="E452" s="265">
        <v>50000</v>
      </c>
      <c r="F452" s="536">
        <f t="shared" si="19"/>
        <v>419214981.31</v>
      </c>
      <c r="G452" s="535">
        <f t="shared" si="18"/>
        <v>50000</v>
      </c>
      <c r="H452" s="534">
        <f t="shared" si="20"/>
        <v>419214981.31</v>
      </c>
      <c r="I452"/>
      <c r="J452" t="s">
        <v>14</v>
      </c>
      <c r="K452" s="272" t="s">
        <v>736</v>
      </c>
      <c r="L452"/>
    </row>
    <row r="453" spans="2:12">
      <c r="B453" s="257" t="s">
        <v>980</v>
      </c>
      <c r="C453" s="118" t="s">
        <v>2302</v>
      </c>
      <c r="D453" s="284" t="s">
        <v>4080</v>
      </c>
      <c r="E453" s="265">
        <v>302000</v>
      </c>
      <c r="F453" s="536">
        <f t="shared" si="19"/>
        <v>419516981.31</v>
      </c>
      <c r="G453" s="535">
        <f t="shared" si="18"/>
        <v>302000</v>
      </c>
      <c r="H453" s="534">
        <f t="shared" si="20"/>
        <v>419516981.31</v>
      </c>
      <c r="I453"/>
      <c r="J453" t="s">
        <v>14</v>
      </c>
      <c r="K453" s="272" t="s">
        <v>736</v>
      </c>
      <c r="L453"/>
    </row>
    <row r="454" spans="2:12">
      <c r="B454" s="257" t="s">
        <v>980</v>
      </c>
      <c r="C454" s="118" t="s">
        <v>2302</v>
      </c>
      <c r="D454" s="284" t="s">
        <v>4081</v>
      </c>
      <c r="E454" s="265">
        <v>578000</v>
      </c>
      <c r="F454" s="536">
        <f t="shared" si="19"/>
        <v>420094981.31</v>
      </c>
      <c r="G454" s="535">
        <f t="shared" si="18"/>
        <v>578000</v>
      </c>
      <c r="H454" s="534">
        <f t="shared" si="20"/>
        <v>420094981.31</v>
      </c>
      <c r="I454"/>
      <c r="J454" t="s">
        <v>14</v>
      </c>
      <c r="K454" s="272" t="s">
        <v>736</v>
      </c>
      <c r="L454"/>
    </row>
    <row r="455" spans="2:12">
      <c r="B455" s="257" t="s">
        <v>980</v>
      </c>
      <c r="C455" s="118" t="s">
        <v>2302</v>
      </c>
      <c r="D455" s="284" t="s">
        <v>4082</v>
      </c>
      <c r="E455" s="265">
        <v>341000</v>
      </c>
      <c r="F455" s="536">
        <f t="shared" si="19"/>
        <v>420435981.31</v>
      </c>
      <c r="G455" s="535">
        <f t="shared" ref="G455:G518" si="21">E455</f>
        <v>341000</v>
      </c>
      <c r="H455" s="534">
        <f t="shared" si="20"/>
        <v>420435981.31</v>
      </c>
      <c r="I455"/>
      <c r="J455" t="s">
        <v>14</v>
      </c>
      <c r="K455" s="272" t="s">
        <v>736</v>
      </c>
      <c r="L455"/>
    </row>
    <row r="456" spans="2:12">
      <c r="B456" s="257" t="s">
        <v>980</v>
      </c>
      <c r="C456" s="118" t="s">
        <v>2302</v>
      </c>
      <c r="D456" s="284" t="s">
        <v>4083</v>
      </c>
      <c r="E456" s="265">
        <v>84000</v>
      </c>
      <c r="F456" s="536">
        <f t="shared" si="19"/>
        <v>420519981.31</v>
      </c>
      <c r="G456" s="535">
        <f t="shared" si="21"/>
        <v>84000</v>
      </c>
      <c r="H456" s="534">
        <f t="shared" si="20"/>
        <v>420519981.31</v>
      </c>
      <c r="I456"/>
      <c r="J456" t="s">
        <v>14</v>
      </c>
      <c r="K456" s="272" t="s">
        <v>736</v>
      </c>
      <c r="L456"/>
    </row>
    <row r="457" spans="2:12">
      <c r="B457" s="257" t="s">
        <v>980</v>
      </c>
      <c r="C457" s="118" t="s">
        <v>2302</v>
      </c>
      <c r="D457" s="284" t="s">
        <v>4084</v>
      </c>
      <c r="E457" s="265">
        <v>215000</v>
      </c>
      <c r="F457" s="536">
        <f t="shared" si="19"/>
        <v>420734981.31</v>
      </c>
      <c r="G457" s="535">
        <f t="shared" si="21"/>
        <v>215000</v>
      </c>
      <c r="H457" s="534">
        <f t="shared" si="20"/>
        <v>420734981.31</v>
      </c>
      <c r="I457"/>
      <c r="J457" t="s">
        <v>14</v>
      </c>
      <c r="K457" s="272" t="s">
        <v>736</v>
      </c>
      <c r="L457"/>
    </row>
    <row r="458" spans="2:12">
      <c r="B458" s="257" t="s">
        <v>980</v>
      </c>
      <c r="C458" s="118" t="s">
        <v>2302</v>
      </c>
      <c r="D458" s="284" t="s">
        <v>1046</v>
      </c>
      <c r="E458" s="265">
        <v>2000000</v>
      </c>
      <c r="F458" s="536">
        <f t="shared" si="19"/>
        <v>422734981.31</v>
      </c>
      <c r="G458" s="535">
        <f t="shared" si="21"/>
        <v>2000000</v>
      </c>
      <c r="H458" s="534">
        <f t="shared" si="20"/>
        <v>422734981.31</v>
      </c>
      <c r="I458"/>
      <c r="J458" t="s">
        <v>14</v>
      </c>
      <c r="K458" s="272" t="s">
        <v>736</v>
      </c>
      <c r="L458"/>
    </row>
    <row r="459" spans="2:12">
      <c r="B459" s="257" t="s">
        <v>980</v>
      </c>
      <c r="C459" s="118" t="s">
        <v>2302</v>
      </c>
      <c r="D459" s="284" t="s">
        <v>1047</v>
      </c>
      <c r="E459" s="265">
        <v>400000</v>
      </c>
      <c r="F459" s="536">
        <f t="shared" si="19"/>
        <v>423134981.31</v>
      </c>
      <c r="G459" s="535">
        <f t="shared" si="21"/>
        <v>400000</v>
      </c>
      <c r="H459" s="534">
        <f t="shared" si="20"/>
        <v>423134981.31</v>
      </c>
      <c r="I459"/>
      <c r="J459" t="s">
        <v>14</v>
      </c>
      <c r="K459" s="272" t="s">
        <v>736</v>
      </c>
      <c r="L459"/>
    </row>
    <row r="460" spans="2:12">
      <c r="B460" s="257" t="s">
        <v>980</v>
      </c>
      <c r="C460" s="118" t="s">
        <v>2302</v>
      </c>
      <c r="D460" s="284" t="s">
        <v>1048</v>
      </c>
      <c r="E460" s="265">
        <v>350000</v>
      </c>
      <c r="F460" s="536">
        <f t="shared" si="19"/>
        <v>423484981.31</v>
      </c>
      <c r="G460" s="535">
        <f t="shared" si="21"/>
        <v>350000</v>
      </c>
      <c r="H460" s="534">
        <f t="shared" si="20"/>
        <v>423484981.31</v>
      </c>
      <c r="I460"/>
      <c r="J460" t="s">
        <v>14</v>
      </c>
      <c r="K460" s="272" t="s">
        <v>736</v>
      </c>
      <c r="L460"/>
    </row>
    <row r="461" spans="2:12">
      <c r="B461" s="257" t="s">
        <v>980</v>
      </c>
      <c r="C461" s="118" t="s">
        <v>2302</v>
      </c>
      <c r="D461" s="284" t="s">
        <v>2864</v>
      </c>
      <c r="E461" s="265">
        <v>3000000</v>
      </c>
      <c r="F461" s="536">
        <f t="shared" ref="F461:F524" si="22">F460+E461</f>
        <v>426484981.31</v>
      </c>
      <c r="G461" s="535">
        <f t="shared" si="21"/>
        <v>3000000</v>
      </c>
      <c r="H461" s="534">
        <f t="shared" ref="H461:H524" si="23">H460+G461</f>
        <v>426484981.31</v>
      </c>
      <c r="I461"/>
      <c r="J461" t="s">
        <v>14</v>
      </c>
      <c r="K461" s="272" t="s">
        <v>736</v>
      </c>
      <c r="L461"/>
    </row>
    <row r="462" spans="2:12">
      <c r="B462" s="257" t="s">
        <v>980</v>
      </c>
      <c r="C462" s="118" t="s">
        <v>2302</v>
      </c>
      <c r="D462" s="284" t="s">
        <v>2351</v>
      </c>
      <c r="E462" s="265">
        <v>150000</v>
      </c>
      <c r="F462" s="536">
        <f t="shared" si="22"/>
        <v>426634981.31</v>
      </c>
      <c r="G462" s="535">
        <f t="shared" si="21"/>
        <v>150000</v>
      </c>
      <c r="H462" s="534">
        <f t="shared" si="23"/>
        <v>426634981.31</v>
      </c>
      <c r="I462"/>
      <c r="J462" t="s">
        <v>14</v>
      </c>
      <c r="K462" s="272" t="s">
        <v>736</v>
      </c>
      <c r="L462"/>
    </row>
    <row r="463" spans="2:12">
      <c r="B463" s="257" t="s">
        <v>980</v>
      </c>
      <c r="C463" s="118" t="s">
        <v>2302</v>
      </c>
      <c r="D463" s="284" t="s">
        <v>4085</v>
      </c>
      <c r="E463" s="265">
        <v>173000</v>
      </c>
      <c r="F463" s="536">
        <f t="shared" si="22"/>
        <v>426807981.31</v>
      </c>
      <c r="G463" s="535">
        <f t="shared" si="21"/>
        <v>173000</v>
      </c>
      <c r="H463" s="534">
        <f t="shared" si="23"/>
        <v>426807981.31</v>
      </c>
      <c r="I463"/>
      <c r="J463" t="s">
        <v>14</v>
      </c>
      <c r="K463" s="272" t="s">
        <v>736</v>
      </c>
      <c r="L463"/>
    </row>
    <row r="464" spans="2:12">
      <c r="B464" s="257" t="s">
        <v>980</v>
      </c>
      <c r="C464" s="118" t="s">
        <v>2302</v>
      </c>
      <c r="D464" s="284" t="s">
        <v>1040</v>
      </c>
      <c r="E464" s="265">
        <v>354000</v>
      </c>
      <c r="F464" s="536">
        <f t="shared" si="22"/>
        <v>427161981.31</v>
      </c>
      <c r="G464" s="535">
        <f t="shared" si="21"/>
        <v>354000</v>
      </c>
      <c r="H464" s="534">
        <f t="shared" si="23"/>
        <v>427161981.31</v>
      </c>
      <c r="I464"/>
      <c r="J464" t="s">
        <v>14</v>
      </c>
      <c r="K464" s="272" t="s">
        <v>736</v>
      </c>
      <c r="L464"/>
    </row>
    <row r="465" spans="2:12">
      <c r="B465" s="257" t="s">
        <v>980</v>
      </c>
      <c r="C465" s="118" t="s">
        <v>2302</v>
      </c>
      <c r="D465" s="284" t="s">
        <v>1041</v>
      </c>
      <c r="E465" s="265">
        <v>225000</v>
      </c>
      <c r="F465" s="536">
        <f t="shared" si="22"/>
        <v>427386981.31</v>
      </c>
      <c r="G465" s="535">
        <f t="shared" si="21"/>
        <v>225000</v>
      </c>
      <c r="H465" s="534">
        <f t="shared" si="23"/>
        <v>427386981.31</v>
      </c>
      <c r="I465"/>
      <c r="J465" t="s">
        <v>14</v>
      </c>
      <c r="K465" s="272" t="s">
        <v>736</v>
      </c>
      <c r="L465"/>
    </row>
    <row r="466" spans="2:12">
      <c r="B466" s="257" t="s">
        <v>980</v>
      </c>
      <c r="C466" s="118" t="s">
        <v>2302</v>
      </c>
      <c r="D466" s="284" t="s">
        <v>1042</v>
      </c>
      <c r="E466" s="265">
        <v>126000</v>
      </c>
      <c r="F466" s="536">
        <f t="shared" si="22"/>
        <v>427512981.31</v>
      </c>
      <c r="G466" s="535">
        <f t="shared" si="21"/>
        <v>126000</v>
      </c>
      <c r="H466" s="534">
        <f t="shared" si="23"/>
        <v>427512981.31</v>
      </c>
      <c r="I466"/>
      <c r="J466" t="s">
        <v>14</v>
      </c>
      <c r="K466" s="272" t="s">
        <v>736</v>
      </c>
      <c r="L466"/>
    </row>
    <row r="467" spans="2:12">
      <c r="B467" s="257" t="s">
        <v>980</v>
      </c>
      <c r="C467" s="118" t="s">
        <v>2302</v>
      </c>
      <c r="D467" s="284" t="s">
        <v>1043</v>
      </c>
      <c r="E467" s="265">
        <v>495000</v>
      </c>
      <c r="F467" s="536">
        <f t="shared" si="22"/>
        <v>428007981.31</v>
      </c>
      <c r="G467" s="535">
        <f t="shared" si="21"/>
        <v>495000</v>
      </c>
      <c r="H467" s="534">
        <f t="shared" si="23"/>
        <v>428007981.31</v>
      </c>
      <c r="I467"/>
      <c r="J467" t="s">
        <v>14</v>
      </c>
      <c r="K467" s="272" t="s">
        <v>736</v>
      </c>
      <c r="L467"/>
    </row>
    <row r="468" spans="2:12">
      <c r="B468" s="257" t="s">
        <v>980</v>
      </c>
      <c r="C468" s="118" t="s">
        <v>2302</v>
      </c>
      <c r="D468" s="284" t="s">
        <v>1044</v>
      </c>
      <c r="E468" s="265">
        <v>450000</v>
      </c>
      <c r="F468" s="536">
        <f t="shared" si="22"/>
        <v>428457981.31</v>
      </c>
      <c r="G468" s="535">
        <f t="shared" si="21"/>
        <v>450000</v>
      </c>
      <c r="H468" s="534">
        <f t="shared" si="23"/>
        <v>428457981.31</v>
      </c>
      <c r="I468"/>
      <c r="J468" t="s">
        <v>14</v>
      </c>
      <c r="K468" s="272" t="s">
        <v>736</v>
      </c>
      <c r="L468"/>
    </row>
    <row r="469" spans="2:12">
      <c r="B469" s="257" t="s">
        <v>980</v>
      </c>
      <c r="C469" s="118" t="s">
        <v>1237</v>
      </c>
      <c r="D469" s="284" t="s">
        <v>983</v>
      </c>
      <c r="E469" s="265">
        <v>709000</v>
      </c>
      <c r="F469" s="536">
        <f t="shared" si="22"/>
        <v>429166981.31</v>
      </c>
      <c r="G469" s="535">
        <f t="shared" si="21"/>
        <v>709000</v>
      </c>
      <c r="H469" s="534">
        <f t="shared" si="23"/>
        <v>429166981.31</v>
      </c>
      <c r="I469"/>
      <c r="J469" t="s">
        <v>14</v>
      </c>
      <c r="K469" s="272" t="s">
        <v>736</v>
      </c>
      <c r="L469"/>
    </row>
    <row r="470" spans="2:12">
      <c r="B470" s="257" t="s">
        <v>980</v>
      </c>
      <c r="C470" s="118" t="s">
        <v>1237</v>
      </c>
      <c r="D470" s="284" t="s">
        <v>4086</v>
      </c>
      <c r="E470" s="265">
        <v>600000</v>
      </c>
      <c r="F470" s="536">
        <f t="shared" si="22"/>
        <v>429766981.31</v>
      </c>
      <c r="G470" s="535">
        <f t="shared" si="21"/>
        <v>600000</v>
      </c>
      <c r="H470" s="534">
        <f t="shared" si="23"/>
        <v>429766981.31</v>
      </c>
      <c r="I470"/>
      <c r="J470" t="s">
        <v>14</v>
      </c>
      <c r="K470" s="272" t="s">
        <v>736</v>
      </c>
      <c r="L470"/>
    </row>
    <row r="471" spans="2:12">
      <c r="B471" s="257" t="s">
        <v>980</v>
      </c>
      <c r="C471" s="118" t="s">
        <v>1237</v>
      </c>
      <c r="D471" s="284" t="s">
        <v>984</v>
      </c>
      <c r="E471" s="265">
        <v>1733500</v>
      </c>
      <c r="F471" s="536">
        <f t="shared" si="22"/>
        <v>431500481.31</v>
      </c>
      <c r="G471" s="535">
        <f t="shared" si="21"/>
        <v>1733500</v>
      </c>
      <c r="H471" s="534">
        <f t="shared" si="23"/>
        <v>431500481.31</v>
      </c>
      <c r="I471"/>
      <c r="J471" t="s">
        <v>14</v>
      </c>
      <c r="K471" s="272" t="s">
        <v>736</v>
      </c>
      <c r="L471"/>
    </row>
    <row r="472" spans="2:12">
      <c r="B472" s="257" t="s">
        <v>980</v>
      </c>
      <c r="C472" s="118" t="s">
        <v>1237</v>
      </c>
      <c r="D472" s="284" t="s">
        <v>3959</v>
      </c>
      <c r="E472" s="265">
        <v>500000</v>
      </c>
      <c r="F472" s="536">
        <f t="shared" si="22"/>
        <v>432000481.31</v>
      </c>
      <c r="G472" s="535">
        <f t="shared" si="21"/>
        <v>500000</v>
      </c>
      <c r="H472" s="534">
        <f t="shared" si="23"/>
        <v>432000481.31</v>
      </c>
      <c r="I472"/>
      <c r="J472" t="s">
        <v>14</v>
      </c>
      <c r="K472" s="272" t="s">
        <v>736</v>
      </c>
      <c r="L472"/>
    </row>
    <row r="473" spans="2:12">
      <c r="B473" s="257" t="s">
        <v>980</v>
      </c>
      <c r="C473" s="118" t="s">
        <v>1237</v>
      </c>
      <c r="D473" s="284" t="s">
        <v>1239</v>
      </c>
      <c r="E473" s="265">
        <v>800000</v>
      </c>
      <c r="F473" s="536">
        <f t="shared" si="22"/>
        <v>432800481.31</v>
      </c>
      <c r="G473" s="535">
        <f t="shared" si="21"/>
        <v>800000</v>
      </c>
      <c r="H473" s="534">
        <f t="shared" si="23"/>
        <v>432800481.31</v>
      </c>
      <c r="I473"/>
      <c r="J473" t="s">
        <v>14</v>
      </c>
      <c r="K473" s="272" t="s">
        <v>736</v>
      </c>
      <c r="L473"/>
    </row>
    <row r="474" spans="2:12">
      <c r="B474" s="257" t="s">
        <v>980</v>
      </c>
      <c r="C474" s="118" t="s">
        <v>1237</v>
      </c>
      <c r="D474" s="284" t="s">
        <v>4087</v>
      </c>
      <c r="E474" s="265">
        <v>6887830</v>
      </c>
      <c r="F474" s="536">
        <f t="shared" si="22"/>
        <v>439688311.31</v>
      </c>
      <c r="G474" s="535">
        <f t="shared" si="21"/>
        <v>6887830</v>
      </c>
      <c r="H474" s="534">
        <f t="shared" si="23"/>
        <v>439688311.31</v>
      </c>
      <c r="I474"/>
      <c r="J474" t="s">
        <v>14</v>
      </c>
      <c r="K474" s="272" t="s">
        <v>736</v>
      </c>
      <c r="L474"/>
    </row>
    <row r="475" spans="2:12">
      <c r="B475" s="257" t="s">
        <v>980</v>
      </c>
      <c r="C475" s="118" t="s">
        <v>1237</v>
      </c>
      <c r="D475" s="284" t="s">
        <v>1241</v>
      </c>
      <c r="E475" s="265">
        <v>214000</v>
      </c>
      <c r="F475" s="536">
        <f t="shared" si="22"/>
        <v>439902311.31</v>
      </c>
      <c r="G475" s="535">
        <f t="shared" si="21"/>
        <v>214000</v>
      </c>
      <c r="H475" s="534">
        <f t="shared" si="23"/>
        <v>439902311.31</v>
      </c>
      <c r="I475"/>
      <c r="J475" t="s">
        <v>14</v>
      </c>
      <c r="K475" s="272" t="s">
        <v>736</v>
      </c>
      <c r="L475"/>
    </row>
    <row r="476" spans="2:12">
      <c r="B476" s="257" t="s">
        <v>980</v>
      </c>
      <c r="C476" s="118" t="s">
        <v>1237</v>
      </c>
      <c r="D476" s="284" t="s">
        <v>1242</v>
      </c>
      <c r="E476" s="265">
        <v>746000</v>
      </c>
      <c r="F476" s="536">
        <f t="shared" si="22"/>
        <v>440648311.31</v>
      </c>
      <c r="G476" s="535">
        <f t="shared" si="21"/>
        <v>746000</v>
      </c>
      <c r="H476" s="534">
        <f t="shared" si="23"/>
        <v>440648311.31</v>
      </c>
      <c r="I476"/>
      <c r="J476" t="s">
        <v>14</v>
      </c>
      <c r="K476" s="272" t="s">
        <v>736</v>
      </c>
      <c r="L476"/>
    </row>
    <row r="477" spans="2:12">
      <c r="B477" s="257" t="s">
        <v>980</v>
      </c>
      <c r="C477" s="118" t="s">
        <v>1237</v>
      </c>
      <c r="D477" s="284" t="s">
        <v>1252</v>
      </c>
      <c r="E477" s="265">
        <v>525092</v>
      </c>
      <c r="F477" s="536">
        <f t="shared" si="22"/>
        <v>441173403.31</v>
      </c>
      <c r="G477" s="535">
        <f t="shared" si="21"/>
        <v>525092</v>
      </c>
      <c r="H477" s="534">
        <f t="shared" si="23"/>
        <v>441173403.31</v>
      </c>
      <c r="I477"/>
      <c r="J477" t="s">
        <v>14</v>
      </c>
      <c r="K477" s="272" t="s">
        <v>736</v>
      </c>
      <c r="L477"/>
    </row>
    <row r="478" spans="2:12">
      <c r="B478" s="257" t="s">
        <v>980</v>
      </c>
      <c r="C478" s="118" t="s">
        <v>1237</v>
      </c>
      <c r="D478" s="284" t="s">
        <v>1245</v>
      </c>
      <c r="E478" s="265">
        <v>768000</v>
      </c>
      <c r="F478" s="536">
        <f t="shared" si="22"/>
        <v>441941403.31</v>
      </c>
      <c r="G478" s="535">
        <f t="shared" si="21"/>
        <v>768000</v>
      </c>
      <c r="H478" s="534">
        <f t="shared" si="23"/>
        <v>441941403.31</v>
      </c>
      <c r="I478"/>
      <c r="J478" t="s">
        <v>14</v>
      </c>
      <c r="K478" s="272" t="s">
        <v>736</v>
      </c>
      <c r="L478"/>
    </row>
    <row r="479" spans="2:12">
      <c r="B479" s="257" t="s">
        <v>980</v>
      </c>
      <c r="C479" s="118" t="s">
        <v>1237</v>
      </c>
      <c r="D479" s="284" t="s">
        <v>1253</v>
      </c>
      <c r="E479" s="265">
        <v>1434000</v>
      </c>
      <c r="F479" s="536">
        <f t="shared" si="22"/>
        <v>443375403.31</v>
      </c>
      <c r="G479" s="535">
        <f t="shared" si="21"/>
        <v>1434000</v>
      </c>
      <c r="H479" s="534">
        <f t="shared" si="23"/>
        <v>443375403.31</v>
      </c>
      <c r="I479"/>
      <c r="J479" t="s">
        <v>14</v>
      </c>
      <c r="K479" s="272" t="s">
        <v>736</v>
      </c>
      <c r="L479"/>
    </row>
    <row r="480" spans="2:12">
      <c r="B480" s="257" t="s">
        <v>980</v>
      </c>
      <c r="C480" s="118" t="s">
        <v>1237</v>
      </c>
      <c r="D480" s="284" t="s">
        <v>1249</v>
      </c>
      <c r="E480" s="265">
        <v>529790</v>
      </c>
      <c r="F480" s="536">
        <f t="shared" si="22"/>
        <v>443905193.31</v>
      </c>
      <c r="G480" s="535">
        <f t="shared" si="21"/>
        <v>529790</v>
      </c>
      <c r="H480" s="534">
        <f t="shared" si="23"/>
        <v>443905193.31</v>
      </c>
      <c r="I480"/>
      <c r="J480" t="s">
        <v>14</v>
      </c>
      <c r="K480" s="272" t="s">
        <v>736</v>
      </c>
      <c r="L480"/>
    </row>
    <row r="481" spans="2:12">
      <c r="B481" s="257" t="s">
        <v>980</v>
      </c>
      <c r="C481" s="118" t="s">
        <v>1237</v>
      </c>
      <c r="D481" s="284" t="s">
        <v>1238</v>
      </c>
      <c r="E481" s="265">
        <v>1432870</v>
      </c>
      <c r="F481" s="536">
        <f t="shared" si="22"/>
        <v>445338063.31</v>
      </c>
      <c r="G481" s="535">
        <f t="shared" si="21"/>
        <v>1432870</v>
      </c>
      <c r="H481" s="534">
        <f t="shared" si="23"/>
        <v>445338063.31</v>
      </c>
      <c r="I481"/>
      <c r="J481" t="s">
        <v>14</v>
      </c>
      <c r="K481" s="272" t="s">
        <v>736</v>
      </c>
      <c r="L481"/>
    </row>
    <row r="482" spans="2:12">
      <c r="B482" s="257" t="s">
        <v>980</v>
      </c>
      <c r="C482" s="118" t="s">
        <v>1237</v>
      </c>
      <c r="D482" s="284" t="s">
        <v>1240</v>
      </c>
      <c r="E482" s="265">
        <v>2516980</v>
      </c>
      <c r="F482" s="536">
        <f t="shared" si="22"/>
        <v>447855043.31</v>
      </c>
      <c r="G482" s="535">
        <f t="shared" si="21"/>
        <v>2516980</v>
      </c>
      <c r="H482" s="534">
        <f t="shared" si="23"/>
        <v>447855043.31</v>
      </c>
      <c r="I482"/>
      <c r="J482" t="s">
        <v>14</v>
      </c>
      <c r="K482" s="272" t="s">
        <v>736</v>
      </c>
      <c r="L482"/>
    </row>
    <row r="483" spans="2:12">
      <c r="B483" s="257" t="s">
        <v>980</v>
      </c>
      <c r="C483" s="118" t="s">
        <v>1237</v>
      </c>
      <c r="D483" s="284" t="s">
        <v>4088</v>
      </c>
      <c r="E483" s="265">
        <v>3700000</v>
      </c>
      <c r="F483" s="536">
        <f t="shared" si="22"/>
        <v>451555043.31</v>
      </c>
      <c r="G483" s="535">
        <f t="shared" si="21"/>
        <v>3700000</v>
      </c>
      <c r="H483" s="534">
        <f t="shared" si="23"/>
        <v>451555043.31</v>
      </c>
      <c r="I483"/>
      <c r="J483" t="s">
        <v>14</v>
      </c>
      <c r="K483" s="272" t="s">
        <v>736</v>
      </c>
      <c r="L483"/>
    </row>
    <row r="484" spans="2:12">
      <c r="B484" s="257" t="s">
        <v>980</v>
      </c>
      <c r="C484" s="118" t="s">
        <v>1237</v>
      </c>
      <c r="D484" s="284" t="s">
        <v>1243</v>
      </c>
      <c r="E484" s="265">
        <v>2910050</v>
      </c>
      <c r="F484" s="536">
        <f t="shared" si="22"/>
        <v>454465093.31</v>
      </c>
      <c r="G484" s="535">
        <f t="shared" si="21"/>
        <v>2910050</v>
      </c>
      <c r="H484" s="534">
        <f t="shared" si="23"/>
        <v>454465093.31</v>
      </c>
      <c r="I484"/>
      <c r="J484" t="s">
        <v>14</v>
      </c>
      <c r="K484" s="272" t="s">
        <v>736</v>
      </c>
      <c r="L484"/>
    </row>
    <row r="485" spans="2:12">
      <c r="B485" s="257" t="s">
        <v>980</v>
      </c>
      <c r="C485" s="118" t="s">
        <v>1237</v>
      </c>
      <c r="D485" s="284" t="s">
        <v>1244</v>
      </c>
      <c r="E485" s="265">
        <v>260000</v>
      </c>
      <c r="F485" s="536">
        <f t="shared" si="22"/>
        <v>454725093.31</v>
      </c>
      <c r="G485" s="535">
        <f t="shared" si="21"/>
        <v>260000</v>
      </c>
      <c r="H485" s="534">
        <f t="shared" si="23"/>
        <v>454725093.31</v>
      </c>
      <c r="I485"/>
      <c r="J485" t="s">
        <v>14</v>
      </c>
      <c r="K485" s="272" t="s">
        <v>736</v>
      </c>
      <c r="L485"/>
    </row>
    <row r="486" spans="2:12">
      <c r="B486" s="257" t="s">
        <v>980</v>
      </c>
      <c r="C486" s="118" t="s">
        <v>1237</v>
      </c>
      <c r="D486" s="284" t="s">
        <v>1254</v>
      </c>
      <c r="E486" s="265">
        <v>687830</v>
      </c>
      <c r="F486" s="536">
        <f t="shared" si="22"/>
        <v>455412923.31</v>
      </c>
      <c r="G486" s="535">
        <f t="shared" si="21"/>
        <v>687830</v>
      </c>
      <c r="H486" s="534">
        <f t="shared" si="23"/>
        <v>455412923.31</v>
      </c>
      <c r="I486"/>
      <c r="J486" t="s">
        <v>14</v>
      </c>
      <c r="K486" s="272" t="s">
        <v>736</v>
      </c>
      <c r="L486"/>
    </row>
    <row r="487" spans="2:12">
      <c r="B487" s="257" t="s">
        <v>980</v>
      </c>
      <c r="C487" s="118" t="s">
        <v>1237</v>
      </c>
      <c r="D487" s="284" t="s">
        <v>1193</v>
      </c>
      <c r="E487" s="265">
        <v>485800</v>
      </c>
      <c r="F487" s="536">
        <f t="shared" si="22"/>
        <v>455898723.31</v>
      </c>
      <c r="G487" s="535">
        <f t="shared" si="21"/>
        <v>485800</v>
      </c>
      <c r="H487" s="534">
        <f t="shared" si="23"/>
        <v>455898723.31</v>
      </c>
      <c r="I487"/>
      <c r="J487" t="s">
        <v>14</v>
      </c>
      <c r="K487" s="272" t="s">
        <v>736</v>
      </c>
      <c r="L487"/>
    </row>
    <row r="488" spans="2:12">
      <c r="B488" s="257" t="s">
        <v>980</v>
      </c>
      <c r="C488" s="118" t="s">
        <v>1237</v>
      </c>
      <c r="D488" s="284" t="s">
        <v>1247</v>
      </c>
      <c r="E488" s="265">
        <v>500000</v>
      </c>
      <c r="F488" s="536">
        <f t="shared" si="22"/>
        <v>456398723.31</v>
      </c>
      <c r="G488" s="535">
        <f t="shared" si="21"/>
        <v>500000</v>
      </c>
      <c r="H488" s="534">
        <f t="shared" si="23"/>
        <v>456398723.31</v>
      </c>
      <c r="I488"/>
      <c r="J488" t="s">
        <v>14</v>
      </c>
      <c r="K488" s="272" t="s">
        <v>736</v>
      </c>
      <c r="L488"/>
    </row>
    <row r="489" spans="2:12">
      <c r="B489" s="257" t="s">
        <v>980</v>
      </c>
      <c r="C489" s="118" t="s">
        <v>1237</v>
      </c>
      <c r="D489" s="284" t="s">
        <v>1256</v>
      </c>
      <c r="E489" s="265">
        <v>1432860</v>
      </c>
      <c r="F489" s="536">
        <f t="shared" si="22"/>
        <v>457831583.31</v>
      </c>
      <c r="G489" s="535">
        <f t="shared" si="21"/>
        <v>1432860</v>
      </c>
      <c r="H489" s="534">
        <f t="shared" si="23"/>
        <v>457831583.31</v>
      </c>
      <c r="I489"/>
      <c r="J489" t="s">
        <v>14</v>
      </c>
      <c r="K489" s="272" t="s">
        <v>736</v>
      </c>
      <c r="L489"/>
    </row>
    <row r="490" spans="2:12">
      <c r="B490" s="257" t="s">
        <v>980</v>
      </c>
      <c r="C490" s="118" t="s">
        <v>1237</v>
      </c>
      <c r="D490" s="284" t="s">
        <v>1248</v>
      </c>
      <c r="E490" s="265">
        <v>5494000</v>
      </c>
      <c r="F490" s="536">
        <f t="shared" si="22"/>
        <v>463325583.31</v>
      </c>
      <c r="G490" s="535">
        <f t="shared" si="21"/>
        <v>5494000</v>
      </c>
      <c r="H490" s="534">
        <f t="shared" si="23"/>
        <v>463325583.31</v>
      </c>
      <c r="I490"/>
      <c r="J490" t="s">
        <v>14</v>
      </c>
      <c r="K490" s="272" t="s">
        <v>736</v>
      </c>
      <c r="L490"/>
    </row>
    <row r="491" spans="2:12">
      <c r="B491" s="257" t="s">
        <v>980</v>
      </c>
      <c r="C491" s="118" t="s">
        <v>1237</v>
      </c>
      <c r="D491" s="284" t="s">
        <v>1250</v>
      </c>
      <c r="E491" s="265">
        <v>376946</v>
      </c>
      <c r="F491" s="536">
        <f t="shared" si="22"/>
        <v>463702529.31</v>
      </c>
      <c r="G491" s="535">
        <f t="shared" si="21"/>
        <v>376946</v>
      </c>
      <c r="H491" s="534">
        <f t="shared" si="23"/>
        <v>463702529.31</v>
      </c>
      <c r="I491"/>
      <c r="J491" t="s">
        <v>14</v>
      </c>
      <c r="K491" s="272" t="s">
        <v>736</v>
      </c>
      <c r="L491"/>
    </row>
    <row r="492" spans="2:12">
      <c r="B492" s="257" t="s">
        <v>980</v>
      </c>
      <c r="C492" s="118" t="s">
        <v>1257</v>
      </c>
      <c r="D492" s="284" t="s">
        <v>1262</v>
      </c>
      <c r="E492" s="265">
        <v>108000</v>
      </c>
      <c r="F492" s="536">
        <f t="shared" si="22"/>
        <v>463810529.31</v>
      </c>
      <c r="G492" s="535">
        <f t="shared" si="21"/>
        <v>108000</v>
      </c>
      <c r="H492" s="534">
        <f t="shared" si="23"/>
        <v>463810529.31</v>
      </c>
      <c r="I492"/>
      <c r="J492" t="s">
        <v>14</v>
      </c>
      <c r="K492" s="272" t="s">
        <v>736</v>
      </c>
      <c r="L492"/>
    </row>
    <row r="493" spans="2:12">
      <c r="B493" s="257" t="s">
        <v>980</v>
      </c>
      <c r="C493" s="118" t="s">
        <v>1257</v>
      </c>
      <c r="D493" s="284" t="s">
        <v>1135</v>
      </c>
      <c r="E493" s="265">
        <v>739900</v>
      </c>
      <c r="F493" s="536">
        <f t="shared" si="22"/>
        <v>464550429.31</v>
      </c>
      <c r="G493" s="535">
        <f t="shared" si="21"/>
        <v>739900</v>
      </c>
      <c r="H493" s="534">
        <f t="shared" si="23"/>
        <v>464550429.31</v>
      </c>
      <c r="I493"/>
      <c r="J493" t="s">
        <v>14</v>
      </c>
      <c r="K493" s="272" t="s">
        <v>736</v>
      </c>
      <c r="L493"/>
    </row>
    <row r="494" spans="2:12">
      <c r="B494" s="257" t="s">
        <v>980</v>
      </c>
      <c r="C494" s="118" t="s">
        <v>1257</v>
      </c>
      <c r="D494" s="284" t="s">
        <v>1252</v>
      </c>
      <c r="E494" s="265">
        <v>162000</v>
      </c>
      <c r="F494" s="536">
        <f t="shared" si="22"/>
        <v>464712429.31</v>
      </c>
      <c r="G494" s="535">
        <f t="shared" si="21"/>
        <v>162000</v>
      </c>
      <c r="H494" s="534">
        <f t="shared" si="23"/>
        <v>464712429.31</v>
      </c>
      <c r="I494"/>
      <c r="J494" t="s">
        <v>14</v>
      </c>
      <c r="K494" s="272" t="s">
        <v>736</v>
      </c>
      <c r="L494"/>
    </row>
    <row r="495" spans="2:12">
      <c r="B495" s="257" t="s">
        <v>980</v>
      </c>
      <c r="C495" s="118" t="s">
        <v>1257</v>
      </c>
      <c r="D495" s="284" t="s">
        <v>1269</v>
      </c>
      <c r="E495" s="265">
        <v>119000</v>
      </c>
      <c r="F495" s="536">
        <f t="shared" si="22"/>
        <v>464831429.31</v>
      </c>
      <c r="G495" s="535">
        <f t="shared" si="21"/>
        <v>119000</v>
      </c>
      <c r="H495" s="534">
        <f t="shared" si="23"/>
        <v>464831429.31</v>
      </c>
      <c r="I495"/>
      <c r="J495" t="s">
        <v>14</v>
      </c>
      <c r="K495" s="272" t="s">
        <v>736</v>
      </c>
      <c r="L495"/>
    </row>
    <row r="496" spans="2:12">
      <c r="B496" s="257" t="s">
        <v>980</v>
      </c>
      <c r="C496" s="118" t="s">
        <v>1257</v>
      </c>
      <c r="D496" s="284" t="s">
        <v>1271</v>
      </c>
      <c r="E496" s="265">
        <v>122000</v>
      </c>
      <c r="F496" s="536">
        <f t="shared" si="22"/>
        <v>464953429.31</v>
      </c>
      <c r="G496" s="535">
        <f t="shared" si="21"/>
        <v>122000</v>
      </c>
      <c r="H496" s="534">
        <f t="shared" si="23"/>
        <v>464953429.31</v>
      </c>
      <c r="I496"/>
      <c r="J496" t="s">
        <v>14</v>
      </c>
      <c r="K496" s="272" t="s">
        <v>736</v>
      </c>
      <c r="L496"/>
    </row>
    <row r="497" spans="2:12">
      <c r="B497" s="257" t="s">
        <v>980</v>
      </c>
      <c r="C497" s="118" t="s">
        <v>1257</v>
      </c>
      <c r="D497" s="284" t="s">
        <v>1264</v>
      </c>
      <c r="E497" s="265">
        <v>1171500</v>
      </c>
      <c r="F497" s="536">
        <f t="shared" si="22"/>
        <v>466124929.31</v>
      </c>
      <c r="G497" s="535">
        <f t="shared" si="21"/>
        <v>1171500</v>
      </c>
      <c r="H497" s="534">
        <f t="shared" si="23"/>
        <v>466124929.31</v>
      </c>
      <c r="I497"/>
      <c r="J497" t="s">
        <v>14</v>
      </c>
      <c r="K497" s="272" t="s">
        <v>736</v>
      </c>
      <c r="L497"/>
    </row>
    <row r="498" spans="2:12">
      <c r="B498" s="257" t="s">
        <v>980</v>
      </c>
      <c r="C498" s="118" t="s">
        <v>1257</v>
      </c>
      <c r="D498" s="284" t="s">
        <v>2341</v>
      </c>
      <c r="E498" s="265">
        <v>9000</v>
      </c>
      <c r="F498" s="536">
        <f t="shared" si="22"/>
        <v>466133929.31</v>
      </c>
      <c r="G498" s="535">
        <f t="shared" si="21"/>
        <v>9000</v>
      </c>
      <c r="H498" s="534">
        <f t="shared" si="23"/>
        <v>466133929.31</v>
      </c>
      <c r="I498"/>
      <c r="J498" t="s">
        <v>14</v>
      </c>
      <c r="K498" s="272" t="s">
        <v>736</v>
      </c>
      <c r="L498"/>
    </row>
    <row r="499" spans="2:12">
      <c r="B499" s="257" t="s">
        <v>980</v>
      </c>
      <c r="C499" s="118" t="s">
        <v>1257</v>
      </c>
      <c r="D499" s="284" t="s">
        <v>1263</v>
      </c>
      <c r="E499" s="265">
        <v>248000</v>
      </c>
      <c r="F499" s="536">
        <f t="shared" si="22"/>
        <v>466381929.31</v>
      </c>
      <c r="G499" s="535">
        <f t="shared" si="21"/>
        <v>248000</v>
      </c>
      <c r="H499" s="534">
        <f t="shared" si="23"/>
        <v>466381929.31</v>
      </c>
      <c r="I499"/>
      <c r="J499" t="s">
        <v>14</v>
      </c>
      <c r="K499" s="272" t="s">
        <v>736</v>
      </c>
      <c r="L499"/>
    </row>
    <row r="500" spans="2:12">
      <c r="B500" s="257" t="s">
        <v>980</v>
      </c>
      <c r="C500" s="118" t="s">
        <v>1257</v>
      </c>
      <c r="D500" s="284" t="s">
        <v>1126</v>
      </c>
      <c r="E500" s="265">
        <v>500400</v>
      </c>
      <c r="F500" s="536">
        <f t="shared" si="22"/>
        <v>466882329.31</v>
      </c>
      <c r="G500" s="535">
        <f t="shared" si="21"/>
        <v>500400</v>
      </c>
      <c r="H500" s="534">
        <f t="shared" si="23"/>
        <v>466882329.31</v>
      </c>
      <c r="I500"/>
      <c r="J500" t="s">
        <v>14</v>
      </c>
      <c r="K500" s="272" t="s">
        <v>736</v>
      </c>
      <c r="L500"/>
    </row>
    <row r="501" spans="2:12">
      <c r="B501" s="257" t="s">
        <v>980</v>
      </c>
      <c r="C501" s="118" t="s">
        <v>1257</v>
      </c>
      <c r="D501" s="284" t="s">
        <v>1280</v>
      </c>
      <c r="E501" s="265">
        <v>724930</v>
      </c>
      <c r="F501" s="536">
        <f t="shared" si="22"/>
        <v>467607259.31</v>
      </c>
      <c r="G501" s="535">
        <f t="shared" si="21"/>
        <v>724930</v>
      </c>
      <c r="H501" s="534">
        <f t="shared" si="23"/>
        <v>467607259.31</v>
      </c>
      <c r="I501"/>
      <c r="J501" t="s">
        <v>14</v>
      </c>
      <c r="K501" s="272" t="s">
        <v>736</v>
      </c>
      <c r="L501"/>
    </row>
    <row r="502" spans="2:12">
      <c r="B502" s="257" t="s">
        <v>980</v>
      </c>
      <c r="C502" s="118" t="s">
        <v>1257</v>
      </c>
      <c r="D502" s="284" t="s">
        <v>1265</v>
      </c>
      <c r="E502" s="265">
        <v>75000</v>
      </c>
      <c r="F502" s="536">
        <f t="shared" si="22"/>
        <v>467682259.31</v>
      </c>
      <c r="G502" s="535">
        <f t="shared" si="21"/>
        <v>75000</v>
      </c>
      <c r="H502" s="534">
        <f t="shared" si="23"/>
        <v>467682259.31</v>
      </c>
      <c r="I502"/>
      <c r="J502" t="s">
        <v>14</v>
      </c>
      <c r="K502" s="272" t="s">
        <v>736</v>
      </c>
      <c r="L502"/>
    </row>
    <row r="503" spans="2:12">
      <c r="B503" s="257" t="s">
        <v>980</v>
      </c>
      <c r="C503" s="118" t="s">
        <v>1257</v>
      </c>
      <c r="D503" s="284" t="s">
        <v>1266</v>
      </c>
      <c r="E503" s="265">
        <v>1092000</v>
      </c>
      <c r="F503" s="536">
        <f t="shared" si="22"/>
        <v>468774259.31</v>
      </c>
      <c r="G503" s="535">
        <f t="shared" si="21"/>
        <v>1092000</v>
      </c>
      <c r="H503" s="534">
        <f t="shared" si="23"/>
        <v>468774259.31</v>
      </c>
      <c r="I503"/>
      <c r="J503" t="s">
        <v>14</v>
      </c>
      <c r="K503" s="272" t="s">
        <v>736</v>
      </c>
      <c r="L503"/>
    </row>
    <row r="504" spans="2:12">
      <c r="B504" s="257" t="s">
        <v>980</v>
      </c>
      <c r="C504" s="118" t="s">
        <v>1257</v>
      </c>
      <c r="D504" s="284" t="s">
        <v>1258</v>
      </c>
      <c r="E504" s="265">
        <v>750000</v>
      </c>
      <c r="F504" s="536">
        <f t="shared" si="22"/>
        <v>469524259.31</v>
      </c>
      <c r="G504" s="535">
        <f t="shared" si="21"/>
        <v>750000</v>
      </c>
      <c r="H504" s="534">
        <f t="shared" si="23"/>
        <v>469524259.31</v>
      </c>
      <c r="I504"/>
      <c r="J504" t="s">
        <v>14</v>
      </c>
      <c r="K504" s="272" t="s">
        <v>736</v>
      </c>
      <c r="L504"/>
    </row>
    <row r="505" spans="2:12">
      <c r="B505" s="257" t="s">
        <v>980</v>
      </c>
      <c r="C505" s="118" t="s">
        <v>1257</v>
      </c>
      <c r="D505" s="284" t="s">
        <v>1270</v>
      </c>
      <c r="E505" s="265">
        <v>596600</v>
      </c>
      <c r="F505" s="536">
        <f t="shared" si="22"/>
        <v>470120859.31</v>
      </c>
      <c r="G505" s="535">
        <f t="shared" si="21"/>
        <v>596600</v>
      </c>
      <c r="H505" s="534">
        <f t="shared" si="23"/>
        <v>470120859.31</v>
      </c>
      <c r="I505"/>
      <c r="J505" t="s">
        <v>14</v>
      </c>
      <c r="K505" s="272" t="s">
        <v>736</v>
      </c>
      <c r="L505"/>
    </row>
    <row r="506" spans="2:12">
      <c r="B506" s="257" t="s">
        <v>980</v>
      </c>
      <c r="C506" s="118" t="s">
        <v>1257</v>
      </c>
      <c r="D506" s="284" t="s">
        <v>1279</v>
      </c>
      <c r="E506" s="265">
        <v>300000</v>
      </c>
      <c r="F506" s="536">
        <f t="shared" si="22"/>
        <v>470420859.31</v>
      </c>
      <c r="G506" s="535">
        <f t="shared" si="21"/>
        <v>300000</v>
      </c>
      <c r="H506" s="534">
        <f t="shared" si="23"/>
        <v>470420859.31</v>
      </c>
      <c r="I506"/>
      <c r="J506" t="s">
        <v>14</v>
      </c>
      <c r="K506" s="272" t="s">
        <v>736</v>
      </c>
      <c r="L506"/>
    </row>
    <row r="507" spans="2:12">
      <c r="B507" s="257" t="s">
        <v>980</v>
      </c>
      <c r="C507" s="118" t="s">
        <v>1257</v>
      </c>
      <c r="D507" s="284" t="s">
        <v>1259</v>
      </c>
      <c r="E507" s="265">
        <v>319000</v>
      </c>
      <c r="F507" s="536">
        <f t="shared" si="22"/>
        <v>470739859.31</v>
      </c>
      <c r="G507" s="535">
        <f t="shared" si="21"/>
        <v>319000</v>
      </c>
      <c r="H507" s="534">
        <f t="shared" si="23"/>
        <v>470739859.31</v>
      </c>
      <c r="I507"/>
      <c r="J507" t="s">
        <v>14</v>
      </c>
      <c r="K507" s="272" t="s">
        <v>736</v>
      </c>
      <c r="L507"/>
    </row>
    <row r="508" spans="2:12">
      <c r="B508" s="257" t="s">
        <v>980</v>
      </c>
      <c r="C508" s="118" t="s">
        <v>1257</v>
      </c>
      <c r="D508" s="284" t="s">
        <v>1260</v>
      </c>
      <c r="E508" s="265">
        <v>450000</v>
      </c>
      <c r="F508" s="536">
        <f t="shared" si="22"/>
        <v>471189859.31</v>
      </c>
      <c r="G508" s="535">
        <f t="shared" si="21"/>
        <v>450000</v>
      </c>
      <c r="H508" s="534">
        <f t="shared" si="23"/>
        <v>471189859.31</v>
      </c>
      <c r="I508"/>
      <c r="J508" t="s">
        <v>14</v>
      </c>
      <c r="K508" s="272" t="s">
        <v>736</v>
      </c>
      <c r="L508"/>
    </row>
    <row r="509" spans="2:12">
      <c r="B509" s="257" t="s">
        <v>980</v>
      </c>
      <c r="C509" s="118" t="s">
        <v>1257</v>
      </c>
      <c r="D509" s="284" t="s">
        <v>1261</v>
      </c>
      <c r="E509" s="265">
        <v>261000</v>
      </c>
      <c r="F509" s="536">
        <f t="shared" si="22"/>
        <v>471450859.31</v>
      </c>
      <c r="G509" s="535">
        <f t="shared" si="21"/>
        <v>261000</v>
      </c>
      <c r="H509" s="534">
        <f t="shared" si="23"/>
        <v>471450859.31</v>
      </c>
      <c r="I509"/>
      <c r="J509" t="s">
        <v>14</v>
      </c>
      <c r="K509" s="272" t="s">
        <v>736</v>
      </c>
      <c r="L509"/>
    </row>
    <row r="510" spans="2:12">
      <c r="B510" s="257" t="s">
        <v>980</v>
      </c>
      <c r="C510" s="118" t="s">
        <v>1257</v>
      </c>
      <c r="D510" s="284" t="s">
        <v>1004</v>
      </c>
      <c r="E510" s="265">
        <v>2730080</v>
      </c>
      <c r="F510" s="536">
        <f t="shared" si="22"/>
        <v>474180939.31</v>
      </c>
      <c r="G510" s="535">
        <f t="shared" si="21"/>
        <v>2730080</v>
      </c>
      <c r="H510" s="534">
        <f t="shared" si="23"/>
        <v>474180939.31</v>
      </c>
      <c r="I510"/>
      <c r="J510" t="s">
        <v>14</v>
      </c>
      <c r="K510" s="272" t="s">
        <v>736</v>
      </c>
      <c r="L510"/>
    </row>
    <row r="511" spans="2:12">
      <c r="B511" s="257" t="s">
        <v>980</v>
      </c>
      <c r="C511" s="118" t="s">
        <v>1257</v>
      </c>
      <c r="D511" s="284" t="s">
        <v>1251</v>
      </c>
      <c r="E511" s="265">
        <v>234665</v>
      </c>
      <c r="F511" s="536">
        <f t="shared" si="22"/>
        <v>474415604.31</v>
      </c>
      <c r="G511" s="535">
        <f t="shared" si="21"/>
        <v>234665</v>
      </c>
      <c r="H511" s="534">
        <f t="shared" si="23"/>
        <v>474415604.31</v>
      </c>
      <c r="I511"/>
      <c r="J511" t="s">
        <v>14</v>
      </c>
      <c r="K511" s="272" t="s">
        <v>736</v>
      </c>
      <c r="L511"/>
    </row>
    <row r="512" spans="2:12">
      <c r="B512" s="257" t="s">
        <v>980</v>
      </c>
      <c r="C512" s="118" t="s">
        <v>1257</v>
      </c>
      <c r="D512" s="284" t="s">
        <v>1089</v>
      </c>
      <c r="E512" s="265">
        <v>1690260</v>
      </c>
      <c r="F512" s="536">
        <f t="shared" si="22"/>
        <v>476105864.31</v>
      </c>
      <c r="G512" s="535">
        <f t="shared" si="21"/>
        <v>1690260</v>
      </c>
      <c r="H512" s="534">
        <f t="shared" si="23"/>
        <v>476105864.31</v>
      </c>
      <c r="I512"/>
      <c r="J512" t="s">
        <v>14</v>
      </c>
      <c r="K512" s="272" t="s">
        <v>736</v>
      </c>
      <c r="L512"/>
    </row>
    <row r="513" spans="2:12">
      <c r="B513" s="257" t="s">
        <v>980</v>
      </c>
      <c r="C513" s="118" t="s">
        <v>1257</v>
      </c>
      <c r="D513" s="284" t="s">
        <v>1267</v>
      </c>
      <c r="E513" s="265">
        <v>495000</v>
      </c>
      <c r="F513" s="536">
        <f t="shared" si="22"/>
        <v>476600864.31</v>
      </c>
      <c r="G513" s="535">
        <f t="shared" si="21"/>
        <v>495000</v>
      </c>
      <c r="H513" s="534">
        <f t="shared" si="23"/>
        <v>476600864.31</v>
      </c>
      <c r="I513"/>
      <c r="J513" t="s">
        <v>14</v>
      </c>
      <c r="K513" s="272" t="s">
        <v>736</v>
      </c>
      <c r="L513"/>
    </row>
    <row r="514" spans="2:12">
      <c r="B514" s="257" t="s">
        <v>980</v>
      </c>
      <c r="C514" s="118" t="s">
        <v>1257</v>
      </c>
      <c r="D514" s="284" t="s">
        <v>1268</v>
      </c>
      <c r="E514" s="265">
        <v>1117000</v>
      </c>
      <c r="F514" s="536">
        <f t="shared" si="22"/>
        <v>477717864.31</v>
      </c>
      <c r="G514" s="535">
        <f t="shared" si="21"/>
        <v>1117000</v>
      </c>
      <c r="H514" s="534">
        <f t="shared" si="23"/>
        <v>477717864.31</v>
      </c>
      <c r="I514"/>
      <c r="J514" t="s">
        <v>14</v>
      </c>
      <c r="K514" s="272" t="s">
        <v>736</v>
      </c>
      <c r="L514"/>
    </row>
    <row r="515" spans="2:12">
      <c r="B515" s="257" t="s">
        <v>980</v>
      </c>
      <c r="C515" s="118" t="s">
        <v>1257</v>
      </c>
      <c r="D515" s="284" t="s">
        <v>1278</v>
      </c>
      <c r="E515" s="265">
        <v>828500</v>
      </c>
      <c r="F515" s="536">
        <f t="shared" si="22"/>
        <v>478546364.31</v>
      </c>
      <c r="G515" s="535">
        <f t="shared" si="21"/>
        <v>828500</v>
      </c>
      <c r="H515" s="534">
        <f t="shared" si="23"/>
        <v>478546364.31</v>
      </c>
      <c r="I515"/>
      <c r="J515" t="s">
        <v>14</v>
      </c>
      <c r="K515" s="272" t="s">
        <v>736</v>
      </c>
      <c r="L515"/>
    </row>
    <row r="516" spans="2:12">
      <c r="B516" s="257" t="s">
        <v>980</v>
      </c>
      <c r="C516" s="118" t="s">
        <v>1257</v>
      </c>
      <c r="D516" s="284" t="s">
        <v>1253</v>
      </c>
      <c r="E516" s="265">
        <v>828800</v>
      </c>
      <c r="F516" s="536">
        <f t="shared" si="22"/>
        <v>479375164.31</v>
      </c>
      <c r="G516" s="535">
        <f t="shared" si="21"/>
        <v>828800</v>
      </c>
      <c r="H516" s="534">
        <f t="shared" si="23"/>
        <v>479375164.31</v>
      </c>
      <c r="I516"/>
      <c r="J516" t="s">
        <v>14</v>
      </c>
      <c r="K516" s="272" t="s">
        <v>736</v>
      </c>
      <c r="L516"/>
    </row>
    <row r="517" spans="2:12">
      <c r="B517" s="257" t="s">
        <v>980</v>
      </c>
      <c r="C517" s="118" t="s">
        <v>1257</v>
      </c>
      <c r="D517" s="284" t="s">
        <v>1140</v>
      </c>
      <c r="E517" s="265">
        <v>4541000</v>
      </c>
      <c r="F517" s="536">
        <f t="shared" si="22"/>
        <v>483916164.31</v>
      </c>
      <c r="G517" s="535">
        <f t="shared" si="21"/>
        <v>4541000</v>
      </c>
      <c r="H517" s="534">
        <f t="shared" si="23"/>
        <v>483916164.31</v>
      </c>
      <c r="I517"/>
      <c r="J517" t="s">
        <v>14</v>
      </c>
      <c r="K517" s="272" t="s">
        <v>736</v>
      </c>
      <c r="L517"/>
    </row>
    <row r="518" spans="2:12">
      <c r="B518" s="257" t="s">
        <v>980</v>
      </c>
      <c r="C518" s="118" t="s">
        <v>1257</v>
      </c>
      <c r="D518" s="284" t="s">
        <v>1281</v>
      </c>
      <c r="E518" s="265">
        <v>828750</v>
      </c>
      <c r="F518" s="536">
        <f t="shared" si="22"/>
        <v>484744914.31</v>
      </c>
      <c r="G518" s="535">
        <f t="shared" si="21"/>
        <v>828750</v>
      </c>
      <c r="H518" s="534">
        <f t="shared" si="23"/>
        <v>484744914.31</v>
      </c>
      <c r="I518"/>
      <c r="J518" t="s">
        <v>14</v>
      </c>
      <c r="K518" s="272" t="s">
        <v>736</v>
      </c>
      <c r="L518"/>
    </row>
    <row r="519" spans="2:12">
      <c r="B519" s="257" t="s">
        <v>980</v>
      </c>
      <c r="C519" s="118" t="s">
        <v>1257</v>
      </c>
      <c r="D519" s="284" t="s">
        <v>1282</v>
      </c>
      <c r="E519" s="265">
        <v>400400</v>
      </c>
      <c r="F519" s="536">
        <f t="shared" si="22"/>
        <v>485145314.31</v>
      </c>
      <c r="G519" s="535">
        <f t="shared" ref="G519:G582" si="24">E519</f>
        <v>400400</v>
      </c>
      <c r="H519" s="534">
        <f t="shared" si="23"/>
        <v>485145314.31</v>
      </c>
      <c r="I519"/>
      <c r="J519" t="s">
        <v>14</v>
      </c>
      <c r="K519" s="272" t="s">
        <v>736</v>
      </c>
      <c r="L519"/>
    </row>
    <row r="520" spans="2:12">
      <c r="B520" s="257" t="s">
        <v>980</v>
      </c>
      <c r="C520" s="118" t="s">
        <v>1257</v>
      </c>
      <c r="D520" s="284" t="s">
        <v>1272</v>
      </c>
      <c r="E520" s="265">
        <v>729905</v>
      </c>
      <c r="F520" s="536">
        <f t="shared" si="22"/>
        <v>485875219.31</v>
      </c>
      <c r="G520" s="535">
        <f t="shared" si="24"/>
        <v>729905</v>
      </c>
      <c r="H520" s="534">
        <f t="shared" si="23"/>
        <v>485875219.31</v>
      </c>
      <c r="I520"/>
      <c r="J520" t="s">
        <v>14</v>
      </c>
      <c r="K520" s="272" t="s">
        <v>736</v>
      </c>
      <c r="L520"/>
    </row>
    <row r="521" spans="2:12">
      <c r="B521" s="257" t="s">
        <v>980</v>
      </c>
      <c r="C521" s="118" t="s">
        <v>1257</v>
      </c>
      <c r="D521" s="284" t="s">
        <v>1283</v>
      </c>
      <c r="E521" s="265">
        <v>828900</v>
      </c>
      <c r="F521" s="536">
        <f t="shared" si="22"/>
        <v>486704119.31</v>
      </c>
      <c r="G521" s="535">
        <f t="shared" si="24"/>
        <v>828900</v>
      </c>
      <c r="H521" s="534">
        <f t="shared" si="23"/>
        <v>486704119.31</v>
      </c>
      <c r="I521"/>
      <c r="J521" t="s">
        <v>14</v>
      </c>
      <c r="K521" s="272" t="s">
        <v>736</v>
      </c>
      <c r="L521"/>
    </row>
    <row r="522" spans="2:12">
      <c r="B522" s="257" t="s">
        <v>980</v>
      </c>
      <c r="C522" s="118" t="s">
        <v>1257</v>
      </c>
      <c r="D522" s="284" t="s">
        <v>1273</v>
      </c>
      <c r="E522" s="265">
        <v>2606000</v>
      </c>
      <c r="F522" s="536">
        <f t="shared" si="22"/>
        <v>489310119.31</v>
      </c>
      <c r="G522" s="535">
        <f t="shared" si="24"/>
        <v>2606000</v>
      </c>
      <c r="H522" s="534">
        <f t="shared" si="23"/>
        <v>489310119.31</v>
      </c>
      <c r="I522"/>
      <c r="J522" t="s">
        <v>14</v>
      </c>
      <c r="K522" s="272" t="s">
        <v>736</v>
      </c>
      <c r="L522"/>
    </row>
    <row r="523" spans="2:12">
      <c r="B523" s="257" t="s">
        <v>980</v>
      </c>
      <c r="C523" s="118" t="s">
        <v>1257</v>
      </c>
      <c r="D523" s="284" t="s">
        <v>1274</v>
      </c>
      <c r="E523" s="265">
        <v>452000</v>
      </c>
      <c r="F523" s="536">
        <f t="shared" si="22"/>
        <v>489762119.31</v>
      </c>
      <c r="G523" s="535">
        <f t="shared" si="24"/>
        <v>452000</v>
      </c>
      <c r="H523" s="534">
        <f t="shared" si="23"/>
        <v>489762119.31</v>
      </c>
      <c r="I523"/>
      <c r="J523" t="s">
        <v>14</v>
      </c>
      <c r="K523" s="272" t="s">
        <v>736</v>
      </c>
      <c r="L523"/>
    </row>
    <row r="524" spans="2:12">
      <c r="B524" s="257" t="s">
        <v>980</v>
      </c>
      <c r="C524" s="118" t="s">
        <v>1257</v>
      </c>
      <c r="D524" s="284" t="s">
        <v>1275</v>
      </c>
      <c r="E524" s="265">
        <v>222000</v>
      </c>
      <c r="F524" s="536">
        <f t="shared" si="22"/>
        <v>489984119.31</v>
      </c>
      <c r="G524" s="535">
        <f t="shared" si="24"/>
        <v>222000</v>
      </c>
      <c r="H524" s="534">
        <f t="shared" si="23"/>
        <v>489984119.31</v>
      </c>
      <c r="I524"/>
      <c r="J524" t="s">
        <v>14</v>
      </c>
      <c r="K524" s="272" t="s">
        <v>736</v>
      </c>
      <c r="L524"/>
    </row>
    <row r="525" spans="2:12">
      <c r="B525" s="257" t="s">
        <v>980</v>
      </c>
      <c r="C525" s="118" t="s">
        <v>1257</v>
      </c>
      <c r="D525" s="284" t="s">
        <v>1276</v>
      </c>
      <c r="E525" s="265">
        <v>70000</v>
      </c>
      <c r="F525" s="536">
        <f t="shared" ref="F525:F588" si="25">F524+E525</f>
        <v>490054119.31</v>
      </c>
      <c r="G525" s="535">
        <f t="shared" si="24"/>
        <v>70000</v>
      </c>
      <c r="H525" s="534">
        <f t="shared" ref="H525:H588" si="26">H524+G525</f>
        <v>490054119.31</v>
      </c>
      <c r="I525"/>
      <c r="J525" t="s">
        <v>14</v>
      </c>
      <c r="K525" s="272" t="s">
        <v>736</v>
      </c>
      <c r="L525"/>
    </row>
    <row r="526" spans="2:12">
      <c r="B526" s="257" t="s">
        <v>980</v>
      </c>
      <c r="C526" s="118" t="s">
        <v>1257</v>
      </c>
      <c r="D526" s="284" t="s">
        <v>1277</v>
      </c>
      <c r="E526" s="265">
        <v>877000</v>
      </c>
      <c r="F526" s="536">
        <f t="shared" si="25"/>
        <v>490931119.31</v>
      </c>
      <c r="G526" s="535">
        <f t="shared" si="24"/>
        <v>877000</v>
      </c>
      <c r="H526" s="534">
        <f t="shared" si="26"/>
        <v>490931119.31</v>
      </c>
      <c r="I526"/>
      <c r="J526" t="s">
        <v>14</v>
      </c>
      <c r="K526" s="272" t="s">
        <v>736</v>
      </c>
      <c r="L526"/>
    </row>
    <row r="527" spans="2:12">
      <c r="B527" s="257" t="s">
        <v>980</v>
      </c>
      <c r="C527" s="118" t="s">
        <v>1030</v>
      </c>
      <c r="D527" s="284" t="s">
        <v>1031</v>
      </c>
      <c r="E527" s="265">
        <v>10000</v>
      </c>
      <c r="F527" s="536">
        <f t="shared" si="25"/>
        <v>490941119.31</v>
      </c>
      <c r="G527" s="535">
        <f t="shared" si="24"/>
        <v>10000</v>
      </c>
      <c r="H527" s="534">
        <f t="shared" si="26"/>
        <v>490941119.31</v>
      </c>
      <c r="I527"/>
      <c r="J527" t="s">
        <v>14</v>
      </c>
      <c r="K527" s="272" t="s">
        <v>738</v>
      </c>
      <c r="L527"/>
    </row>
    <row r="528" spans="2:12">
      <c r="B528" s="257" t="s">
        <v>980</v>
      </c>
      <c r="C528" s="118" t="s">
        <v>1030</v>
      </c>
      <c r="D528" s="284" t="s">
        <v>4089</v>
      </c>
      <c r="E528" s="265">
        <v>140000</v>
      </c>
      <c r="F528" s="536">
        <f t="shared" si="25"/>
        <v>491081119.31</v>
      </c>
      <c r="G528" s="535">
        <f t="shared" si="24"/>
        <v>140000</v>
      </c>
      <c r="H528" s="534">
        <f t="shared" si="26"/>
        <v>491081119.31</v>
      </c>
      <c r="I528"/>
      <c r="J528" t="s">
        <v>14</v>
      </c>
      <c r="K528" s="272" t="s">
        <v>738</v>
      </c>
      <c r="L528"/>
    </row>
    <row r="529" spans="2:12">
      <c r="B529" s="257" t="s">
        <v>980</v>
      </c>
      <c r="C529" s="118" t="s">
        <v>1030</v>
      </c>
      <c r="D529" s="284" t="s">
        <v>1032</v>
      </c>
      <c r="E529" s="265">
        <v>50000</v>
      </c>
      <c r="F529" s="536">
        <f t="shared" si="25"/>
        <v>491131119.31</v>
      </c>
      <c r="G529" s="535">
        <f t="shared" si="24"/>
        <v>50000</v>
      </c>
      <c r="H529" s="534">
        <f t="shared" si="26"/>
        <v>491131119.31</v>
      </c>
      <c r="I529"/>
      <c r="J529" t="s">
        <v>14</v>
      </c>
      <c r="K529" s="272" t="s">
        <v>738</v>
      </c>
      <c r="L529"/>
    </row>
    <row r="530" spans="2:12">
      <c r="B530" s="257" t="s">
        <v>980</v>
      </c>
      <c r="C530" s="118" t="s">
        <v>1030</v>
      </c>
      <c r="D530" s="284" t="s">
        <v>4090</v>
      </c>
      <c r="E530" s="265">
        <v>150000</v>
      </c>
      <c r="F530" s="536">
        <f t="shared" si="25"/>
        <v>491281119.31</v>
      </c>
      <c r="G530" s="535">
        <f t="shared" si="24"/>
        <v>150000</v>
      </c>
      <c r="H530" s="534">
        <f t="shared" si="26"/>
        <v>491281119.31</v>
      </c>
      <c r="I530"/>
      <c r="J530" t="s">
        <v>14</v>
      </c>
      <c r="K530" s="272" t="s">
        <v>738</v>
      </c>
      <c r="L530"/>
    </row>
    <row r="531" spans="2:12">
      <c r="B531" s="257" t="s">
        <v>980</v>
      </c>
      <c r="C531" s="118" t="s">
        <v>1030</v>
      </c>
      <c r="D531" s="284" t="s">
        <v>4091</v>
      </c>
      <c r="E531" s="265">
        <v>5000</v>
      </c>
      <c r="F531" s="536">
        <f t="shared" si="25"/>
        <v>491286119.31</v>
      </c>
      <c r="G531" s="535">
        <f t="shared" si="24"/>
        <v>5000</v>
      </c>
      <c r="H531" s="534">
        <f t="shared" si="26"/>
        <v>491286119.31</v>
      </c>
      <c r="I531"/>
      <c r="J531" t="s">
        <v>14</v>
      </c>
      <c r="K531" s="272" t="s">
        <v>738</v>
      </c>
      <c r="L531"/>
    </row>
    <row r="532" spans="2:12">
      <c r="B532" s="257" t="s">
        <v>980</v>
      </c>
      <c r="C532" s="118" t="s">
        <v>2347</v>
      </c>
      <c r="D532" s="284" t="s">
        <v>2348</v>
      </c>
      <c r="E532" s="265">
        <v>5000</v>
      </c>
      <c r="F532" s="536">
        <f t="shared" si="25"/>
        <v>491291119.31</v>
      </c>
      <c r="G532" s="535">
        <f t="shared" si="24"/>
        <v>5000</v>
      </c>
      <c r="H532" s="534">
        <f t="shared" si="26"/>
        <v>491291119.31</v>
      </c>
      <c r="I532"/>
      <c r="J532" t="s">
        <v>14</v>
      </c>
      <c r="K532" s="272" t="s">
        <v>738</v>
      </c>
      <c r="L532"/>
    </row>
    <row r="533" spans="2:12">
      <c r="B533" s="257" t="s">
        <v>980</v>
      </c>
      <c r="C533" s="118" t="s">
        <v>2345</v>
      </c>
      <c r="D533" s="284" t="s">
        <v>2346</v>
      </c>
      <c r="E533" s="265">
        <v>5000</v>
      </c>
      <c r="F533" s="536">
        <f t="shared" si="25"/>
        <v>491296119.31</v>
      </c>
      <c r="G533" s="535">
        <f t="shared" si="24"/>
        <v>5000</v>
      </c>
      <c r="H533" s="534">
        <f t="shared" si="26"/>
        <v>491296119.31</v>
      </c>
      <c r="I533"/>
      <c r="J533" t="s">
        <v>14</v>
      </c>
      <c r="K533" s="272" t="s">
        <v>738</v>
      </c>
      <c r="L533"/>
    </row>
    <row r="534" spans="2:12">
      <c r="B534" s="257" t="s">
        <v>980</v>
      </c>
      <c r="C534" s="118" t="s">
        <v>2349</v>
      </c>
      <c r="D534" s="284" t="s">
        <v>2350</v>
      </c>
      <c r="E534" s="265">
        <v>10000</v>
      </c>
      <c r="F534" s="536">
        <f t="shared" si="25"/>
        <v>491306119.31</v>
      </c>
      <c r="G534" s="535">
        <f t="shared" si="24"/>
        <v>10000</v>
      </c>
      <c r="H534" s="534">
        <f t="shared" si="26"/>
        <v>491306119.31</v>
      </c>
      <c r="I534"/>
      <c r="J534" t="s">
        <v>14</v>
      </c>
      <c r="K534" s="272" t="s">
        <v>738</v>
      </c>
      <c r="L534"/>
    </row>
    <row r="535" spans="2:12">
      <c r="B535" s="257" t="s">
        <v>980</v>
      </c>
      <c r="C535" s="118" t="s">
        <v>2343</v>
      </c>
      <c r="D535" s="284" t="s">
        <v>2344</v>
      </c>
      <c r="E535" s="265">
        <v>15000</v>
      </c>
      <c r="F535" s="536">
        <f t="shared" si="25"/>
        <v>491321119.31</v>
      </c>
      <c r="G535" s="535">
        <f t="shared" si="24"/>
        <v>15000</v>
      </c>
      <c r="H535" s="534">
        <f t="shared" si="26"/>
        <v>491321119.31</v>
      </c>
      <c r="I535"/>
      <c r="J535" t="s">
        <v>14</v>
      </c>
      <c r="K535" s="272" t="s">
        <v>738</v>
      </c>
      <c r="L535"/>
    </row>
    <row r="536" spans="2:12">
      <c r="B536" s="257" t="s">
        <v>980</v>
      </c>
      <c r="C536" s="118" t="s">
        <v>1285</v>
      </c>
      <c r="D536" s="284" t="s">
        <v>4092</v>
      </c>
      <c r="E536" s="265">
        <v>160000</v>
      </c>
      <c r="F536" s="536">
        <f t="shared" si="25"/>
        <v>491481119.31</v>
      </c>
      <c r="G536" s="535">
        <f t="shared" si="24"/>
        <v>160000</v>
      </c>
      <c r="H536" s="534">
        <f t="shared" si="26"/>
        <v>491481119.31</v>
      </c>
      <c r="I536"/>
      <c r="J536" t="s">
        <v>14</v>
      </c>
      <c r="K536" s="272" t="s">
        <v>736</v>
      </c>
      <c r="L536"/>
    </row>
    <row r="537" spans="2:12">
      <c r="B537" s="257" t="s">
        <v>980</v>
      </c>
      <c r="C537" s="118" t="s">
        <v>1285</v>
      </c>
      <c r="D537" s="284" t="s">
        <v>2880</v>
      </c>
      <c r="E537" s="265">
        <v>185000</v>
      </c>
      <c r="F537" s="536">
        <f t="shared" si="25"/>
        <v>491666119.31</v>
      </c>
      <c r="G537" s="535">
        <f t="shared" si="24"/>
        <v>185000</v>
      </c>
      <c r="H537" s="534">
        <f t="shared" si="26"/>
        <v>491666119.31</v>
      </c>
      <c r="I537"/>
      <c r="J537" t="s">
        <v>14</v>
      </c>
      <c r="K537" s="272" t="s">
        <v>736</v>
      </c>
      <c r="L537"/>
    </row>
    <row r="538" spans="2:12">
      <c r="B538" s="257" t="s">
        <v>980</v>
      </c>
      <c r="C538" s="118" t="s">
        <v>1286</v>
      </c>
      <c r="D538" s="284" t="s">
        <v>1290</v>
      </c>
      <c r="E538" s="265">
        <v>750000</v>
      </c>
      <c r="F538" s="536">
        <f t="shared" si="25"/>
        <v>492416119.31</v>
      </c>
      <c r="G538" s="535">
        <f t="shared" si="24"/>
        <v>750000</v>
      </c>
      <c r="H538" s="534">
        <f t="shared" si="26"/>
        <v>492416119.31</v>
      </c>
      <c r="I538"/>
      <c r="J538" t="s">
        <v>51</v>
      </c>
      <c r="K538" s="272" t="s">
        <v>1214</v>
      </c>
      <c r="L538"/>
    </row>
    <row r="539" spans="2:12">
      <c r="B539" s="257" t="s">
        <v>980</v>
      </c>
      <c r="C539" s="118" t="s">
        <v>1286</v>
      </c>
      <c r="D539" s="284" t="s">
        <v>2897</v>
      </c>
      <c r="E539" s="265">
        <v>65000</v>
      </c>
      <c r="F539" s="536">
        <f t="shared" si="25"/>
        <v>492481119.31</v>
      </c>
      <c r="G539" s="535">
        <f t="shared" si="24"/>
        <v>65000</v>
      </c>
      <c r="H539" s="534">
        <f t="shared" si="26"/>
        <v>492481119.31</v>
      </c>
      <c r="I539"/>
      <c r="J539" t="s">
        <v>51</v>
      </c>
      <c r="K539" s="272" t="s">
        <v>1214</v>
      </c>
      <c r="L539"/>
    </row>
    <row r="540" spans="2:12">
      <c r="B540" s="257" t="s">
        <v>980</v>
      </c>
      <c r="C540" s="118" t="s">
        <v>1286</v>
      </c>
      <c r="D540" s="284" t="s">
        <v>1252</v>
      </c>
      <c r="E540" s="265">
        <v>119600</v>
      </c>
      <c r="F540" s="536">
        <f t="shared" si="25"/>
        <v>492600719.31</v>
      </c>
      <c r="G540" s="535">
        <f t="shared" si="24"/>
        <v>119600</v>
      </c>
      <c r="H540" s="534">
        <f t="shared" si="26"/>
        <v>492600719.31</v>
      </c>
      <c r="I540"/>
      <c r="J540" t="s">
        <v>51</v>
      </c>
      <c r="K540" s="272" t="s">
        <v>1214</v>
      </c>
      <c r="L540"/>
    </row>
    <row r="541" spans="2:12">
      <c r="B541" s="257" t="s">
        <v>980</v>
      </c>
      <c r="C541" s="118" t="s">
        <v>1286</v>
      </c>
      <c r="D541" s="284" t="s">
        <v>1289</v>
      </c>
      <c r="E541" s="265">
        <v>200000</v>
      </c>
      <c r="F541" s="536">
        <f t="shared" si="25"/>
        <v>492800719.31</v>
      </c>
      <c r="G541" s="535">
        <f t="shared" si="24"/>
        <v>200000</v>
      </c>
      <c r="H541" s="534">
        <f t="shared" si="26"/>
        <v>492800719.31</v>
      </c>
      <c r="I541"/>
      <c r="J541" t="s">
        <v>51</v>
      </c>
      <c r="K541" s="272" t="s">
        <v>1214</v>
      </c>
      <c r="L541"/>
    </row>
    <row r="542" spans="2:12">
      <c r="B542" s="257" t="s">
        <v>980</v>
      </c>
      <c r="C542" s="118" t="s">
        <v>1286</v>
      </c>
      <c r="D542" s="284" t="s">
        <v>1291</v>
      </c>
      <c r="E542" s="265">
        <v>50000</v>
      </c>
      <c r="F542" s="536">
        <f t="shared" si="25"/>
        <v>492850719.31</v>
      </c>
      <c r="G542" s="535">
        <f t="shared" si="24"/>
        <v>50000</v>
      </c>
      <c r="H542" s="534">
        <f t="shared" si="26"/>
        <v>492850719.31</v>
      </c>
      <c r="I542"/>
      <c r="J542" t="s">
        <v>51</v>
      </c>
      <c r="K542" s="272" t="s">
        <v>1214</v>
      </c>
      <c r="L542"/>
    </row>
    <row r="543" spans="2:12">
      <c r="B543" s="257" t="s">
        <v>980</v>
      </c>
      <c r="C543" s="118" t="s">
        <v>1286</v>
      </c>
      <c r="D543" s="284" t="s">
        <v>1287</v>
      </c>
      <c r="E543" s="265">
        <v>75000</v>
      </c>
      <c r="F543" s="536">
        <f t="shared" si="25"/>
        <v>492925719.31</v>
      </c>
      <c r="G543" s="535">
        <f t="shared" si="24"/>
        <v>75000</v>
      </c>
      <c r="H543" s="534">
        <f t="shared" si="26"/>
        <v>492925719.31</v>
      </c>
      <c r="I543"/>
      <c r="J543" t="s">
        <v>51</v>
      </c>
      <c r="K543" s="272" t="s">
        <v>1214</v>
      </c>
      <c r="L543"/>
    </row>
    <row r="544" spans="2:12">
      <c r="B544" s="257" t="s">
        <v>980</v>
      </c>
      <c r="C544" s="118" t="s">
        <v>1286</v>
      </c>
      <c r="D544" s="284" t="s">
        <v>1288</v>
      </c>
      <c r="E544" s="265">
        <v>35000</v>
      </c>
      <c r="F544" s="536">
        <f t="shared" si="25"/>
        <v>492960719.31</v>
      </c>
      <c r="G544" s="535">
        <f t="shared" si="24"/>
        <v>35000</v>
      </c>
      <c r="H544" s="534">
        <f t="shared" si="26"/>
        <v>492960719.31</v>
      </c>
      <c r="I544"/>
      <c r="J544" t="s">
        <v>51</v>
      </c>
      <c r="K544" s="272" t="s">
        <v>1214</v>
      </c>
      <c r="L544"/>
    </row>
    <row r="545" spans="2:12">
      <c r="B545" s="257" t="s">
        <v>980</v>
      </c>
      <c r="C545" s="118" t="s">
        <v>2331</v>
      </c>
      <c r="D545" s="284" t="s">
        <v>2300</v>
      </c>
      <c r="E545" s="265">
        <v>20000</v>
      </c>
      <c r="F545" s="536">
        <f t="shared" si="25"/>
        <v>492980719.31</v>
      </c>
      <c r="G545" s="535">
        <f t="shared" si="24"/>
        <v>20000</v>
      </c>
      <c r="H545" s="534">
        <f t="shared" si="26"/>
        <v>492980719.31</v>
      </c>
      <c r="I545"/>
      <c r="J545" t="s">
        <v>14</v>
      </c>
      <c r="K545" s="272" t="s">
        <v>736</v>
      </c>
      <c r="L545"/>
    </row>
    <row r="546" spans="2:12">
      <c r="B546" s="257" t="s">
        <v>980</v>
      </c>
      <c r="C546" s="118" t="s">
        <v>2332</v>
      </c>
      <c r="D546" s="284" t="s">
        <v>2300</v>
      </c>
      <c r="E546" s="265">
        <v>20000</v>
      </c>
      <c r="F546" s="536">
        <f t="shared" si="25"/>
        <v>493000719.31</v>
      </c>
      <c r="G546" s="535">
        <f t="shared" si="24"/>
        <v>20000</v>
      </c>
      <c r="H546" s="534">
        <f t="shared" si="26"/>
        <v>493000719.31</v>
      </c>
      <c r="I546"/>
      <c r="J546" t="s">
        <v>14</v>
      </c>
      <c r="K546" s="272" t="s">
        <v>736</v>
      </c>
      <c r="L546"/>
    </row>
    <row r="547" spans="2:12">
      <c r="B547" s="257" t="s">
        <v>980</v>
      </c>
      <c r="C547" s="118" t="s">
        <v>2333</v>
      </c>
      <c r="D547" s="284" t="s">
        <v>2300</v>
      </c>
      <c r="E547" s="265">
        <v>20000</v>
      </c>
      <c r="F547" s="536">
        <f t="shared" si="25"/>
        <v>493020719.31</v>
      </c>
      <c r="G547" s="535">
        <f t="shared" si="24"/>
        <v>20000</v>
      </c>
      <c r="H547" s="534">
        <f t="shared" si="26"/>
        <v>493020719.31</v>
      </c>
      <c r="I547"/>
      <c r="J547" t="s">
        <v>14</v>
      </c>
      <c r="K547" s="272" t="s">
        <v>736</v>
      </c>
      <c r="L547"/>
    </row>
    <row r="548" spans="2:12">
      <c r="B548" s="257" t="s">
        <v>980</v>
      </c>
      <c r="C548" s="118" t="s">
        <v>1292</v>
      </c>
      <c r="D548" s="284" t="s">
        <v>1294</v>
      </c>
      <c r="E548" s="265">
        <v>175000</v>
      </c>
      <c r="F548" s="536">
        <f t="shared" si="25"/>
        <v>493195719.31</v>
      </c>
      <c r="G548" s="535">
        <f t="shared" si="24"/>
        <v>175000</v>
      </c>
      <c r="H548" s="534">
        <f t="shared" si="26"/>
        <v>493195719.31</v>
      </c>
      <c r="I548"/>
      <c r="J548" t="s">
        <v>51</v>
      </c>
      <c r="K548" s="272" t="s">
        <v>1214</v>
      </c>
      <c r="L548"/>
    </row>
    <row r="549" spans="2:12">
      <c r="B549" s="257" t="s">
        <v>980</v>
      </c>
      <c r="C549" s="118" t="s">
        <v>1292</v>
      </c>
      <c r="D549" s="284" t="s">
        <v>1295</v>
      </c>
      <c r="E549" s="265">
        <v>911680</v>
      </c>
      <c r="F549" s="536">
        <f t="shared" si="25"/>
        <v>494107399.31</v>
      </c>
      <c r="G549" s="535">
        <f t="shared" si="24"/>
        <v>911680</v>
      </c>
      <c r="H549" s="534">
        <f t="shared" si="26"/>
        <v>494107399.31</v>
      </c>
      <c r="I549"/>
      <c r="J549" t="s">
        <v>51</v>
      </c>
      <c r="K549" s="272" t="s">
        <v>1214</v>
      </c>
      <c r="L549"/>
    </row>
    <row r="550" spans="2:12">
      <c r="B550" s="257" t="s">
        <v>980</v>
      </c>
      <c r="C550" s="118" t="s">
        <v>1292</v>
      </c>
      <c r="D550" s="284" t="s">
        <v>1213</v>
      </c>
      <c r="E550" s="265">
        <v>472800</v>
      </c>
      <c r="F550" s="536">
        <f t="shared" si="25"/>
        <v>494580199.31</v>
      </c>
      <c r="G550" s="535">
        <f t="shared" si="24"/>
        <v>472800</v>
      </c>
      <c r="H550" s="534">
        <f t="shared" si="26"/>
        <v>494580199.31</v>
      </c>
      <c r="I550"/>
      <c r="J550" t="s">
        <v>51</v>
      </c>
      <c r="K550" s="272" t="s">
        <v>1214</v>
      </c>
      <c r="L550"/>
    </row>
    <row r="551" spans="2:12">
      <c r="B551" s="257" t="s">
        <v>980</v>
      </c>
      <c r="C551" s="118" t="s">
        <v>1292</v>
      </c>
      <c r="D551" s="284" t="s">
        <v>1293</v>
      </c>
      <c r="E551" s="265">
        <v>640000</v>
      </c>
      <c r="F551" s="536">
        <f t="shared" si="25"/>
        <v>495220199.31</v>
      </c>
      <c r="G551" s="535">
        <f t="shared" si="24"/>
        <v>640000</v>
      </c>
      <c r="H551" s="534">
        <f t="shared" si="26"/>
        <v>495220199.31</v>
      </c>
      <c r="I551"/>
      <c r="J551" t="s">
        <v>51</v>
      </c>
      <c r="K551" s="272" t="s">
        <v>1214</v>
      </c>
      <c r="L551"/>
    </row>
    <row r="552" spans="2:12">
      <c r="B552" s="257" t="s">
        <v>980</v>
      </c>
      <c r="C552" s="118" t="s">
        <v>1292</v>
      </c>
      <c r="D552" s="284" t="s">
        <v>1066</v>
      </c>
      <c r="E552" s="265">
        <v>150000</v>
      </c>
      <c r="F552" s="536">
        <f t="shared" si="25"/>
        <v>495370199.31</v>
      </c>
      <c r="G552" s="535">
        <f t="shared" si="24"/>
        <v>150000</v>
      </c>
      <c r="H552" s="534">
        <f t="shared" si="26"/>
        <v>495370199.31</v>
      </c>
      <c r="I552"/>
      <c r="J552" t="s">
        <v>51</v>
      </c>
      <c r="K552" s="272" t="s">
        <v>1214</v>
      </c>
      <c r="L552"/>
    </row>
    <row r="553" spans="2:12">
      <c r="B553" s="257" t="s">
        <v>980</v>
      </c>
      <c r="C553" s="118" t="s">
        <v>1292</v>
      </c>
      <c r="D553" s="284" t="s">
        <v>1296</v>
      </c>
      <c r="E553" s="265">
        <v>162800</v>
      </c>
      <c r="F553" s="536">
        <f t="shared" si="25"/>
        <v>495532999.31</v>
      </c>
      <c r="G553" s="535">
        <f t="shared" si="24"/>
        <v>162800</v>
      </c>
      <c r="H553" s="534">
        <f t="shared" si="26"/>
        <v>495532999.31</v>
      </c>
      <c r="I553"/>
      <c r="J553" t="s">
        <v>51</v>
      </c>
      <c r="K553" s="272" t="s">
        <v>1214</v>
      </c>
      <c r="L553"/>
    </row>
    <row r="554" spans="2:12">
      <c r="B554" s="257" t="s">
        <v>980</v>
      </c>
      <c r="C554" s="118" t="s">
        <v>1292</v>
      </c>
      <c r="D554" s="284" t="s">
        <v>1297</v>
      </c>
      <c r="E554" s="265">
        <v>1628000</v>
      </c>
      <c r="F554" s="536">
        <f t="shared" si="25"/>
        <v>497160999.31</v>
      </c>
      <c r="G554" s="535">
        <f t="shared" si="24"/>
        <v>1628000</v>
      </c>
      <c r="H554" s="534">
        <f t="shared" si="26"/>
        <v>497160999.31</v>
      </c>
      <c r="I554"/>
      <c r="J554" t="s">
        <v>51</v>
      </c>
      <c r="K554" s="272" t="s">
        <v>1214</v>
      </c>
      <c r="L554"/>
    </row>
    <row r="555" spans="2:12">
      <c r="B555" s="257" t="s">
        <v>980</v>
      </c>
      <c r="C555" s="118" t="s">
        <v>1292</v>
      </c>
      <c r="D555" s="284" t="s">
        <v>4093</v>
      </c>
      <c r="E555" s="265">
        <v>75000</v>
      </c>
      <c r="F555" s="536">
        <f t="shared" si="25"/>
        <v>497235999.31</v>
      </c>
      <c r="G555" s="535">
        <f t="shared" si="24"/>
        <v>75000</v>
      </c>
      <c r="H555" s="534">
        <f t="shared" si="26"/>
        <v>497235999.31</v>
      </c>
      <c r="I555"/>
      <c r="J555" t="s">
        <v>51</v>
      </c>
      <c r="K555" s="272" t="s">
        <v>1214</v>
      </c>
      <c r="L555"/>
    </row>
    <row r="556" spans="2:12">
      <c r="B556" s="257" t="s">
        <v>980</v>
      </c>
      <c r="C556" s="118" t="s">
        <v>1298</v>
      </c>
      <c r="D556" s="284" t="s">
        <v>4092</v>
      </c>
      <c r="E556" s="265">
        <v>160000</v>
      </c>
      <c r="F556" s="536">
        <f t="shared" si="25"/>
        <v>497395999.31</v>
      </c>
      <c r="G556" s="535">
        <f t="shared" si="24"/>
        <v>160000</v>
      </c>
      <c r="H556" s="534">
        <f t="shared" si="26"/>
        <v>497395999.31</v>
      </c>
      <c r="I556"/>
      <c r="J556" t="s">
        <v>14</v>
      </c>
      <c r="K556" s="272" t="s">
        <v>736</v>
      </c>
      <c r="L556"/>
    </row>
    <row r="557" spans="2:12">
      <c r="B557" s="257" t="s">
        <v>980</v>
      </c>
      <c r="C557" s="118" t="s">
        <v>1298</v>
      </c>
      <c r="D557" s="284" t="s">
        <v>1066</v>
      </c>
      <c r="E557" s="265">
        <v>408000</v>
      </c>
      <c r="F557" s="536">
        <f t="shared" si="25"/>
        <v>497803999.31</v>
      </c>
      <c r="G557" s="535">
        <f t="shared" si="24"/>
        <v>408000</v>
      </c>
      <c r="H557" s="534">
        <f t="shared" si="26"/>
        <v>497803999.31</v>
      </c>
      <c r="I557"/>
      <c r="J557" t="s">
        <v>14</v>
      </c>
      <c r="K557" s="272" t="s">
        <v>736</v>
      </c>
      <c r="L557"/>
    </row>
    <row r="558" spans="2:12">
      <c r="B558" s="257" t="s">
        <v>980</v>
      </c>
      <c r="C558" s="118" t="s">
        <v>1298</v>
      </c>
      <c r="D558" s="284" t="s">
        <v>2878</v>
      </c>
      <c r="E558" s="265">
        <v>85000</v>
      </c>
      <c r="F558" s="536">
        <f t="shared" si="25"/>
        <v>497888999.31</v>
      </c>
      <c r="G558" s="535">
        <f t="shared" si="24"/>
        <v>85000</v>
      </c>
      <c r="H558" s="534">
        <f t="shared" si="26"/>
        <v>497888999.31</v>
      </c>
      <c r="I558"/>
      <c r="J558" t="s">
        <v>14</v>
      </c>
      <c r="K558" s="272" t="s">
        <v>736</v>
      </c>
      <c r="L558"/>
    </row>
    <row r="559" spans="2:12">
      <c r="B559" s="257" t="s">
        <v>980</v>
      </c>
      <c r="C559" s="118" t="s">
        <v>1298</v>
      </c>
      <c r="D559" s="284" t="s">
        <v>1299</v>
      </c>
      <c r="E559" s="265">
        <v>1200000</v>
      </c>
      <c r="F559" s="536">
        <f t="shared" si="25"/>
        <v>499088999.31</v>
      </c>
      <c r="G559" s="535">
        <f t="shared" si="24"/>
        <v>1200000</v>
      </c>
      <c r="H559" s="534">
        <f t="shared" si="26"/>
        <v>499088999.31</v>
      </c>
      <c r="I559"/>
      <c r="J559" t="s">
        <v>14</v>
      </c>
      <c r="K559" s="272" t="s">
        <v>736</v>
      </c>
      <c r="L559"/>
    </row>
    <row r="560" spans="2:12">
      <c r="B560" s="257" t="s">
        <v>980</v>
      </c>
      <c r="C560" s="118" t="s">
        <v>1300</v>
      </c>
      <c r="D560" s="284" t="s">
        <v>2326</v>
      </c>
      <c r="E560" s="265">
        <v>135000</v>
      </c>
      <c r="F560" s="536">
        <f t="shared" si="25"/>
        <v>499223999.31</v>
      </c>
      <c r="G560" s="535">
        <f t="shared" si="24"/>
        <v>135000</v>
      </c>
      <c r="H560" s="534">
        <f t="shared" si="26"/>
        <v>499223999.31</v>
      </c>
      <c r="I560"/>
      <c r="J560" t="s">
        <v>14</v>
      </c>
      <c r="K560" s="272" t="s">
        <v>736</v>
      </c>
      <c r="L560"/>
    </row>
    <row r="561" spans="2:12">
      <c r="B561" s="257" t="s">
        <v>980</v>
      </c>
      <c r="C561" s="118" t="s">
        <v>1300</v>
      </c>
      <c r="D561" s="284" t="s">
        <v>2327</v>
      </c>
      <c r="E561" s="265">
        <v>1100000</v>
      </c>
      <c r="F561" s="536">
        <f t="shared" si="25"/>
        <v>500323999.31</v>
      </c>
      <c r="G561" s="535">
        <f t="shared" si="24"/>
        <v>1100000</v>
      </c>
      <c r="H561" s="534">
        <f t="shared" si="26"/>
        <v>500323999.31</v>
      </c>
      <c r="I561"/>
      <c r="J561" t="s">
        <v>14</v>
      </c>
      <c r="K561" s="272" t="s">
        <v>736</v>
      </c>
      <c r="L561"/>
    </row>
    <row r="562" spans="2:12">
      <c r="B562" s="257" t="s">
        <v>980</v>
      </c>
      <c r="C562" s="118" t="s">
        <v>1300</v>
      </c>
      <c r="D562" s="284" t="s">
        <v>4094</v>
      </c>
      <c r="E562" s="265">
        <v>8500000</v>
      </c>
      <c r="F562" s="536">
        <f t="shared" si="25"/>
        <v>508823999.31</v>
      </c>
      <c r="G562" s="535">
        <f t="shared" si="24"/>
        <v>8500000</v>
      </c>
      <c r="H562" s="534">
        <f t="shared" si="26"/>
        <v>508823999.31</v>
      </c>
      <c r="I562"/>
      <c r="J562" t="s">
        <v>14</v>
      </c>
      <c r="K562" s="272" t="s">
        <v>736</v>
      </c>
      <c r="L562"/>
    </row>
    <row r="563" spans="2:12">
      <c r="B563" s="257" t="s">
        <v>980</v>
      </c>
      <c r="C563" s="118" t="s">
        <v>1300</v>
      </c>
      <c r="D563" s="284" t="s">
        <v>1026</v>
      </c>
      <c r="E563" s="265">
        <v>81000</v>
      </c>
      <c r="F563" s="536">
        <f t="shared" si="25"/>
        <v>508904999.31</v>
      </c>
      <c r="G563" s="535">
        <f t="shared" si="24"/>
        <v>81000</v>
      </c>
      <c r="H563" s="534">
        <f t="shared" si="26"/>
        <v>508904999.31</v>
      </c>
      <c r="I563"/>
      <c r="J563" t="s">
        <v>14</v>
      </c>
      <c r="K563" s="272" t="s">
        <v>736</v>
      </c>
      <c r="L563"/>
    </row>
    <row r="564" spans="2:12">
      <c r="B564" s="257" t="s">
        <v>980</v>
      </c>
      <c r="C564" s="118" t="s">
        <v>1300</v>
      </c>
      <c r="D564" s="284" t="s">
        <v>1027</v>
      </c>
      <c r="E564" s="265">
        <v>73000</v>
      </c>
      <c r="F564" s="536">
        <f t="shared" si="25"/>
        <v>508977999.31</v>
      </c>
      <c r="G564" s="535">
        <f t="shared" si="24"/>
        <v>73000</v>
      </c>
      <c r="H564" s="534">
        <f t="shared" si="26"/>
        <v>508977999.31</v>
      </c>
      <c r="I564"/>
      <c r="J564" t="s">
        <v>14</v>
      </c>
      <c r="K564" s="272" t="s">
        <v>736</v>
      </c>
      <c r="L564"/>
    </row>
    <row r="565" spans="2:12">
      <c r="B565" s="257" t="s">
        <v>980</v>
      </c>
      <c r="C565" s="118" t="s">
        <v>1300</v>
      </c>
      <c r="D565" s="284" t="s">
        <v>1028</v>
      </c>
      <c r="E565" s="265">
        <v>585000</v>
      </c>
      <c r="F565" s="536">
        <f t="shared" si="25"/>
        <v>509562999.31</v>
      </c>
      <c r="G565" s="535">
        <f t="shared" si="24"/>
        <v>585000</v>
      </c>
      <c r="H565" s="534">
        <f t="shared" si="26"/>
        <v>509562999.31</v>
      </c>
      <c r="I565"/>
      <c r="J565" t="s">
        <v>14</v>
      </c>
      <c r="K565" s="272" t="s">
        <v>736</v>
      </c>
      <c r="L565"/>
    </row>
    <row r="566" spans="2:12">
      <c r="B566" s="257" t="s">
        <v>980</v>
      </c>
      <c r="C566" s="118" t="s">
        <v>1300</v>
      </c>
      <c r="D566" s="284" t="s">
        <v>1025</v>
      </c>
      <c r="E566" s="265">
        <v>274000</v>
      </c>
      <c r="F566" s="536">
        <f t="shared" si="25"/>
        <v>509836999.31</v>
      </c>
      <c r="G566" s="535">
        <f t="shared" si="24"/>
        <v>274000</v>
      </c>
      <c r="H566" s="534">
        <f t="shared" si="26"/>
        <v>509836999.31</v>
      </c>
      <c r="I566"/>
      <c r="J566" t="s">
        <v>14</v>
      </c>
      <c r="K566" s="272" t="s">
        <v>736</v>
      </c>
      <c r="L566"/>
    </row>
    <row r="567" spans="2:12">
      <c r="B567" s="257" t="s">
        <v>980</v>
      </c>
      <c r="C567" s="118" t="s">
        <v>2304</v>
      </c>
      <c r="D567" s="284" t="s">
        <v>1301</v>
      </c>
      <c r="E567" s="265">
        <v>434967.70999999996</v>
      </c>
      <c r="F567" s="536">
        <f t="shared" si="25"/>
        <v>510271967.01999998</v>
      </c>
      <c r="G567" s="535">
        <f t="shared" si="24"/>
        <v>434967.70999999996</v>
      </c>
      <c r="H567" s="534">
        <f t="shared" si="26"/>
        <v>510271967.01999998</v>
      </c>
      <c r="I567"/>
      <c r="J567" t="s">
        <v>14</v>
      </c>
      <c r="K567" s="272" t="s">
        <v>736</v>
      </c>
      <c r="L567"/>
    </row>
    <row r="568" spans="2:12">
      <c r="B568" s="257" t="s">
        <v>980</v>
      </c>
      <c r="C568" s="118" t="s">
        <v>1302</v>
      </c>
      <c r="D568" s="284" t="s">
        <v>4095</v>
      </c>
      <c r="E568" s="265">
        <v>165000</v>
      </c>
      <c r="F568" s="536">
        <f t="shared" si="25"/>
        <v>510436967.01999998</v>
      </c>
      <c r="G568" s="535">
        <f t="shared" si="24"/>
        <v>165000</v>
      </c>
      <c r="H568" s="534">
        <f t="shared" si="26"/>
        <v>510436967.01999998</v>
      </c>
      <c r="I568"/>
      <c r="J568" t="s">
        <v>14</v>
      </c>
      <c r="K568" s="272" t="s">
        <v>736</v>
      </c>
      <c r="L568"/>
    </row>
    <row r="569" spans="2:12">
      <c r="B569" s="257" t="s">
        <v>980</v>
      </c>
      <c r="C569" s="118" t="s">
        <v>1302</v>
      </c>
      <c r="D569" s="284" t="s">
        <v>2879</v>
      </c>
      <c r="E569" s="265">
        <v>110000</v>
      </c>
      <c r="F569" s="536">
        <f t="shared" si="25"/>
        <v>510546967.01999998</v>
      </c>
      <c r="G569" s="535">
        <f t="shared" si="24"/>
        <v>110000</v>
      </c>
      <c r="H569" s="534">
        <f t="shared" si="26"/>
        <v>510546967.01999998</v>
      </c>
      <c r="I569"/>
      <c r="J569" t="s">
        <v>14</v>
      </c>
      <c r="K569" s="272" t="s">
        <v>736</v>
      </c>
      <c r="L569"/>
    </row>
    <row r="570" spans="2:12">
      <c r="B570" s="257" t="s">
        <v>980</v>
      </c>
      <c r="C570" s="118" t="s">
        <v>1302</v>
      </c>
      <c r="D570" s="284" t="s">
        <v>1303</v>
      </c>
      <c r="E570" s="265">
        <v>1200000</v>
      </c>
      <c r="F570" s="536">
        <f t="shared" si="25"/>
        <v>511746967.01999998</v>
      </c>
      <c r="G570" s="535">
        <f t="shared" si="24"/>
        <v>1200000</v>
      </c>
      <c r="H570" s="534">
        <f t="shared" si="26"/>
        <v>511746967.01999998</v>
      </c>
      <c r="I570"/>
      <c r="J570" t="s">
        <v>14</v>
      </c>
      <c r="K570" s="272" t="s">
        <v>736</v>
      </c>
      <c r="L570"/>
    </row>
    <row r="571" spans="2:12">
      <c r="B571" s="257" t="s">
        <v>980</v>
      </c>
      <c r="C571" s="118" t="s">
        <v>1302</v>
      </c>
      <c r="D571" s="284" t="s">
        <v>1066</v>
      </c>
      <c r="E571" s="265">
        <v>408000</v>
      </c>
      <c r="F571" s="536">
        <f t="shared" si="25"/>
        <v>512154967.01999998</v>
      </c>
      <c r="G571" s="535">
        <f t="shared" si="24"/>
        <v>408000</v>
      </c>
      <c r="H571" s="534">
        <f t="shared" si="26"/>
        <v>512154967.01999998</v>
      </c>
      <c r="I571"/>
      <c r="J571" t="s">
        <v>14</v>
      </c>
      <c r="K571" s="272" t="s">
        <v>736</v>
      </c>
      <c r="L571"/>
    </row>
    <row r="572" spans="2:12">
      <c r="B572" s="257" t="s">
        <v>980</v>
      </c>
      <c r="C572" s="118" t="s">
        <v>1304</v>
      </c>
      <c r="D572" s="284" t="s">
        <v>1306</v>
      </c>
      <c r="E572" s="265">
        <v>50000</v>
      </c>
      <c r="F572" s="536">
        <f t="shared" si="25"/>
        <v>512204967.01999998</v>
      </c>
      <c r="G572" s="535">
        <f t="shared" si="24"/>
        <v>50000</v>
      </c>
      <c r="H572" s="534">
        <f t="shared" si="26"/>
        <v>512204967.01999998</v>
      </c>
      <c r="I572"/>
      <c r="J572" t="s">
        <v>14</v>
      </c>
      <c r="K572" s="272" t="s">
        <v>736</v>
      </c>
      <c r="L572"/>
    </row>
    <row r="573" spans="2:12">
      <c r="B573" s="257" t="s">
        <v>980</v>
      </c>
      <c r="C573" s="118" t="s">
        <v>1304</v>
      </c>
      <c r="D573" s="284" t="s">
        <v>1305</v>
      </c>
      <c r="E573" s="265">
        <v>5000</v>
      </c>
      <c r="F573" s="536">
        <f t="shared" si="25"/>
        <v>512209967.01999998</v>
      </c>
      <c r="G573" s="535">
        <f t="shared" si="24"/>
        <v>5000</v>
      </c>
      <c r="H573" s="534">
        <f t="shared" si="26"/>
        <v>512209967.01999998</v>
      </c>
      <c r="I573"/>
      <c r="J573" t="s">
        <v>14</v>
      </c>
      <c r="K573" s="272" t="s">
        <v>736</v>
      </c>
      <c r="L573"/>
    </row>
    <row r="574" spans="2:12">
      <c r="B574" s="257" t="s">
        <v>980</v>
      </c>
      <c r="C574" s="118" t="s">
        <v>1304</v>
      </c>
      <c r="D574" s="284" t="s">
        <v>2329</v>
      </c>
      <c r="E574" s="265">
        <v>15000</v>
      </c>
      <c r="F574" s="536">
        <f t="shared" si="25"/>
        <v>512224967.01999998</v>
      </c>
      <c r="G574" s="535">
        <f t="shared" si="24"/>
        <v>15000</v>
      </c>
      <c r="H574" s="534">
        <f t="shared" si="26"/>
        <v>512224967.01999998</v>
      </c>
      <c r="I574"/>
      <c r="J574" t="s">
        <v>14</v>
      </c>
      <c r="K574" s="272" t="s">
        <v>736</v>
      </c>
      <c r="L574"/>
    </row>
    <row r="575" spans="2:12">
      <c r="B575" s="257" t="s">
        <v>980</v>
      </c>
      <c r="C575" s="118" t="s">
        <v>1304</v>
      </c>
      <c r="D575" s="284" t="s">
        <v>1307</v>
      </c>
      <c r="E575" s="265">
        <v>10000</v>
      </c>
      <c r="F575" s="536">
        <f t="shared" si="25"/>
        <v>512234967.01999998</v>
      </c>
      <c r="G575" s="535">
        <f t="shared" si="24"/>
        <v>10000</v>
      </c>
      <c r="H575" s="534">
        <f t="shared" si="26"/>
        <v>512234967.01999998</v>
      </c>
      <c r="I575"/>
      <c r="J575" t="s">
        <v>14</v>
      </c>
      <c r="K575" s="272" t="s">
        <v>736</v>
      </c>
      <c r="L575"/>
    </row>
    <row r="576" spans="2:12">
      <c r="B576" s="257" t="s">
        <v>980</v>
      </c>
      <c r="C576" s="118" t="s">
        <v>1304</v>
      </c>
      <c r="D576" s="284" t="s">
        <v>1308</v>
      </c>
      <c r="E576" s="265">
        <v>35000</v>
      </c>
      <c r="F576" s="536">
        <f t="shared" si="25"/>
        <v>512269967.01999998</v>
      </c>
      <c r="G576" s="535">
        <f t="shared" si="24"/>
        <v>35000</v>
      </c>
      <c r="H576" s="534">
        <f t="shared" si="26"/>
        <v>512269967.01999998</v>
      </c>
      <c r="I576"/>
      <c r="J576" t="s">
        <v>14</v>
      </c>
      <c r="K576" s="272" t="s">
        <v>736</v>
      </c>
      <c r="L576"/>
    </row>
    <row r="577" spans="2:12">
      <c r="B577" s="257" t="s">
        <v>980</v>
      </c>
      <c r="C577" s="118" t="s">
        <v>1304</v>
      </c>
      <c r="D577" s="284" t="s">
        <v>1309</v>
      </c>
      <c r="E577" s="265">
        <v>10000</v>
      </c>
      <c r="F577" s="536">
        <f t="shared" si="25"/>
        <v>512279967.01999998</v>
      </c>
      <c r="G577" s="535">
        <f t="shared" si="24"/>
        <v>10000</v>
      </c>
      <c r="H577" s="534">
        <f t="shared" si="26"/>
        <v>512279967.01999998</v>
      </c>
      <c r="I577"/>
      <c r="J577" t="s">
        <v>14</v>
      </c>
      <c r="K577" s="272" t="s">
        <v>736</v>
      </c>
      <c r="L577"/>
    </row>
    <row r="578" spans="2:12">
      <c r="B578" s="257" t="s">
        <v>980</v>
      </c>
      <c r="C578" s="118" t="s">
        <v>1304</v>
      </c>
      <c r="D578" s="284" t="s">
        <v>1192</v>
      </c>
      <c r="E578" s="265">
        <v>10000</v>
      </c>
      <c r="F578" s="536">
        <f t="shared" si="25"/>
        <v>512289967.01999998</v>
      </c>
      <c r="G578" s="535">
        <f t="shared" si="24"/>
        <v>10000</v>
      </c>
      <c r="H578" s="534">
        <f t="shared" si="26"/>
        <v>512289967.01999998</v>
      </c>
      <c r="I578"/>
      <c r="J578" t="s">
        <v>14</v>
      </c>
      <c r="K578" s="272" t="s">
        <v>736</v>
      </c>
      <c r="L578"/>
    </row>
    <row r="579" spans="2:12">
      <c r="B579" s="257" t="s">
        <v>980</v>
      </c>
      <c r="C579" s="118" t="s">
        <v>1304</v>
      </c>
      <c r="D579" s="284" t="s">
        <v>1066</v>
      </c>
      <c r="E579" s="265">
        <v>35000</v>
      </c>
      <c r="F579" s="536">
        <f t="shared" si="25"/>
        <v>512324967.01999998</v>
      </c>
      <c r="G579" s="535">
        <f t="shared" si="24"/>
        <v>35000</v>
      </c>
      <c r="H579" s="534">
        <f t="shared" si="26"/>
        <v>512324967.01999998</v>
      </c>
      <c r="I579"/>
      <c r="J579" t="s">
        <v>14</v>
      </c>
      <c r="K579" s="272" t="s">
        <v>736</v>
      </c>
      <c r="L579"/>
    </row>
    <row r="580" spans="2:12">
      <c r="B580" s="257" t="s">
        <v>980</v>
      </c>
      <c r="C580" s="118" t="s">
        <v>1304</v>
      </c>
      <c r="D580" s="284" t="s">
        <v>1055</v>
      </c>
      <c r="E580" s="265">
        <v>15000</v>
      </c>
      <c r="F580" s="536">
        <f t="shared" si="25"/>
        <v>512339967.01999998</v>
      </c>
      <c r="G580" s="535">
        <f t="shared" si="24"/>
        <v>15000</v>
      </c>
      <c r="H580" s="534">
        <f t="shared" si="26"/>
        <v>512339967.01999998</v>
      </c>
      <c r="I580"/>
      <c r="J580" t="s">
        <v>14</v>
      </c>
      <c r="K580" s="272" t="s">
        <v>736</v>
      </c>
      <c r="L580"/>
    </row>
    <row r="581" spans="2:12">
      <c r="B581" s="257" t="s">
        <v>980</v>
      </c>
      <c r="C581" s="118" t="s">
        <v>1310</v>
      </c>
      <c r="D581" s="284" t="s">
        <v>1076</v>
      </c>
      <c r="E581" s="265">
        <v>12000</v>
      </c>
      <c r="F581" s="536">
        <f t="shared" si="25"/>
        <v>512351967.01999998</v>
      </c>
      <c r="G581" s="535">
        <f t="shared" si="24"/>
        <v>12000</v>
      </c>
      <c r="H581" s="534">
        <f t="shared" si="26"/>
        <v>512351967.01999998</v>
      </c>
      <c r="I581"/>
      <c r="J581" t="s">
        <v>14</v>
      </c>
      <c r="K581" s="272" t="s">
        <v>736</v>
      </c>
      <c r="L581"/>
    </row>
    <row r="582" spans="2:12">
      <c r="B582" s="257" t="s">
        <v>980</v>
      </c>
      <c r="C582" s="118" t="s">
        <v>1310</v>
      </c>
      <c r="D582" s="284" t="s">
        <v>2312</v>
      </c>
      <c r="E582" s="265">
        <v>24000</v>
      </c>
      <c r="F582" s="536">
        <f t="shared" si="25"/>
        <v>512375967.01999998</v>
      </c>
      <c r="G582" s="535">
        <f t="shared" si="24"/>
        <v>24000</v>
      </c>
      <c r="H582" s="534">
        <f t="shared" si="26"/>
        <v>512375967.01999998</v>
      </c>
      <c r="I582"/>
      <c r="J582" t="s">
        <v>14</v>
      </c>
      <c r="K582" s="272" t="s">
        <v>736</v>
      </c>
      <c r="L582"/>
    </row>
    <row r="583" spans="2:12">
      <c r="B583" s="257" t="s">
        <v>980</v>
      </c>
      <c r="C583" s="118" t="s">
        <v>1310</v>
      </c>
      <c r="D583" s="284" t="s">
        <v>1061</v>
      </c>
      <c r="E583" s="265">
        <v>6000</v>
      </c>
      <c r="F583" s="536">
        <f t="shared" si="25"/>
        <v>512381967.01999998</v>
      </c>
      <c r="G583" s="535">
        <f t="shared" ref="G583:G646" si="27">E583</f>
        <v>6000</v>
      </c>
      <c r="H583" s="534">
        <f t="shared" si="26"/>
        <v>512381967.01999998</v>
      </c>
      <c r="I583"/>
      <c r="J583" t="s">
        <v>14</v>
      </c>
      <c r="K583" s="272" t="s">
        <v>736</v>
      </c>
      <c r="L583"/>
    </row>
    <row r="584" spans="2:12">
      <c r="B584" s="257" t="s">
        <v>980</v>
      </c>
      <c r="C584" s="118" t="s">
        <v>1310</v>
      </c>
      <c r="D584" s="284" t="s">
        <v>2313</v>
      </c>
      <c r="E584" s="265">
        <v>9000</v>
      </c>
      <c r="F584" s="536">
        <f t="shared" si="25"/>
        <v>512390967.01999998</v>
      </c>
      <c r="G584" s="535">
        <f t="shared" si="27"/>
        <v>9000</v>
      </c>
      <c r="H584" s="534">
        <f t="shared" si="26"/>
        <v>512390967.01999998</v>
      </c>
      <c r="I584"/>
      <c r="J584" t="s">
        <v>14</v>
      </c>
      <c r="K584" s="272" t="s">
        <v>736</v>
      </c>
      <c r="L584"/>
    </row>
    <row r="585" spans="2:12">
      <c r="B585" s="257" t="s">
        <v>980</v>
      </c>
      <c r="C585" s="118" t="s">
        <v>1310</v>
      </c>
      <c r="D585" s="284" t="s">
        <v>2314</v>
      </c>
      <c r="E585" s="265">
        <v>14000</v>
      </c>
      <c r="F585" s="536">
        <f t="shared" si="25"/>
        <v>512404967.01999998</v>
      </c>
      <c r="G585" s="535">
        <f t="shared" si="27"/>
        <v>14000</v>
      </c>
      <c r="H585" s="534">
        <f t="shared" si="26"/>
        <v>512404967.01999998</v>
      </c>
      <c r="I585"/>
      <c r="J585" t="s">
        <v>14</v>
      </c>
      <c r="K585" s="272" t="s">
        <v>736</v>
      </c>
      <c r="L585"/>
    </row>
    <row r="586" spans="2:12">
      <c r="B586" s="257" t="s">
        <v>980</v>
      </c>
      <c r="C586" s="118" t="s">
        <v>1310</v>
      </c>
      <c r="D586" s="284" t="s">
        <v>2315</v>
      </c>
      <c r="E586" s="265">
        <v>23000</v>
      </c>
      <c r="F586" s="536">
        <f t="shared" si="25"/>
        <v>512427967.01999998</v>
      </c>
      <c r="G586" s="535">
        <f t="shared" si="27"/>
        <v>23000</v>
      </c>
      <c r="H586" s="534">
        <f t="shared" si="26"/>
        <v>512427967.01999998</v>
      </c>
      <c r="I586"/>
      <c r="J586" t="s">
        <v>14</v>
      </c>
      <c r="K586" s="272" t="s">
        <v>736</v>
      </c>
      <c r="L586"/>
    </row>
    <row r="587" spans="2:12">
      <c r="B587" s="257" t="s">
        <v>980</v>
      </c>
      <c r="C587" s="118" t="s">
        <v>1310</v>
      </c>
      <c r="D587" s="284" t="s">
        <v>2316</v>
      </c>
      <c r="E587" s="265">
        <v>171000</v>
      </c>
      <c r="F587" s="536">
        <f t="shared" si="25"/>
        <v>512598967.01999998</v>
      </c>
      <c r="G587" s="535">
        <f t="shared" si="27"/>
        <v>171000</v>
      </c>
      <c r="H587" s="534">
        <f t="shared" si="26"/>
        <v>512598967.01999998</v>
      </c>
      <c r="I587"/>
      <c r="J587" t="s">
        <v>14</v>
      </c>
      <c r="K587" s="272" t="s">
        <v>736</v>
      </c>
      <c r="L587"/>
    </row>
    <row r="588" spans="2:12">
      <c r="B588" s="257" t="s">
        <v>980</v>
      </c>
      <c r="C588" s="118" t="s">
        <v>1310</v>
      </c>
      <c r="D588" s="284" t="s">
        <v>1062</v>
      </c>
      <c r="E588" s="265">
        <v>137772</v>
      </c>
      <c r="F588" s="536">
        <f t="shared" si="25"/>
        <v>512736739.01999998</v>
      </c>
      <c r="G588" s="535">
        <f t="shared" si="27"/>
        <v>137772</v>
      </c>
      <c r="H588" s="534">
        <f t="shared" si="26"/>
        <v>512736739.01999998</v>
      </c>
      <c r="I588"/>
      <c r="J588" t="s">
        <v>14</v>
      </c>
      <c r="K588" s="272" t="s">
        <v>736</v>
      </c>
      <c r="L588"/>
    </row>
    <row r="589" spans="2:12">
      <c r="B589" s="257" t="s">
        <v>980</v>
      </c>
      <c r="C589" s="118" t="s">
        <v>1310</v>
      </c>
      <c r="D589" s="284" t="s">
        <v>2317</v>
      </c>
      <c r="E589" s="265">
        <v>12000</v>
      </c>
      <c r="F589" s="536">
        <f t="shared" ref="F589:F652" si="28">F588+E589</f>
        <v>512748739.01999998</v>
      </c>
      <c r="G589" s="535">
        <f t="shared" si="27"/>
        <v>12000</v>
      </c>
      <c r="H589" s="534">
        <f t="shared" ref="H589:H652" si="29">H588+G589</f>
        <v>512748739.01999998</v>
      </c>
      <c r="I589"/>
      <c r="J589" t="s">
        <v>14</v>
      </c>
      <c r="K589" s="272" t="s">
        <v>736</v>
      </c>
      <c r="L589"/>
    </row>
    <row r="590" spans="2:12">
      <c r="B590" s="257" t="s">
        <v>980</v>
      </c>
      <c r="C590" s="118" t="s">
        <v>1310</v>
      </c>
      <c r="D590" s="284" t="s">
        <v>2318</v>
      </c>
      <c r="E590" s="265">
        <v>60000</v>
      </c>
      <c r="F590" s="536">
        <f t="shared" si="28"/>
        <v>512808739.01999998</v>
      </c>
      <c r="G590" s="535">
        <f t="shared" si="27"/>
        <v>60000</v>
      </c>
      <c r="H590" s="534">
        <f t="shared" si="29"/>
        <v>512808739.01999998</v>
      </c>
      <c r="I590"/>
      <c r="J590" t="s">
        <v>14</v>
      </c>
      <c r="K590" s="272" t="s">
        <v>736</v>
      </c>
      <c r="L590"/>
    </row>
    <row r="591" spans="2:12">
      <c r="B591" s="257" t="s">
        <v>980</v>
      </c>
      <c r="C591" s="118" t="s">
        <v>1310</v>
      </c>
      <c r="D591" s="284" t="s">
        <v>2319</v>
      </c>
      <c r="E591" s="265">
        <v>51000</v>
      </c>
      <c r="F591" s="536">
        <f t="shared" si="28"/>
        <v>512859739.01999998</v>
      </c>
      <c r="G591" s="535">
        <f t="shared" si="27"/>
        <v>51000</v>
      </c>
      <c r="H591" s="534">
        <f t="shared" si="29"/>
        <v>512859739.01999998</v>
      </c>
      <c r="I591"/>
      <c r="J591" t="s">
        <v>14</v>
      </c>
      <c r="K591" s="272" t="s">
        <v>736</v>
      </c>
      <c r="L591"/>
    </row>
    <row r="592" spans="2:12">
      <c r="B592" s="257" t="s">
        <v>980</v>
      </c>
      <c r="C592" s="118" t="s">
        <v>1310</v>
      </c>
      <c r="D592" s="284" t="s">
        <v>1059</v>
      </c>
      <c r="E592" s="265">
        <v>45000</v>
      </c>
      <c r="F592" s="536">
        <f t="shared" si="28"/>
        <v>512904739.01999998</v>
      </c>
      <c r="G592" s="535">
        <f t="shared" si="27"/>
        <v>45000</v>
      </c>
      <c r="H592" s="534">
        <f t="shared" si="29"/>
        <v>512904739.01999998</v>
      </c>
      <c r="I592"/>
      <c r="J592" t="s">
        <v>14</v>
      </c>
      <c r="K592" s="272" t="s">
        <v>736</v>
      </c>
      <c r="L592"/>
    </row>
    <row r="593" spans="2:12">
      <c r="B593" s="257" t="s">
        <v>980</v>
      </c>
      <c r="C593" s="118" t="s">
        <v>1310</v>
      </c>
      <c r="D593" s="284" t="s">
        <v>2320</v>
      </c>
      <c r="E593" s="265">
        <v>15000</v>
      </c>
      <c r="F593" s="536">
        <f t="shared" si="28"/>
        <v>512919739.01999998</v>
      </c>
      <c r="G593" s="535">
        <f t="shared" si="27"/>
        <v>15000</v>
      </c>
      <c r="H593" s="534">
        <f t="shared" si="29"/>
        <v>512919739.01999998</v>
      </c>
      <c r="I593"/>
      <c r="J593" t="s">
        <v>14</v>
      </c>
      <c r="K593" s="272" t="s">
        <v>736</v>
      </c>
      <c r="L593"/>
    </row>
    <row r="594" spans="2:12">
      <c r="B594" s="257" t="s">
        <v>980</v>
      </c>
      <c r="C594" s="118" t="s">
        <v>1310</v>
      </c>
      <c r="D594" s="284" t="s">
        <v>2321</v>
      </c>
      <c r="E594" s="265">
        <v>40000</v>
      </c>
      <c r="F594" s="536">
        <f t="shared" si="28"/>
        <v>512959739.01999998</v>
      </c>
      <c r="G594" s="535">
        <f t="shared" si="27"/>
        <v>40000</v>
      </c>
      <c r="H594" s="534">
        <f t="shared" si="29"/>
        <v>512959739.01999998</v>
      </c>
      <c r="I594"/>
      <c r="J594" t="s">
        <v>14</v>
      </c>
      <c r="K594" s="272" t="s">
        <v>736</v>
      </c>
      <c r="L594"/>
    </row>
    <row r="595" spans="2:12">
      <c r="B595" s="257" t="s">
        <v>980</v>
      </c>
      <c r="C595" s="118" t="s">
        <v>1310</v>
      </c>
      <c r="D595" s="284" t="s">
        <v>1074</v>
      </c>
      <c r="E595" s="265">
        <v>8000</v>
      </c>
      <c r="F595" s="536">
        <f t="shared" si="28"/>
        <v>512967739.01999998</v>
      </c>
      <c r="G595" s="535">
        <f t="shared" si="27"/>
        <v>8000</v>
      </c>
      <c r="H595" s="534">
        <f t="shared" si="29"/>
        <v>512967739.01999998</v>
      </c>
      <c r="I595"/>
      <c r="J595" t="s">
        <v>14</v>
      </c>
      <c r="K595" s="272" t="s">
        <v>736</v>
      </c>
      <c r="L595"/>
    </row>
    <row r="596" spans="2:12">
      <c r="B596" s="257" t="s">
        <v>980</v>
      </c>
      <c r="C596" s="118" t="s">
        <v>1310</v>
      </c>
      <c r="D596" s="284" t="s">
        <v>1065</v>
      </c>
      <c r="E596" s="265">
        <v>140000</v>
      </c>
      <c r="F596" s="536">
        <f t="shared" si="28"/>
        <v>513107739.01999998</v>
      </c>
      <c r="G596" s="535">
        <f t="shared" si="27"/>
        <v>140000</v>
      </c>
      <c r="H596" s="534">
        <f t="shared" si="29"/>
        <v>513107739.01999998</v>
      </c>
      <c r="I596"/>
      <c r="J596" t="s">
        <v>14</v>
      </c>
      <c r="K596" s="272" t="s">
        <v>736</v>
      </c>
      <c r="L596"/>
    </row>
    <row r="597" spans="2:12">
      <c r="B597" s="257" t="s">
        <v>980</v>
      </c>
      <c r="C597" s="118" t="s">
        <v>1310</v>
      </c>
      <c r="D597" s="284" t="s">
        <v>1075</v>
      </c>
      <c r="E597" s="265">
        <v>20000</v>
      </c>
      <c r="F597" s="536">
        <f t="shared" si="28"/>
        <v>513127739.01999998</v>
      </c>
      <c r="G597" s="535">
        <f t="shared" si="27"/>
        <v>20000</v>
      </c>
      <c r="H597" s="534">
        <f t="shared" si="29"/>
        <v>513127739.01999998</v>
      </c>
      <c r="I597"/>
      <c r="J597" t="s">
        <v>14</v>
      </c>
      <c r="K597" s="272" t="s">
        <v>736</v>
      </c>
      <c r="L597"/>
    </row>
    <row r="598" spans="2:12">
      <c r="B598" s="257" t="s">
        <v>980</v>
      </c>
      <c r="C598" s="118" t="s">
        <v>1313</v>
      </c>
      <c r="D598" s="284" t="s">
        <v>2314</v>
      </c>
      <c r="E598" s="265">
        <v>140000</v>
      </c>
      <c r="F598" s="536">
        <f t="shared" si="28"/>
        <v>513267739.01999998</v>
      </c>
      <c r="G598" s="535">
        <f t="shared" si="27"/>
        <v>140000</v>
      </c>
      <c r="H598" s="534">
        <f t="shared" si="29"/>
        <v>513267739.01999998</v>
      </c>
      <c r="I598"/>
      <c r="J598" t="s">
        <v>14</v>
      </c>
      <c r="K598" s="272" t="s">
        <v>736</v>
      </c>
      <c r="L598"/>
    </row>
    <row r="599" spans="2:12">
      <c r="B599" s="257" t="s">
        <v>980</v>
      </c>
      <c r="C599" s="118" t="s">
        <v>1313</v>
      </c>
      <c r="D599" s="284" t="s">
        <v>2315</v>
      </c>
      <c r="E599" s="265">
        <v>43000</v>
      </c>
      <c r="F599" s="536">
        <f t="shared" si="28"/>
        <v>513310739.01999998</v>
      </c>
      <c r="G599" s="535">
        <f t="shared" si="27"/>
        <v>43000</v>
      </c>
      <c r="H599" s="534">
        <f t="shared" si="29"/>
        <v>513310739.01999998</v>
      </c>
      <c r="I599"/>
      <c r="J599" t="s">
        <v>14</v>
      </c>
      <c r="K599" s="272" t="s">
        <v>736</v>
      </c>
      <c r="L599"/>
    </row>
    <row r="600" spans="2:12">
      <c r="B600" s="257" t="s">
        <v>980</v>
      </c>
      <c r="C600" s="118" t="s">
        <v>1313</v>
      </c>
      <c r="D600" s="284" t="s">
        <v>1076</v>
      </c>
      <c r="E600" s="265">
        <v>12000</v>
      </c>
      <c r="F600" s="536">
        <f t="shared" si="28"/>
        <v>513322739.01999998</v>
      </c>
      <c r="G600" s="535">
        <f t="shared" si="27"/>
        <v>12000</v>
      </c>
      <c r="H600" s="534">
        <f t="shared" si="29"/>
        <v>513322739.01999998</v>
      </c>
      <c r="I600"/>
      <c r="J600" t="s">
        <v>14</v>
      </c>
      <c r="K600" s="272" t="s">
        <v>736</v>
      </c>
      <c r="L600"/>
    </row>
    <row r="601" spans="2:12">
      <c r="B601" s="257" t="s">
        <v>980</v>
      </c>
      <c r="C601" s="118" t="s">
        <v>1313</v>
      </c>
      <c r="D601" s="284" t="s">
        <v>2313</v>
      </c>
      <c r="E601" s="265">
        <v>9000</v>
      </c>
      <c r="F601" s="536">
        <f t="shared" si="28"/>
        <v>513331739.01999998</v>
      </c>
      <c r="G601" s="535">
        <f t="shared" si="27"/>
        <v>9000</v>
      </c>
      <c r="H601" s="534">
        <f t="shared" si="29"/>
        <v>513331739.01999998</v>
      </c>
      <c r="I601"/>
      <c r="J601" t="s">
        <v>14</v>
      </c>
      <c r="K601" s="272" t="s">
        <v>736</v>
      </c>
      <c r="L601"/>
    </row>
    <row r="602" spans="2:12">
      <c r="B602" s="257" t="s">
        <v>980</v>
      </c>
      <c r="C602" s="118" t="s">
        <v>1313</v>
      </c>
      <c r="D602" s="284" t="s">
        <v>2323</v>
      </c>
      <c r="E602" s="265">
        <v>40000</v>
      </c>
      <c r="F602" s="536">
        <f t="shared" si="28"/>
        <v>513371739.01999998</v>
      </c>
      <c r="G602" s="535">
        <f t="shared" si="27"/>
        <v>40000</v>
      </c>
      <c r="H602" s="534">
        <f t="shared" si="29"/>
        <v>513371739.01999998</v>
      </c>
      <c r="I602"/>
      <c r="J602" t="s">
        <v>14</v>
      </c>
      <c r="K602" s="272" t="s">
        <v>736</v>
      </c>
      <c r="L602"/>
    </row>
    <row r="603" spans="2:12">
      <c r="B603" s="257" t="s">
        <v>980</v>
      </c>
      <c r="C603" s="118" t="s">
        <v>1313</v>
      </c>
      <c r="D603" s="284" t="s">
        <v>2324</v>
      </c>
      <c r="E603" s="265">
        <v>34000</v>
      </c>
      <c r="F603" s="536">
        <f t="shared" si="28"/>
        <v>513405739.01999998</v>
      </c>
      <c r="G603" s="535">
        <f t="shared" si="27"/>
        <v>34000</v>
      </c>
      <c r="H603" s="534">
        <f t="shared" si="29"/>
        <v>513405739.01999998</v>
      </c>
      <c r="I603"/>
      <c r="J603" t="s">
        <v>14</v>
      </c>
      <c r="K603" s="272" t="s">
        <v>736</v>
      </c>
      <c r="L603"/>
    </row>
    <row r="604" spans="2:12">
      <c r="B604" s="257" t="s">
        <v>980</v>
      </c>
      <c r="C604" s="118" t="s">
        <v>1313</v>
      </c>
      <c r="D604" s="284" t="s">
        <v>1059</v>
      </c>
      <c r="E604" s="265">
        <v>45000</v>
      </c>
      <c r="F604" s="536">
        <f t="shared" si="28"/>
        <v>513450739.01999998</v>
      </c>
      <c r="G604" s="535">
        <f t="shared" si="27"/>
        <v>45000</v>
      </c>
      <c r="H604" s="534">
        <f t="shared" si="29"/>
        <v>513450739.01999998</v>
      </c>
      <c r="I604"/>
      <c r="J604" t="s">
        <v>14</v>
      </c>
      <c r="K604" s="272" t="s">
        <v>736</v>
      </c>
      <c r="L604"/>
    </row>
    <row r="605" spans="2:12">
      <c r="B605" s="257" t="s">
        <v>980</v>
      </c>
      <c r="C605" s="118" t="s">
        <v>1313</v>
      </c>
      <c r="D605" s="284" t="s">
        <v>2321</v>
      </c>
      <c r="E605" s="265">
        <v>40000</v>
      </c>
      <c r="F605" s="536">
        <f t="shared" si="28"/>
        <v>513490739.01999998</v>
      </c>
      <c r="G605" s="535">
        <f t="shared" si="27"/>
        <v>40000</v>
      </c>
      <c r="H605" s="534">
        <f t="shared" si="29"/>
        <v>513490739.01999998</v>
      </c>
      <c r="I605"/>
      <c r="J605" t="s">
        <v>14</v>
      </c>
      <c r="K605" s="272" t="s">
        <v>736</v>
      </c>
      <c r="L605"/>
    </row>
    <row r="606" spans="2:12">
      <c r="B606" s="257" t="s">
        <v>980</v>
      </c>
      <c r="C606" s="118" t="s">
        <v>1313</v>
      </c>
      <c r="D606" s="284" t="s">
        <v>1074</v>
      </c>
      <c r="E606" s="265">
        <v>8000</v>
      </c>
      <c r="F606" s="536">
        <f t="shared" si="28"/>
        <v>513498739.01999998</v>
      </c>
      <c r="G606" s="535">
        <f t="shared" si="27"/>
        <v>8000</v>
      </c>
      <c r="H606" s="534">
        <f t="shared" si="29"/>
        <v>513498739.01999998</v>
      </c>
      <c r="I606"/>
      <c r="J606" t="s">
        <v>14</v>
      </c>
      <c r="K606" s="272" t="s">
        <v>736</v>
      </c>
      <c r="L606"/>
    </row>
    <row r="607" spans="2:12">
      <c r="B607" s="257" t="s">
        <v>980</v>
      </c>
      <c r="C607" s="118" t="s">
        <v>1313</v>
      </c>
      <c r="D607" s="284" t="s">
        <v>2322</v>
      </c>
      <c r="E607" s="265">
        <v>16000</v>
      </c>
      <c r="F607" s="536">
        <f t="shared" si="28"/>
        <v>513514739.01999998</v>
      </c>
      <c r="G607" s="535">
        <f t="shared" si="27"/>
        <v>16000</v>
      </c>
      <c r="H607" s="534">
        <f t="shared" si="29"/>
        <v>513514739.01999998</v>
      </c>
      <c r="I607"/>
      <c r="J607" t="s">
        <v>14</v>
      </c>
      <c r="K607" s="272" t="s">
        <v>736</v>
      </c>
      <c r="L607"/>
    </row>
    <row r="608" spans="2:12">
      <c r="B608" s="257" t="s">
        <v>980</v>
      </c>
      <c r="C608" s="118" t="s">
        <v>1313</v>
      </c>
      <c r="D608" s="284" t="s">
        <v>1061</v>
      </c>
      <c r="E608" s="265">
        <v>6000</v>
      </c>
      <c r="F608" s="536">
        <f t="shared" si="28"/>
        <v>513520739.01999998</v>
      </c>
      <c r="G608" s="535">
        <f t="shared" si="27"/>
        <v>6000</v>
      </c>
      <c r="H608" s="534">
        <f t="shared" si="29"/>
        <v>513520739.01999998</v>
      </c>
      <c r="I608"/>
      <c r="J608" t="s">
        <v>14</v>
      </c>
      <c r="K608" s="272" t="s">
        <v>736</v>
      </c>
      <c r="L608"/>
    </row>
    <row r="609" spans="2:12">
      <c r="B609" s="257" t="s">
        <v>980</v>
      </c>
      <c r="C609" s="118" t="s">
        <v>1313</v>
      </c>
      <c r="D609" s="284" t="s">
        <v>2316</v>
      </c>
      <c r="E609" s="265">
        <v>171000</v>
      </c>
      <c r="F609" s="536">
        <f t="shared" si="28"/>
        <v>513691739.01999998</v>
      </c>
      <c r="G609" s="535">
        <f t="shared" si="27"/>
        <v>171000</v>
      </c>
      <c r="H609" s="534">
        <f t="shared" si="29"/>
        <v>513691739.01999998</v>
      </c>
      <c r="I609"/>
      <c r="J609" t="s">
        <v>14</v>
      </c>
      <c r="K609" s="272" t="s">
        <v>736</v>
      </c>
      <c r="L609"/>
    </row>
    <row r="610" spans="2:12">
      <c r="B610" s="257" t="s">
        <v>980</v>
      </c>
      <c r="C610" s="118" t="s">
        <v>1313</v>
      </c>
      <c r="D610" s="284" t="s">
        <v>1062</v>
      </c>
      <c r="E610" s="265">
        <v>137772</v>
      </c>
      <c r="F610" s="536">
        <f t="shared" si="28"/>
        <v>513829511.01999998</v>
      </c>
      <c r="G610" s="535">
        <f t="shared" si="27"/>
        <v>137772</v>
      </c>
      <c r="H610" s="534">
        <f t="shared" si="29"/>
        <v>513829511.01999998</v>
      </c>
      <c r="I610"/>
      <c r="J610" t="s">
        <v>14</v>
      </c>
      <c r="K610" s="272" t="s">
        <v>736</v>
      </c>
      <c r="L610"/>
    </row>
    <row r="611" spans="2:12">
      <c r="B611" s="257" t="s">
        <v>980</v>
      </c>
      <c r="C611" s="118" t="s">
        <v>1313</v>
      </c>
      <c r="D611" s="284" t="s">
        <v>2317</v>
      </c>
      <c r="E611" s="265">
        <v>12000</v>
      </c>
      <c r="F611" s="536">
        <f t="shared" si="28"/>
        <v>513841511.01999998</v>
      </c>
      <c r="G611" s="535">
        <f t="shared" si="27"/>
        <v>12000</v>
      </c>
      <c r="H611" s="534">
        <f t="shared" si="29"/>
        <v>513841511.01999998</v>
      </c>
      <c r="I611"/>
      <c r="J611" t="s">
        <v>14</v>
      </c>
      <c r="K611" s="272" t="s">
        <v>736</v>
      </c>
      <c r="L611"/>
    </row>
    <row r="612" spans="2:12">
      <c r="B612" s="257" t="s">
        <v>980</v>
      </c>
      <c r="C612" s="118" t="s">
        <v>1313</v>
      </c>
      <c r="D612" s="284" t="s">
        <v>2325</v>
      </c>
      <c r="E612" s="265">
        <v>20000</v>
      </c>
      <c r="F612" s="536">
        <f t="shared" si="28"/>
        <v>513861511.01999998</v>
      </c>
      <c r="G612" s="535">
        <f t="shared" si="27"/>
        <v>20000</v>
      </c>
      <c r="H612" s="534">
        <f t="shared" si="29"/>
        <v>513861511.01999998</v>
      </c>
      <c r="I612"/>
      <c r="J612" t="s">
        <v>14</v>
      </c>
      <c r="K612" s="272" t="s">
        <v>736</v>
      </c>
      <c r="L612"/>
    </row>
    <row r="613" spans="2:12">
      <c r="B613" s="257" t="s">
        <v>980</v>
      </c>
      <c r="C613" s="118" t="s">
        <v>1313</v>
      </c>
      <c r="D613" s="284" t="s">
        <v>1075</v>
      </c>
      <c r="E613" s="265">
        <v>20000</v>
      </c>
      <c r="F613" s="536">
        <f t="shared" si="28"/>
        <v>513881511.01999998</v>
      </c>
      <c r="G613" s="535">
        <f t="shared" si="27"/>
        <v>20000</v>
      </c>
      <c r="H613" s="534">
        <f t="shared" si="29"/>
        <v>513881511.01999998</v>
      </c>
      <c r="I613"/>
      <c r="J613" t="s">
        <v>14</v>
      </c>
      <c r="K613" s="272" t="s">
        <v>736</v>
      </c>
      <c r="L613"/>
    </row>
    <row r="614" spans="2:12">
      <c r="B614" s="257" t="s">
        <v>980</v>
      </c>
      <c r="C614" s="118" t="s">
        <v>1313</v>
      </c>
      <c r="D614" s="284" t="s">
        <v>1065</v>
      </c>
      <c r="E614" s="265">
        <v>140000</v>
      </c>
      <c r="F614" s="536">
        <f t="shared" si="28"/>
        <v>514021511.01999998</v>
      </c>
      <c r="G614" s="535">
        <f t="shared" si="27"/>
        <v>140000</v>
      </c>
      <c r="H614" s="534">
        <f t="shared" si="29"/>
        <v>514021511.01999998</v>
      </c>
      <c r="I614"/>
      <c r="J614" t="s">
        <v>14</v>
      </c>
      <c r="K614" s="272" t="s">
        <v>736</v>
      </c>
      <c r="L614"/>
    </row>
    <row r="615" spans="2:12">
      <c r="B615" s="257" t="s">
        <v>980</v>
      </c>
      <c r="C615" s="118" t="s">
        <v>1314</v>
      </c>
      <c r="D615" s="284" t="s">
        <v>2314</v>
      </c>
      <c r="E615" s="265">
        <v>140000</v>
      </c>
      <c r="F615" s="536">
        <f t="shared" si="28"/>
        <v>514161511.01999998</v>
      </c>
      <c r="G615" s="535">
        <f t="shared" si="27"/>
        <v>140000</v>
      </c>
      <c r="H615" s="534">
        <f t="shared" si="29"/>
        <v>514161511.01999998</v>
      </c>
      <c r="I615"/>
      <c r="J615" t="s">
        <v>14</v>
      </c>
      <c r="K615" s="272" t="s">
        <v>736</v>
      </c>
      <c r="L615"/>
    </row>
    <row r="616" spans="2:12">
      <c r="B616" s="257" t="s">
        <v>980</v>
      </c>
      <c r="C616" s="118" t="s">
        <v>1314</v>
      </c>
      <c r="D616" s="284" t="s">
        <v>2315</v>
      </c>
      <c r="E616" s="265">
        <v>43000</v>
      </c>
      <c r="F616" s="536">
        <f t="shared" si="28"/>
        <v>514204511.01999998</v>
      </c>
      <c r="G616" s="535">
        <f t="shared" si="27"/>
        <v>43000</v>
      </c>
      <c r="H616" s="534">
        <f t="shared" si="29"/>
        <v>514204511.01999998</v>
      </c>
      <c r="I616"/>
      <c r="J616" t="s">
        <v>14</v>
      </c>
      <c r="K616" s="272" t="s">
        <v>736</v>
      </c>
      <c r="L616"/>
    </row>
    <row r="617" spans="2:12">
      <c r="B617" s="257" t="s">
        <v>980</v>
      </c>
      <c r="C617" s="118" t="s">
        <v>1314</v>
      </c>
      <c r="D617" s="284" t="s">
        <v>1076</v>
      </c>
      <c r="E617" s="265">
        <v>12000</v>
      </c>
      <c r="F617" s="536">
        <f t="shared" si="28"/>
        <v>514216511.01999998</v>
      </c>
      <c r="G617" s="535">
        <f t="shared" si="27"/>
        <v>12000</v>
      </c>
      <c r="H617" s="534">
        <f t="shared" si="29"/>
        <v>514216511.01999998</v>
      </c>
      <c r="I617"/>
      <c r="J617" t="s">
        <v>14</v>
      </c>
      <c r="K617" s="272" t="s">
        <v>736</v>
      </c>
      <c r="L617"/>
    </row>
    <row r="618" spans="2:12">
      <c r="B618" s="257" t="s">
        <v>980</v>
      </c>
      <c r="C618" s="118" t="s">
        <v>1314</v>
      </c>
      <c r="D618" s="284" t="s">
        <v>2313</v>
      </c>
      <c r="E618" s="265">
        <v>9000</v>
      </c>
      <c r="F618" s="536">
        <f t="shared" si="28"/>
        <v>514225511.01999998</v>
      </c>
      <c r="G618" s="535">
        <f t="shared" si="27"/>
        <v>9000</v>
      </c>
      <c r="H618" s="534">
        <f t="shared" si="29"/>
        <v>514225511.01999998</v>
      </c>
      <c r="I618"/>
      <c r="J618" t="s">
        <v>14</v>
      </c>
      <c r="K618" s="272" t="s">
        <v>736</v>
      </c>
      <c r="L618"/>
    </row>
    <row r="619" spans="2:12">
      <c r="B619" s="257" t="s">
        <v>980</v>
      </c>
      <c r="C619" s="118" t="s">
        <v>1314</v>
      </c>
      <c r="D619" s="284" t="s">
        <v>2323</v>
      </c>
      <c r="E619" s="265">
        <v>40000</v>
      </c>
      <c r="F619" s="536">
        <f t="shared" si="28"/>
        <v>514265511.01999998</v>
      </c>
      <c r="G619" s="535">
        <f t="shared" si="27"/>
        <v>40000</v>
      </c>
      <c r="H619" s="534">
        <f t="shared" si="29"/>
        <v>514265511.01999998</v>
      </c>
      <c r="I619"/>
      <c r="J619" t="s">
        <v>14</v>
      </c>
      <c r="K619" s="272" t="s">
        <v>736</v>
      </c>
      <c r="L619"/>
    </row>
    <row r="620" spans="2:12">
      <c r="B620" s="257" t="s">
        <v>980</v>
      </c>
      <c r="C620" s="118" t="s">
        <v>1314</v>
      </c>
      <c r="D620" s="284" t="s">
        <v>2324</v>
      </c>
      <c r="E620" s="265">
        <v>34000</v>
      </c>
      <c r="F620" s="536">
        <f t="shared" si="28"/>
        <v>514299511.01999998</v>
      </c>
      <c r="G620" s="535">
        <f t="shared" si="27"/>
        <v>34000</v>
      </c>
      <c r="H620" s="534">
        <f t="shared" si="29"/>
        <v>514299511.01999998</v>
      </c>
      <c r="I620"/>
      <c r="J620" t="s">
        <v>14</v>
      </c>
      <c r="K620" s="272" t="s">
        <v>736</v>
      </c>
      <c r="L620"/>
    </row>
    <row r="621" spans="2:12">
      <c r="B621" s="257" t="s">
        <v>980</v>
      </c>
      <c r="C621" s="118" t="s">
        <v>1314</v>
      </c>
      <c r="D621" s="284" t="s">
        <v>1059</v>
      </c>
      <c r="E621" s="265">
        <v>45000</v>
      </c>
      <c r="F621" s="536">
        <f t="shared" si="28"/>
        <v>514344511.01999998</v>
      </c>
      <c r="G621" s="535">
        <f t="shared" si="27"/>
        <v>45000</v>
      </c>
      <c r="H621" s="534">
        <f t="shared" si="29"/>
        <v>514344511.01999998</v>
      </c>
      <c r="I621"/>
      <c r="J621" t="s">
        <v>14</v>
      </c>
      <c r="K621" s="272" t="s">
        <v>736</v>
      </c>
      <c r="L621"/>
    </row>
    <row r="622" spans="2:12">
      <c r="B622" s="257" t="s">
        <v>980</v>
      </c>
      <c r="C622" s="118" t="s">
        <v>1314</v>
      </c>
      <c r="D622" s="284" t="s">
        <v>2321</v>
      </c>
      <c r="E622" s="265">
        <v>40000</v>
      </c>
      <c r="F622" s="536">
        <f t="shared" si="28"/>
        <v>514384511.01999998</v>
      </c>
      <c r="G622" s="535">
        <f t="shared" si="27"/>
        <v>40000</v>
      </c>
      <c r="H622" s="534">
        <f t="shared" si="29"/>
        <v>514384511.01999998</v>
      </c>
      <c r="I622"/>
      <c r="J622" t="s">
        <v>14</v>
      </c>
      <c r="K622" s="272" t="s">
        <v>736</v>
      </c>
      <c r="L622"/>
    </row>
    <row r="623" spans="2:12">
      <c r="B623" s="257" t="s">
        <v>980</v>
      </c>
      <c r="C623" s="118" t="s">
        <v>1314</v>
      </c>
      <c r="D623" s="284" t="s">
        <v>1074</v>
      </c>
      <c r="E623" s="265">
        <v>8000</v>
      </c>
      <c r="F623" s="536">
        <f t="shared" si="28"/>
        <v>514392511.01999998</v>
      </c>
      <c r="G623" s="535">
        <f t="shared" si="27"/>
        <v>8000</v>
      </c>
      <c r="H623" s="534">
        <f t="shared" si="29"/>
        <v>514392511.01999998</v>
      </c>
      <c r="I623"/>
      <c r="J623" t="s">
        <v>14</v>
      </c>
      <c r="K623" s="272" t="s">
        <v>736</v>
      </c>
      <c r="L623"/>
    </row>
    <row r="624" spans="2:12">
      <c r="B624" s="257" t="s">
        <v>980</v>
      </c>
      <c r="C624" s="118" t="s">
        <v>1314</v>
      </c>
      <c r="D624" s="284" t="s">
        <v>2322</v>
      </c>
      <c r="E624" s="265">
        <v>16000</v>
      </c>
      <c r="F624" s="536">
        <f t="shared" si="28"/>
        <v>514408511.01999998</v>
      </c>
      <c r="G624" s="535">
        <f t="shared" si="27"/>
        <v>16000</v>
      </c>
      <c r="H624" s="534">
        <f t="shared" si="29"/>
        <v>514408511.01999998</v>
      </c>
      <c r="I624"/>
      <c r="J624" t="s">
        <v>14</v>
      </c>
      <c r="K624" s="272" t="s">
        <v>736</v>
      </c>
      <c r="L624"/>
    </row>
    <row r="625" spans="2:12">
      <c r="B625" s="257" t="s">
        <v>980</v>
      </c>
      <c r="C625" s="118" t="s">
        <v>1314</v>
      </c>
      <c r="D625" s="284" t="s">
        <v>1061</v>
      </c>
      <c r="E625" s="265">
        <v>6000</v>
      </c>
      <c r="F625" s="536">
        <f t="shared" si="28"/>
        <v>514414511.01999998</v>
      </c>
      <c r="G625" s="535">
        <f t="shared" si="27"/>
        <v>6000</v>
      </c>
      <c r="H625" s="534">
        <f t="shared" si="29"/>
        <v>514414511.01999998</v>
      </c>
      <c r="I625"/>
      <c r="J625" t="s">
        <v>14</v>
      </c>
      <c r="K625" s="272" t="s">
        <v>736</v>
      </c>
      <c r="L625"/>
    </row>
    <row r="626" spans="2:12">
      <c r="B626" s="257" t="s">
        <v>980</v>
      </c>
      <c r="C626" s="118" t="s">
        <v>1314</v>
      </c>
      <c r="D626" s="284" t="s">
        <v>2316</v>
      </c>
      <c r="E626" s="265">
        <v>171000</v>
      </c>
      <c r="F626" s="536">
        <f t="shared" si="28"/>
        <v>514585511.01999998</v>
      </c>
      <c r="G626" s="535">
        <f t="shared" si="27"/>
        <v>171000</v>
      </c>
      <c r="H626" s="534">
        <f t="shared" si="29"/>
        <v>514585511.01999998</v>
      </c>
      <c r="I626"/>
      <c r="J626" t="s">
        <v>14</v>
      </c>
      <c r="K626" s="272" t="s">
        <v>736</v>
      </c>
      <c r="L626"/>
    </row>
    <row r="627" spans="2:12">
      <c r="B627" s="257" t="s">
        <v>980</v>
      </c>
      <c r="C627" s="118" t="s">
        <v>1314</v>
      </c>
      <c r="D627" s="284" t="s">
        <v>1062</v>
      </c>
      <c r="E627" s="265">
        <v>137772</v>
      </c>
      <c r="F627" s="536">
        <f t="shared" si="28"/>
        <v>514723283.01999998</v>
      </c>
      <c r="G627" s="535">
        <f t="shared" si="27"/>
        <v>137772</v>
      </c>
      <c r="H627" s="534">
        <f t="shared" si="29"/>
        <v>514723283.01999998</v>
      </c>
      <c r="I627"/>
      <c r="J627" t="s">
        <v>14</v>
      </c>
      <c r="K627" s="272" t="s">
        <v>736</v>
      </c>
      <c r="L627"/>
    </row>
    <row r="628" spans="2:12">
      <c r="B628" s="257" t="s">
        <v>980</v>
      </c>
      <c r="C628" s="118" t="s">
        <v>1314</v>
      </c>
      <c r="D628" s="284" t="s">
        <v>2317</v>
      </c>
      <c r="E628" s="265">
        <v>12000</v>
      </c>
      <c r="F628" s="536">
        <f t="shared" si="28"/>
        <v>514735283.01999998</v>
      </c>
      <c r="G628" s="535">
        <f t="shared" si="27"/>
        <v>12000</v>
      </c>
      <c r="H628" s="534">
        <f t="shared" si="29"/>
        <v>514735283.01999998</v>
      </c>
      <c r="I628"/>
      <c r="J628" t="s">
        <v>14</v>
      </c>
      <c r="K628" s="272" t="s">
        <v>736</v>
      </c>
      <c r="L628"/>
    </row>
    <row r="629" spans="2:12">
      <c r="B629" s="257" t="s">
        <v>980</v>
      </c>
      <c r="C629" s="118" t="s">
        <v>1314</v>
      </c>
      <c r="D629" s="284" t="s">
        <v>2325</v>
      </c>
      <c r="E629" s="265">
        <v>20000</v>
      </c>
      <c r="F629" s="536">
        <f t="shared" si="28"/>
        <v>514755283.01999998</v>
      </c>
      <c r="G629" s="535">
        <f t="shared" si="27"/>
        <v>20000</v>
      </c>
      <c r="H629" s="534">
        <f t="shared" si="29"/>
        <v>514755283.01999998</v>
      </c>
      <c r="I629"/>
      <c r="J629" t="s">
        <v>14</v>
      </c>
      <c r="K629" s="272" t="s">
        <v>736</v>
      </c>
      <c r="L629"/>
    </row>
    <row r="630" spans="2:12">
      <c r="B630" s="257" t="s">
        <v>980</v>
      </c>
      <c r="C630" s="118" t="s">
        <v>1314</v>
      </c>
      <c r="D630" s="284" t="s">
        <v>1075</v>
      </c>
      <c r="E630" s="265">
        <v>20000</v>
      </c>
      <c r="F630" s="536">
        <f t="shared" si="28"/>
        <v>514775283.01999998</v>
      </c>
      <c r="G630" s="535">
        <f t="shared" si="27"/>
        <v>20000</v>
      </c>
      <c r="H630" s="534">
        <f t="shared" si="29"/>
        <v>514775283.01999998</v>
      </c>
      <c r="I630"/>
      <c r="J630" t="s">
        <v>14</v>
      </c>
      <c r="K630" s="272" t="s">
        <v>736</v>
      </c>
      <c r="L630"/>
    </row>
    <row r="631" spans="2:12">
      <c r="B631" s="257" t="s">
        <v>980</v>
      </c>
      <c r="C631" s="118" t="s">
        <v>1314</v>
      </c>
      <c r="D631" s="284" t="s">
        <v>1065</v>
      </c>
      <c r="E631" s="265">
        <v>140000</v>
      </c>
      <c r="F631" s="536">
        <f t="shared" si="28"/>
        <v>514915283.01999998</v>
      </c>
      <c r="G631" s="535">
        <f t="shared" si="27"/>
        <v>140000</v>
      </c>
      <c r="H631" s="534">
        <f t="shared" si="29"/>
        <v>514915283.01999998</v>
      </c>
      <c r="I631"/>
      <c r="J631" t="s">
        <v>14</v>
      </c>
      <c r="K631" s="272" t="s">
        <v>736</v>
      </c>
      <c r="L631"/>
    </row>
    <row r="632" spans="2:12">
      <c r="B632" s="257" t="s">
        <v>980</v>
      </c>
      <c r="C632" s="118" t="s">
        <v>1315</v>
      </c>
      <c r="D632" s="284" t="s">
        <v>2314</v>
      </c>
      <c r="E632" s="265">
        <v>140000</v>
      </c>
      <c r="F632" s="536">
        <f t="shared" si="28"/>
        <v>515055283.01999998</v>
      </c>
      <c r="G632" s="535">
        <f t="shared" si="27"/>
        <v>140000</v>
      </c>
      <c r="H632" s="534">
        <f t="shared" si="29"/>
        <v>515055283.01999998</v>
      </c>
      <c r="I632"/>
      <c r="J632" t="s">
        <v>14</v>
      </c>
      <c r="K632" s="272" t="s">
        <v>736</v>
      </c>
      <c r="L632"/>
    </row>
    <row r="633" spans="2:12">
      <c r="B633" s="257" t="s">
        <v>980</v>
      </c>
      <c r="C633" s="118" t="s">
        <v>1315</v>
      </c>
      <c r="D633" s="284" t="s">
        <v>2315</v>
      </c>
      <c r="E633" s="265">
        <v>43000</v>
      </c>
      <c r="F633" s="536">
        <f t="shared" si="28"/>
        <v>515098283.01999998</v>
      </c>
      <c r="G633" s="535">
        <f t="shared" si="27"/>
        <v>43000</v>
      </c>
      <c r="H633" s="534">
        <f t="shared" si="29"/>
        <v>515098283.01999998</v>
      </c>
      <c r="I633"/>
      <c r="J633" t="s">
        <v>14</v>
      </c>
      <c r="K633" s="272" t="s">
        <v>736</v>
      </c>
      <c r="L633"/>
    </row>
    <row r="634" spans="2:12">
      <c r="B634" s="257" t="s">
        <v>980</v>
      </c>
      <c r="C634" s="118" t="s">
        <v>1315</v>
      </c>
      <c r="D634" s="284" t="s">
        <v>1076</v>
      </c>
      <c r="E634" s="265">
        <v>12000</v>
      </c>
      <c r="F634" s="536">
        <f t="shared" si="28"/>
        <v>515110283.01999998</v>
      </c>
      <c r="G634" s="535">
        <f t="shared" si="27"/>
        <v>12000</v>
      </c>
      <c r="H634" s="534">
        <f t="shared" si="29"/>
        <v>515110283.01999998</v>
      </c>
      <c r="I634"/>
      <c r="J634" t="s">
        <v>14</v>
      </c>
      <c r="K634" s="272" t="s">
        <v>736</v>
      </c>
      <c r="L634"/>
    </row>
    <row r="635" spans="2:12">
      <c r="B635" s="257" t="s">
        <v>980</v>
      </c>
      <c r="C635" s="118" t="s">
        <v>1315</v>
      </c>
      <c r="D635" s="284" t="s">
        <v>2313</v>
      </c>
      <c r="E635" s="265">
        <v>9000</v>
      </c>
      <c r="F635" s="536">
        <f t="shared" si="28"/>
        <v>515119283.01999998</v>
      </c>
      <c r="G635" s="535">
        <f t="shared" si="27"/>
        <v>9000</v>
      </c>
      <c r="H635" s="534">
        <f t="shared" si="29"/>
        <v>515119283.01999998</v>
      </c>
      <c r="I635"/>
      <c r="J635" t="s">
        <v>14</v>
      </c>
      <c r="K635" s="272" t="s">
        <v>736</v>
      </c>
      <c r="L635"/>
    </row>
    <row r="636" spans="2:12">
      <c r="B636" s="257" t="s">
        <v>980</v>
      </c>
      <c r="C636" s="118" t="s">
        <v>1315</v>
      </c>
      <c r="D636" s="284" t="s">
        <v>2323</v>
      </c>
      <c r="E636" s="265">
        <v>40000</v>
      </c>
      <c r="F636" s="536">
        <f t="shared" si="28"/>
        <v>515159283.01999998</v>
      </c>
      <c r="G636" s="535">
        <f t="shared" si="27"/>
        <v>40000</v>
      </c>
      <c r="H636" s="534">
        <f t="shared" si="29"/>
        <v>515159283.01999998</v>
      </c>
      <c r="I636"/>
      <c r="J636" t="s">
        <v>14</v>
      </c>
      <c r="K636" s="272" t="s">
        <v>736</v>
      </c>
      <c r="L636"/>
    </row>
    <row r="637" spans="2:12">
      <c r="B637" s="257" t="s">
        <v>980</v>
      </c>
      <c r="C637" s="118" t="s">
        <v>1315</v>
      </c>
      <c r="D637" s="284" t="s">
        <v>2324</v>
      </c>
      <c r="E637" s="265">
        <v>34000</v>
      </c>
      <c r="F637" s="536">
        <f t="shared" si="28"/>
        <v>515193283.01999998</v>
      </c>
      <c r="G637" s="535">
        <f t="shared" si="27"/>
        <v>34000</v>
      </c>
      <c r="H637" s="534">
        <f t="shared" si="29"/>
        <v>515193283.01999998</v>
      </c>
      <c r="I637"/>
      <c r="J637" t="s">
        <v>14</v>
      </c>
      <c r="K637" s="272" t="s">
        <v>736</v>
      </c>
      <c r="L637"/>
    </row>
    <row r="638" spans="2:12">
      <c r="B638" s="257" t="s">
        <v>980</v>
      </c>
      <c r="C638" s="118" t="s">
        <v>1315</v>
      </c>
      <c r="D638" s="284" t="s">
        <v>1059</v>
      </c>
      <c r="E638" s="265">
        <v>45000</v>
      </c>
      <c r="F638" s="536">
        <f t="shared" si="28"/>
        <v>515238283.01999998</v>
      </c>
      <c r="G638" s="535">
        <f t="shared" si="27"/>
        <v>45000</v>
      </c>
      <c r="H638" s="534">
        <f t="shared" si="29"/>
        <v>515238283.01999998</v>
      </c>
      <c r="I638"/>
      <c r="J638" t="s">
        <v>14</v>
      </c>
      <c r="K638" s="272" t="s">
        <v>736</v>
      </c>
      <c r="L638"/>
    </row>
    <row r="639" spans="2:12">
      <c r="B639" s="257" t="s">
        <v>980</v>
      </c>
      <c r="C639" s="118" t="s">
        <v>1315</v>
      </c>
      <c r="D639" s="284" t="s">
        <v>2321</v>
      </c>
      <c r="E639" s="265">
        <v>40000</v>
      </c>
      <c r="F639" s="536">
        <f t="shared" si="28"/>
        <v>515278283.01999998</v>
      </c>
      <c r="G639" s="535">
        <f t="shared" si="27"/>
        <v>40000</v>
      </c>
      <c r="H639" s="534">
        <f t="shared" si="29"/>
        <v>515278283.01999998</v>
      </c>
      <c r="I639"/>
      <c r="J639" t="s">
        <v>14</v>
      </c>
      <c r="K639" s="272" t="s">
        <v>736</v>
      </c>
      <c r="L639"/>
    </row>
    <row r="640" spans="2:12">
      <c r="B640" s="257" t="s">
        <v>980</v>
      </c>
      <c r="C640" s="118" t="s">
        <v>1315</v>
      </c>
      <c r="D640" s="284" t="s">
        <v>1074</v>
      </c>
      <c r="E640" s="265">
        <v>8000</v>
      </c>
      <c r="F640" s="536">
        <f t="shared" si="28"/>
        <v>515286283.01999998</v>
      </c>
      <c r="G640" s="535">
        <f t="shared" si="27"/>
        <v>8000</v>
      </c>
      <c r="H640" s="534">
        <f t="shared" si="29"/>
        <v>515286283.01999998</v>
      </c>
      <c r="I640"/>
      <c r="J640" t="s">
        <v>14</v>
      </c>
      <c r="K640" s="272" t="s">
        <v>736</v>
      </c>
      <c r="L640"/>
    </row>
    <row r="641" spans="2:12">
      <c r="B641" s="257" t="s">
        <v>980</v>
      </c>
      <c r="C641" s="118" t="s">
        <v>1315</v>
      </c>
      <c r="D641" s="284" t="s">
        <v>2322</v>
      </c>
      <c r="E641" s="265">
        <v>16000</v>
      </c>
      <c r="F641" s="536">
        <f t="shared" si="28"/>
        <v>515302283.01999998</v>
      </c>
      <c r="G641" s="535">
        <f t="shared" si="27"/>
        <v>16000</v>
      </c>
      <c r="H641" s="534">
        <f t="shared" si="29"/>
        <v>515302283.01999998</v>
      </c>
      <c r="I641"/>
      <c r="J641" t="s">
        <v>14</v>
      </c>
      <c r="K641" s="272" t="s">
        <v>736</v>
      </c>
      <c r="L641"/>
    </row>
    <row r="642" spans="2:12">
      <c r="B642" s="257" t="s">
        <v>980</v>
      </c>
      <c r="C642" s="118" t="s">
        <v>1315</v>
      </c>
      <c r="D642" s="284" t="s">
        <v>1061</v>
      </c>
      <c r="E642" s="265">
        <v>6000</v>
      </c>
      <c r="F642" s="536">
        <f t="shared" si="28"/>
        <v>515308283.01999998</v>
      </c>
      <c r="G642" s="535">
        <f t="shared" si="27"/>
        <v>6000</v>
      </c>
      <c r="H642" s="534">
        <f t="shared" si="29"/>
        <v>515308283.01999998</v>
      </c>
      <c r="I642"/>
      <c r="J642" t="s">
        <v>14</v>
      </c>
      <c r="K642" s="272" t="s">
        <v>736</v>
      </c>
      <c r="L642"/>
    </row>
    <row r="643" spans="2:12">
      <c r="B643" s="257" t="s">
        <v>980</v>
      </c>
      <c r="C643" s="118" t="s">
        <v>1315</v>
      </c>
      <c r="D643" s="284" t="s">
        <v>2316</v>
      </c>
      <c r="E643" s="265">
        <v>171000</v>
      </c>
      <c r="F643" s="536">
        <f t="shared" si="28"/>
        <v>515479283.01999998</v>
      </c>
      <c r="G643" s="535">
        <f t="shared" si="27"/>
        <v>171000</v>
      </c>
      <c r="H643" s="534">
        <f t="shared" si="29"/>
        <v>515479283.01999998</v>
      </c>
      <c r="I643"/>
      <c r="J643" t="s">
        <v>14</v>
      </c>
      <c r="K643" s="272" t="s">
        <v>736</v>
      </c>
      <c r="L643"/>
    </row>
    <row r="644" spans="2:12">
      <c r="B644" s="257" t="s">
        <v>980</v>
      </c>
      <c r="C644" s="118" t="s">
        <v>1315</v>
      </c>
      <c r="D644" s="284" t="s">
        <v>1062</v>
      </c>
      <c r="E644" s="265">
        <v>137772</v>
      </c>
      <c r="F644" s="536">
        <f t="shared" si="28"/>
        <v>515617055.01999998</v>
      </c>
      <c r="G644" s="535">
        <f t="shared" si="27"/>
        <v>137772</v>
      </c>
      <c r="H644" s="534">
        <f t="shared" si="29"/>
        <v>515617055.01999998</v>
      </c>
      <c r="I644"/>
      <c r="J644" t="s">
        <v>14</v>
      </c>
      <c r="K644" s="272" t="s">
        <v>736</v>
      </c>
      <c r="L644"/>
    </row>
    <row r="645" spans="2:12">
      <c r="B645" s="257" t="s">
        <v>980</v>
      </c>
      <c r="C645" s="118" t="s">
        <v>1315</v>
      </c>
      <c r="D645" s="284" t="s">
        <v>2317</v>
      </c>
      <c r="E645" s="265">
        <v>12000</v>
      </c>
      <c r="F645" s="536">
        <f t="shared" si="28"/>
        <v>515629055.01999998</v>
      </c>
      <c r="G645" s="535">
        <f t="shared" si="27"/>
        <v>12000</v>
      </c>
      <c r="H645" s="534">
        <f t="shared" si="29"/>
        <v>515629055.01999998</v>
      </c>
      <c r="I645"/>
      <c r="J645" t="s">
        <v>14</v>
      </c>
      <c r="K645" s="272" t="s">
        <v>736</v>
      </c>
      <c r="L645"/>
    </row>
    <row r="646" spans="2:12">
      <c r="B646" s="257" t="s">
        <v>980</v>
      </c>
      <c r="C646" s="118" t="s">
        <v>1315</v>
      </c>
      <c r="D646" s="284" t="s">
        <v>2325</v>
      </c>
      <c r="E646" s="265">
        <v>20000</v>
      </c>
      <c r="F646" s="536">
        <f t="shared" si="28"/>
        <v>515649055.01999998</v>
      </c>
      <c r="G646" s="535">
        <f t="shared" si="27"/>
        <v>20000</v>
      </c>
      <c r="H646" s="534">
        <f t="shared" si="29"/>
        <v>515649055.01999998</v>
      </c>
      <c r="I646"/>
      <c r="J646" t="s">
        <v>14</v>
      </c>
      <c r="K646" s="272" t="s">
        <v>736</v>
      </c>
      <c r="L646"/>
    </row>
    <row r="647" spans="2:12">
      <c r="B647" s="257" t="s">
        <v>980</v>
      </c>
      <c r="C647" s="118" t="s">
        <v>1315</v>
      </c>
      <c r="D647" s="284" t="s">
        <v>1075</v>
      </c>
      <c r="E647" s="265">
        <v>20000</v>
      </c>
      <c r="F647" s="536">
        <f t="shared" si="28"/>
        <v>515669055.01999998</v>
      </c>
      <c r="G647" s="535">
        <f t="shared" ref="G647:G710" si="30">E647</f>
        <v>20000</v>
      </c>
      <c r="H647" s="534">
        <f t="shared" si="29"/>
        <v>515669055.01999998</v>
      </c>
      <c r="I647"/>
      <c r="J647" t="s">
        <v>14</v>
      </c>
      <c r="K647" s="272" t="s">
        <v>736</v>
      </c>
      <c r="L647"/>
    </row>
    <row r="648" spans="2:12">
      <c r="B648" s="257" t="s">
        <v>980</v>
      </c>
      <c r="C648" s="118" t="s">
        <v>1315</v>
      </c>
      <c r="D648" s="284" t="s">
        <v>1065</v>
      </c>
      <c r="E648" s="265">
        <v>140000</v>
      </c>
      <c r="F648" s="536">
        <f t="shared" si="28"/>
        <v>515809055.01999998</v>
      </c>
      <c r="G648" s="535">
        <f t="shared" si="30"/>
        <v>140000</v>
      </c>
      <c r="H648" s="534">
        <f t="shared" si="29"/>
        <v>515809055.01999998</v>
      </c>
      <c r="I648"/>
      <c r="J648" t="s">
        <v>14</v>
      </c>
      <c r="K648" s="272" t="s">
        <v>736</v>
      </c>
      <c r="L648"/>
    </row>
    <row r="649" spans="2:12">
      <c r="B649" s="257" t="s">
        <v>980</v>
      </c>
      <c r="C649" s="118" t="s">
        <v>1316</v>
      </c>
      <c r="D649" s="284" t="s">
        <v>2315</v>
      </c>
      <c r="E649" s="265">
        <v>43000</v>
      </c>
      <c r="F649" s="536">
        <f t="shared" si="28"/>
        <v>515852055.01999998</v>
      </c>
      <c r="G649" s="535">
        <f t="shared" si="30"/>
        <v>43000</v>
      </c>
      <c r="H649" s="534">
        <f t="shared" si="29"/>
        <v>515852055.01999998</v>
      </c>
      <c r="I649"/>
      <c r="J649" t="s">
        <v>14</v>
      </c>
      <c r="K649" s="272" t="s">
        <v>736</v>
      </c>
      <c r="L649"/>
    </row>
    <row r="650" spans="2:12">
      <c r="B650" s="257" t="s">
        <v>980</v>
      </c>
      <c r="C650" s="118" t="s">
        <v>1316</v>
      </c>
      <c r="D650" s="284" t="s">
        <v>2313</v>
      </c>
      <c r="E650" s="265">
        <v>9000</v>
      </c>
      <c r="F650" s="536">
        <f t="shared" si="28"/>
        <v>515861055.01999998</v>
      </c>
      <c r="G650" s="535">
        <f t="shared" si="30"/>
        <v>9000</v>
      </c>
      <c r="H650" s="534">
        <f t="shared" si="29"/>
        <v>515861055.01999998</v>
      </c>
      <c r="I650"/>
      <c r="J650" t="s">
        <v>14</v>
      </c>
      <c r="K650" s="272" t="s">
        <v>736</v>
      </c>
      <c r="L650"/>
    </row>
    <row r="651" spans="2:12">
      <c r="B651" s="257" t="s">
        <v>980</v>
      </c>
      <c r="C651" s="118" t="s">
        <v>1316</v>
      </c>
      <c r="D651" s="284" t="s">
        <v>2324</v>
      </c>
      <c r="E651" s="265">
        <v>34000</v>
      </c>
      <c r="F651" s="536">
        <f t="shared" si="28"/>
        <v>515895055.01999998</v>
      </c>
      <c r="G651" s="535">
        <f t="shared" si="30"/>
        <v>34000</v>
      </c>
      <c r="H651" s="534">
        <f t="shared" si="29"/>
        <v>515895055.01999998</v>
      </c>
      <c r="I651"/>
      <c r="J651" t="s">
        <v>14</v>
      </c>
      <c r="K651" s="272" t="s">
        <v>736</v>
      </c>
      <c r="L651"/>
    </row>
    <row r="652" spans="2:12">
      <c r="B652" s="257" t="s">
        <v>980</v>
      </c>
      <c r="C652" s="118" t="s">
        <v>1316</v>
      </c>
      <c r="D652" s="284" t="s">
        <v>1059</v>
      </c>
      <c r="E652" s="265">
        <v>45000</v>
      </c>
      <c r="F652" s="536">
        <f t="shared" si="28"/>
        <v>515940055.01999998</v>
      </c>
      <c r="G652" s="535">
        <f t="shared" si="30"/>
        <v>45000</v>
      </c>
      <c r="H652" s="534">
        <f t="shared" si="29"/>
        <v>515940055.01999998</v>
      </c>
      <c r="I652"/>
      <c r="J652" t="s">
        <v>14</v>
      </c>
      <c r="K652" s="272" t="s">
        <v>736</v>
      </c>
      <c r="L652"/>
    </row>
    <row r="653" spans="2:12">
      <c r="B653" s="257" t="s">
        <v>980</v>
      </c>
      <c r="C653" s="118" t="s">
        <v>1316</v>
      </c>
      <c r="D653" s="284" t="s">
        <v>1074</v>
      </c>
      <c r="E653" s="265">
        <v>8000</v>
      </c>
      <c r="F653" s="536">
        <f t="shared" ref="F653:F716" si="31">F652+E653</f>
        <v>515948055.01999998</v>
      </c>
      <c r="G653" s="535">
        <f t="shared" si="30"/>
        <v>8000</v>
      </c>
      <c r="H653" s="534">
        <f t="shared" ref="H653:H716" si="32">H652+G653</f>
        <v>515948055.01999998</v>
      </c>
      <c r="I653"/>
      <c r="J653" t="s">
        <v>14</v>
      </c>
      <c r="K653" s="272" t="s">
        <v>736</v>
      </c>
      <c r="L653"/>
    </row>
    <row r="654" spans="2:12">
      <c r="B654" s="257" t="s">
        <v>980</v>
      </c>
      <c r="C654" s="118" t="s">
        <v>1316</v>
      </c>
      <c r="D654" s="284" t="s">
        <v>2321</v>
      </c>
      <c r="E654" s="265">
        <v>40000</v>
      </c>
      <c r="F654" s="536">
        <f t="shared" si="31"/>
        <v>515988055.01999998</v>
      </c>
      <c r="G654" s="535">
        <f t="shared" si="30"/>
        <v>40000</v>
      </c>
      <c r="H654" s="534">
        <f t="shared" si="32"/>
        <v>515988055.01999998</v>
      </c>
      <c r="I654"/>
      <c r="J654" t="s">
        <v>14</v>
      </c>
      <c r="K654" s="272" t="s">
        <v>736</v>
      </c>
      <c r="L654"/>
    </row>
    <row r="655" spans="2:12">
      <c r="B655" s="257" t="s">
        <v>980</v>
      </c>
      <c r="C655" s="118" t="s">
        <v>1316</v>
      </c>
      <c r="D655" s="284" t="s">
        <v>2323</v>
      </c>
      <c r="E655" s="265">
        <v>40000</v>
      </c>
      <c r="F655" s="536">
        <f t="shared" si="31"/>
        <v>516028055.01999998</v>
      </c>
      <c r="G655" s="535">
        <f t="shared" si="30"/>
        <v>40000</v>
      </c>
      <c r="H655" s="534">
        <f t="shared" si="32"/>
        <v>516028055.01999998</v>
      </c>
      <c r="I655"/>
      <c r="J655" t="s">
        <v>14</v>
      </c>
      <c r="K655" s="272" t="s">
        <v>736</v>
      </c>
      <c r="L655"/>
    </row>
    <row r="656" spans="2:12">
      <c r="B656" s="257" t="s">
        <v>980</v>
      </c>
      <c r="C656" s="118" t="s">
        <v>1316</v>
      </c>
      <c r="D656" s="284" t="s">
        <v>1076</v>
      </c>
      <c r="E656" s="265">
        <v>12000</v>
      </c>
      <c r="F656" s="536">
        <f t="shared" si="31"/>
        <v>516040055.01999998</v>
      </c>
      <c r="G656" s="535">
        <f t="shared" si="30"/>
        <v>12000</v>
      </c>
      <c r="H656" s="534">
        <f t="shared" si="32"/>
        <v>516040055.01999998</v>
      </c>
      <c r="I656"/>
      <c r="J656" t="s">
        <v>14</v>
      </c>
      <c r="K656" s="272" t="s">
        <v>736</v>
      </c>
      <c r="L656"/>
    </row>
    <row r="657" spans="2:12">
      <c r="B657" s="257" t="s">
        <v>980</v>
      </c>
      <c r="C657" s="118" t="s">
        <v>1316</v>
      </c>
      <c r="D657" s="284" t="s">
        <v>2317</v>
      </c>
      <c r="E657" s="265">
        <v>12000</v>
      </c>
      <c r="F657" s="536">
        <f t="shared" si="31"/>
        <v>516052055.01999998</v>
      </c>
      <c r="G657" s="535">
        <f t="shared" si="30"/>
        <v>12000</v>
      </c>
      <c r="H657" s="534">
        <f t="shared" si="32"/>
        <v>516052055.01999998</v>
      </c>
      <c r="I657"/>
      <c r="J657" t="s">
        <v>14</v>
      </c>
      <c r="K657" s="272" t="s">
        <v>736</v>
      </c>
      <c r="L657"/>
    </row>
    <row r="658" spans="2:12">
      <c r="B658" s="257" t="s">
        <v>980</v>
      </c>
      <c r="C658" s="118" t="s">
        <v>1316</v>
      </c>
      <c r="D658" s="284" t="s">
        <v>2325</v>
      </c>
      <c r="E658" s="265">
        <v>20000</v>
      </c>
      <c r="F658" s="536">
        <f t="shared" si="31"/>
        <v>516072055.01999998</v>
      </c>
      <c r="G658" s="535">
        <f t="shared" si="30"/>
        <v>20000</v>
      </c>
      <c r="H658" s="534">
        <f t="shared" si="32"/>
        <v>516072055.01999998</v>
      </c>
      <c r="I658"/>
      <c r="J658" t="s">
        <v>14</v>
      </c>
      <c r="K658" s="272" t="s">
        <v>736</v>
      </c>
      <c r="L658"/>
    </row>
    <row r="659" spans="2:12">
      <c r="B659" s="257" t="s">
        <v>980</v>
      </c>
      <c r="C659" s="118" t="s">
        <v>1316</v>
      </c>
      <c r="D659" s="284" t="s">
        <v>2322</v>
      </c>
      <c r="E659" s="265">
        <v>16000</v>
      </c>
      <c r="F659" s="536">
        <f t="shared" si="31"/>
        <v>516088055.01999998</v>
      </c>
      <c r="G659" s="535">
        <f t="shared" si="30"/>
        <v>16000</v>
      </c>
      <c r="H659" s="534">
        <f t="shared" si="32"/>
        <v>516088055.01999998</v>
      </c>
      <c r="I659"/>
      <c r="J659" t="s">
        <v>14</v>
      </c>
      <c r="K659" s="272" t="s">
        <v>736</v>
      </c>
      <c r="L659"/>
    </row>
    <row r="660" spans="2:12">
      <c r="B660" s="257" t="s">
        <v>980</v>
      </c>
      <c r="C660" s="118" t="s">
        <v>1316</v>
      </c>
      <c r="D660" s="284" t="s">
        <v>1075</v>
      </c>
      <c r="E660" s="265">
        <v>20000</v>
      </c>
      <c r="F660" s="536">
        <f t="shared" si="31"/>
        <v>516108055.01999998</v>
      </c>
      <c r="G660" s="535">
        <f t="shared" si="30"/>
        <v>20000</v>
      </c>
      <c r="H660" s="534">
        <f t="shared" si="32"/>
        <v>516108055.01999998</v>
      </c>
      <c r="I660"/>
      <c r="J660" t="s">
        <v>14</v>
      </c>
      <c r="K660" s="272" t="s">
        <v>736</v>
      </c>
      <c r="L660"/>
    </row>
    <row r="661" spans="2:12">
      <c r="B661" s="257" t="s">
        <v>980</v>
      </c>
      <c r="C661" s="118" t="s">
        <v>1316</v>
      </c>
      <c r="D661" s="284" t="s">
        <v>1061</v>
      </c>
      <c r="E661" s="265">
        <v>6000</v>
      </c>
      <c r="F661" s="536">
        <f t="shared" si="31"/>
        <v>516114055.01999998</v>
      </c>
      <c r="G661" s="535">
        <f t="shared" si="30"/>
        <v>6000</v>
      </c>
      <c r="H661" s="534">
        <f t="shared" si="32"/>
        <v>516114055.01999998</v>
      </c>
      <c r="I661"/>
      <c r="J661" t="s">
        <v>14</v>
      </c>
      <c r="K661" s="272" t="s">
        <v>736</v>
      </c>
      <c r="L661"/>
    </row>
    <row r="662" spans="2:12">
      <c r="B662" s="257" t="s">
        <v>980</v>
      </c>
      <c r="C662" s="118" t="s">
        <v>1316</v>
      </c>
      <c r="D662" s="284" t="s">
        <v>2316</v>
      </c>
      <c r="E662" s="265">
        <v>171000</v>
      </c>
      <c r="F662" s="536">
        <f t="shared" si="31"/>
        <v>516285055.01999998</v>
      </c>
      <c r="G662" s="535">
        <f t="shared" si="30"/>
        <v>171000</v>
      </c>
      <c r="H662" s="534">
        <f t="shared" si="32"/>
        <v>516285055.01999998</v>
      </c>
      <c r="I662"/>
      <c r="J662" t="s">
        <v>14</v>
      </c>
      <c r="K662" s="272" t="s">
        <v>736</v>
      </c>
      <c r="L662"/>
    </row>
    <row r="663" spans="2:12">
      <c r="B663" s="257" t="s">
        <v>980</v>
      </c>
      <c r="C663" s="118" t="s">
        <v>1316</v>
      </c>
      <c r="D663" s="284" t="s">
        <v>1062</v>
      </c>
      <c r="E663" s="265">
        <v>137772</v>
      </c>
      <c r="F663" s="536">
        <f t="shared" si="31"/>
        <v>516422827.01999998</v>
      </c>
      <c r="G663" s="535">
        <f t="shared" si="30"/>
        <v>137772</v>
      </c>
      <c r="H663" s="534">
        <f t="shared" si="32"/>
        <v>516422827.01999998</v>
      </c>
      <c r="I663"/>
      <c r="J663" t="s">
        <v>14</v>
      </c>
      <c r="K663" s="272" t="s">
        <v>736</v>
      </c>
      <c r="L663"/>
    </row>
    <row r="664" spans="2:12">
      <c r="B664" s="257" t="s">
        <v>980</v>
      </c>
      <c r="C664" s="118" t="s">
        <v>1316</v>
      </c>
      <c r="D664" s="284" t="s">
        <v>1065</v>
      </c>
      <c r="E664" s="265">
        <v>140000</v>
      </c>
      <c r="F664" s="536">
        <f t="shared" si="31"/>
        <v>516562827.01999998</v>
      </c>
      <c r="G664" s="535">
        <f t="shared" si="30"/>
        <v>140000</v>
      </c>
      <c r="H664" s="534">
        <f t="shared" si="32"/>
        <v>516562827.01999998</v>
      </c>
      <c r="I664"/>
      <c r="J664" t="s">
        <v>14</v>
      </c>
      <c r="K664" s="272" t="s">
        <v>736</v>
      </c>
      <c r="L664"/>
    </row>
    <row r="665" spans="2:12">
      <c r="B665" s="257" t="s">
        <v>980</v>
      </c>
      <c r="C665" s="118" t="s">
        <v>1317</v>
      </c>
      <c r="D665" s="284" t="s">
        <v>2315</v>
      </c>
      <c r="E665" s="265">
        <v>23000</v>
      </c>
      <c r="F665" s="536">
        <f t="shared" si="31"/>
        <v>516585827.01999998</v>
      </c>
      <c r="G665" s="535">
        <f t="shared" si="30"/>
        <v>23000</v>
      </c>
      <c r="H665" s="534">
        <f t="shared" si="32"/>
        <v>516585827.01999998</v>
      </c>
      <c r="I665"/>
      <c r="J665" t="s">
        <v>14</v>
      </c>
      <c r="K665" s="272" t="s">
        <v>736</v>
      </c>
      <c r="L665"/>
    </row>
    <row r="666" spans="2:12">
      <c r="B666" s="257" t="s">
        <v>980</v>
      </c>
      <c r="C666" s="118" t="s">
        <v>1317</v>
      </c>
      <c r="D666" s="284" t="s">
        <v>1076</v>
      </c>
      <c r="E666" s="265">
        <v>12000</v>
      </c>
      <c r="F666" s="536">
        <f t="shared" si="31"/>
        <v>516597827.01999998</v>
      </c>
      <c r="G666" s="535">
        <f t="shared" si="30"/>
        <v>12000</v>
      </c>
      <c r="H666" s="534">
        <f t="shared" si="32"/>
        <v>516597827.01999998</v>
      </c>
      <c r="I666"/>
      <c r="J666" t="s">
        <v>14</v>
      </c>
      <c r="K666" s="272" t="s">
        <v>736</v>
      </c>
      <c r="L666"/>
    </row>
    <row r="667" spans="2:12">
      <c r="B667" s="257" t="s">
        <v>980</v>
      </c>
      <c r="C667" s="118" t="s">
        <v>1317</v>
      </c>
      <c r="D667" s="284" t="s">
        <v>2313</v>
      </c>
      <c r="E667" s="265">
        <v>9000</v>
      </c>
      <c r="F667" s="536">
        <f t="shared" si="31"/>
        <v>516606827.01999998</v>
      </c>
      <c r="G667" s="535">
        <f t="shared" si="30"/>
        <v>9000</v>
      </c>
      <c r="H667" s="534">
        <f t="shared" si="32"/>
        <v>516606827.01999998</v>
      </c>
      <c r="I667"/>
      <c r="J667" t="s">
        <v>14</v>
      </c>
      <c r="K667" s="272" t="s">
        <v>736</v>
      </c>
      <c r="L667"/>
    </row>
    <row r="668" spans="2:12">
      <c r="B668" s="257" t="s">
        <v>980</v>
      </c>
      <c r="C668" s="118" t="s">
        <v>1317</v>
      </c>
      <c r="D668" s="284" t="s">
        <v>2318</v>
      </c>
      <c r="E668" s="265">
        <v>60000</v>
      </c>
      <c r="F668" s="536">
        <f t="shared" si="31"/>
        <v>516666827.01999998</v>
      </c>
      <c r="G668" s="535">
        <f t="shared" si="30"/>
        <v>60000</v>
      </c>
      <c r="H668" s="534">
        <f t="shared" si="32"/>
        <v>516666827.01999998</v>
      </c>
      <c r="I668"/>
      <c r="J668" t="s">
        <v>14</v>
      </c>
      <c r="K668" s="272" t="s">
        <v>736</v>
      </c>
      <c r="L668"/>
    </row>
    <row r="669" spans="2:12">
      <c r="B669" s="257" t="s">
        <v>980</v>
      </c>
      <c r="C669" s="118" t="s">
        <v>1317</v>
      </c>
      <c r="D669" s="284" t="s">
        <v>2319</v>
      </c>
      <c r="E669" s="265">
        <v>51000</v>
      </c>
      <c r="F669" s="536">
        <f t="shared" si="31"/>
        <v>516717827.01999998</v>
      </c>
      <c r="G669" s="535">
        <f t="shared" si="30"/>
        <v>51000</v>
      </c>
      <c r="H669" s="534">
        <f t="shared" si="32"/>
        <v>516717827.01999998</v>
      </c>
      <c r="I669"/>
      <c r="J669" t="s">
        <v>14</v>
      </c>
      <c r="K669" s="272" t="s">
        <v>736</v>
      </c>
      <c r="L669"/>
    </row>
    <row r="670" spans="2:12">
      <c r="B670" s="257" t="s">
        <v>980</v>
      </c>
      <c r="C670" s="118" t="s">
        <v>1317</v>
      </c>
      <c r="D670" s="284" t="s">
        <v>1059</v>
      </c>
      <c r="E670" s="265">
        <v>45000</v>
      </c>
      <c r="F670" s="536">
        <f t="shared" si="31"/>
        <v>516762827.01999998</v>
      </c>
      <c r="G670" s="535">
        <f t="shared" si="30"/>
        <v>45000</v>
      </c>
      <c r="H670" s="534">
        <f t="shared" si="32"/>
        <v>516762827.01999998</v>
      </c>
      <c r="I670"/>
      <c r="J670" t="s">
        <v>14</v>
      </c>
      <c r="K670" s="272" t="s">
        <v>736</v>
      </c>
      <c r="L670"/>
    </row>
    <row r="671" spans="2:12">
      <c r="B671" s="257" t="s">
        <v>980</v>
      </c>
      <c r="C671" s="118" t="s">
        <v>1317</v>
      </c>
      <c r="D671" s="284" t="s">
        <v>2321</v>
      </c>
      <c r="E671" s="265">
        <v>40000</v>
      </c>
      <c r="F671" s="536">
        <f t="shared" si="31"/>
        <v>516802827.01999998</v>
      </c>
      <c r="G671" s="535">
        <f t="shared" si="30"/>
        <v>40000</v>
      </c>
      <c r="H671" s="534">
        <f t="shared" si="32"/>
        <v>516802827.01999998</v>
      </c>
      <c r="I671"/>
      <c r="J671" t="s">
        <v>14</v>
      </c>
      <c r="K671" s="272" t="s">
        <v>736</v>
      </c>
      <c r="L671"/>
    </row>
    <row r="672" spans="2:12">
      <c r="B672" s="257" t="s">
        <v>980</v>
      </c>
      <c r="C672" s="118" t="s">
        <v>1317</v>
      </c>
      <c r="D672" s="284" t="s">
        <v>1074</v>
      </c>
      <c r="E672" s="265">
        <v>8000</v>
      </c>
      <c r="F672" s="536">
        <f t="shared" si="31"/>
        <v>516810827.01999998</v>
      </c>
      <c r="G672" s="535">
        <f t="shared" si="30"/>
        <v>8000</v>
      </c>
      <c r="H672" s="534">
        <f t="shared" si="32"/>
        <v>516810827.01999998</v>
      </c>
      <c r="I672"/>
      <c r="J672" t="s">
        <v>14</v>
      </c>
      <c r="K672" s="272" t="s">
        <v>736</v>
      </c>
      <c r="L672"/>
    </row>
    <row r="673" spans="2:12">
      <c r="B673" s="257" t="s">
        <v>980</v>
      </c>
      <c r="C673" s="118" t="s">
        <v>1317</v>
      </c>
      <c r="D673" s="284" t="s">
        <v>2312</v>
      </c>
      <c r="E673" s="265">
        <v>24000</v>
      </c>
      <c r="F673" s="536">
        <f t="shared" si="31"/>
        <v>516834827.01999998</v>
      </c>
      <c r="G673" s="535">
        <f t="shared" si="30"/>
        <v>24000</v>
      </c>
      <c r="H673" s="534">
        <f t="shared" si="32"/>
        <v>516834827.01999998</v>
      </c>
      <c r="I673"/>
      <c r="J673" t="s">
        <v>14</v>
      </c>
      <c r="K673" s="272" t="s">
        <v>736</v>
      </c>
      <c r="L673"/>
    </row>
    <row r="674" spans="2:12">
      <c r="B674" s="257" t="s">
        <v>980</v>
      </c>
      <c r="C674" s="118" t="s">
        <v>1317</v>
      </c>
      <c r="D674" s="284" t="s">
        <v>1061</v>
      </c>
      <c r="E674" s="265">
        <v>6000</v>
      </c>
      <c r="F674" s="536">
        <f t="shared" si="31"/>
        <v>516840827.01999998</v>
      </c>
      <c r="G674" s="535">
        <f t="shared" si="30"/>
        <v>6000</v>
      </c>
      <c r="H674" s="534">
        <f t="shared" si="32"/>
        <v>516840827.01999998</v>
      </c>
      <c r="I674"/>
      <c r="J674" t="s">
        <v>14</v>
      </c>
      <c r="K674" s="272" t="s">
        <v>736</v>
      </c>
      <c r="L674"/>
    </row>
    <row r="675" spans="2:12">
      <c r="B675" s="257" t="s">
        <v>980</v>
      </c>
      <c r="C675" s="118" t="s">
        <v>1317</v>
      </c>
      <c r="D675" s="284" t="s">
        <v>2316</v>
      </c>
      <c r="E675" s="265">
        <v>171000</v>
      </c>
      <c r="F675" s="536">
        <f t="shared" si="31"/>
        <v>517011827.01999998</v>
      </c>
      <c r="G675" s="535">
        <f t="shared" si="30"/>
        <v>171000</v>
      </c>
      <c r="H675" s="534">
        <f t="shared" si="32"/>
        <v>517011827.01999998</v>
      </c>
      <c r="I675"/>
      <c r="J675" t="s">
        <v>14</v>
      </c>
      <c r="K675" s="272" t="s">
        <v>736</v>
      </c>
      <c r="L675"/>
    </row>
    <row r="676" spans="2:12">
      <c r="B676" s="257" t="s">
        <v>980</v>
      </c>
      <c r="C676" s="118" t="s">
        <v>1317</v>
      </c>
      <c r="D676" s="284" t="s">
        <v>1062</v>
      </c>
      <c r="E676" s="265">
        <v>137772</v>
      </c>
      <c r="F676" s="536">
        <f t="shared" si="31"/>
        <v>517149599.01999998</v>
      </c>
      <c r="G676" s="535">
        <f t="shared" si="30"/>
        <v>137772</v>
      </c>
      <c r="H676" s="534">
        <f t="shared" si="32"/>
        <v>517149599.01999998</v>
      </c>
      <c r="I676"/>
      <c r="J676" t="s">
        <v>14</v>
      </c>
      <c r="K676" s="272" t="s">
        <v>736</v>
      </c>
      <c r="L676"/>
    </row>
    <row r="677" spans="2:12">
      <c r="B677" s="257" t="s">
        <v>980</v>
      </c>
      <c r="C677" s="118" t="s">
        <v>1317</v>
      </c>
      <c r="D677" s="284" t="s">
        <v>2888</v>
      </c>
      <c r="E677" s="265">
        <v>12000</v>
      </c>
      <c r="F677" s="536">
        <f t="shared" si="31"/>
        <v>517161599.01999998</v>
      </c>
      <c r="G677" s="535">
        <f t="shared" si="30"/>
        <v>12000</v>
      </c>
      <c r="H677" s="534">
        <f t="shared" si="32"/>
        <v>517161599.01999998</v>
      </c>
      <c r="I677"/>
      <c r="J677" t="s">
        <v>14</v>
      </c>
      <c r="K677" s="272" t="s">
        <v>736</v>
      </c>
      <c r="L677"/>
    </row>
    <row r="678" spans="2:12">
      <c r="B678" s="257" t="s">
        <v>980</v>
      </c>
      <c r="C678" s="118" t="s">
        <v>1317</v>
      </c>
      <c r="D678" s="284" t="s">
        <v>2320</v>
      </c>
      <c r="E678" s="265">
        <v>15000</v>
      </c>
      <c r="F678" s="536">
        <f t="shared" si="31"/>
        <v>517176599.01999998</v>
      </c>
      <c r="G678" s="535">
        <f t="shared" si="30"/>
        <v>15000</v>
      </c>
      <c r="H678" s="534">
        <f t="shared" si="32"/>
        <v>517176599.01999998</v>
      </c>
      <c r="I678"/>
      <c r="J678" t="s">
        <v>14</v>
      </c>
      <c r="K678" s="272" t="s">
        <v>736</v>
      </c>
      <c r="L678"/>
    </row>
    <row r="679" spans="2:12">
      <c r="B679" s="257" t="s">
        <v>980</v>
      </c>
      <c r="C679" s="118" t="s">
        <v>1317</v>
      </c>
      <c r="D679" s="284" t="s">
        <v>1075</v>
      </c>
      <c r="E679" s="265">
        <v>20000</v>
      </c>
      <c r="F679" s="536">
        <f t="shared" si="31"/>
        <v>517196599.01999998</v>
      </c>
      <c r="G679" s="535">
        <f t="shared" si="30"/>
        <v>20000</v>
      </c>
      <c r="H679" s="534">
        <f t="shared" si="32"/>
        <v>517196599.01999998</v>
      </c>
      <c r="I679"/>
      <c r="J679" t="s">
        <v>14</v>
      </c>
      <c r="K679" s="272" t="s">
        <v>736</v>
      </c>
      <c r="L679"/>
    </row>
    <row r="680" spans="2:12">
      <c r="B680" s="257" t="s">
        <v>980</v>
      </c>
      <c r="C680" s="118" t="s">
        <v>1317</v>
      </c>
      <c r="D680" s="284" t="s">
        <v>1065</v>
      </c>
      <c r="E680" s="265">
        <v>140000</v>
      </c>
      <c r="F680" s="536">
        <f t="shared" si="31"/>
        <v>517336599.01999998</v>
      </c>
      <c r="G680" s="535">
        <f t="shared" si="30"/>
        <v>140000</v>
      </c>
      <c r="H680" s="534">
        <f t="shared" si="32"/>
        <v>517336599.01999998</v>
      </c>
      <c r="I680"/>
      <c r="J680" t="s">
        <v>14</v>
      </c>
      <c r="K680" s="272" t="s">
        <v>736</v>
      </c>
      <c r="L680"/>
    </row>
    <row r="681" spans="2:12">
      <c r="B681" s="257" t="s">
        <v>980</v>
      </c>
      <c r="C681" s="118" t="s">
        <v>1318</v>
      </c>
      <c r="D681" s="284" t="s">
        <v>2315</v>
      </c>
      <c r="E681" s="265">
        <v>43000</v>
      </c>
      <c r="F681" s="536">
        <f t="shared" si="31"/>
        <v>517379599.01999998</v>
      </c>
      <c r="G681" s="535">
        <f t="shared" si="30"/>
        <v>43000</v>
      </c>
      <c r="H681" s="534">
        <f t="shared" si="32"/>
        <v>517379599.01999998</v>
      </c>
      <c r="I681"/>
      <c r="J681" t="s">
        <v>14</v>
      </c>
      <c r="K681" s="272" t="s">
        <v>736</v>
      </c>
      <c r="L681"/>
    </row>
    <row r="682" spans="2:12">
      <c r="B682" s="257" t="s">
        <v>980</v>
      </c>
      <c r="C682" s="118" t="s">
        <v>1318</v>
      </c>
      <c r="D682" s="284" t="s">
        <v>1076</v>
      </c>
      <c r="E682" s="265">
        <v>12000</v>
      </c>
      <c r="F682" s="536">
        <f t="shared" si="31"/>
        <v>517391599.01999998</v>
      </c>
      <c r="G682" s="535">
        <f t="shared" si="30"/>
        <v>12000</v>
      </c>
      <c r="H682" s="534">
        <f t="shared" si="32"/>
        <v>517391599.01999998</v>
      </c>
      <c r="I682"/>
      <c r="J682" t="s">
        <v>14</v>
      </c>
      <c r="K682" s="272" t="s">
        <v>736</v>
      </c>
      <c r="L682"/>
    </row>
    <row r="683" spans="2:12">
      <c r="B683" s="257" t="s">
        <v>980</v>
      </c>
      <c r="C683" s="118" t="s">
        <v>1318</v>
      </c>
      <c r="D683" s="284" t="s">
        <v>2313</v>
      </c>
      <c r="E683" s="265">
        <v>9000</v>
      </c>
      <c r="F683" s="536">
        <f t="shared" si="31"/>
        <v>517400599.01999998</v>
      </c>
      <c r="G683" s="535">
        <f t="shared" si="30"/>
        <v>9000</v>
      </c>
      <c r="H683" s="534">
        <f t="shared" si="32"/>
        <v>517400599.01999998</v>
      </c>
      <c r="I683"/>
      <c r="J683" t="s">
        <v>14</v>
      </c>
      <c r="K683" s="272" t="s">
        <v>736</v>
      </c>
      <c r="L683"/>
    </row>
    <row r="684" spans="2:12">
      <c r="B684" s="257" t="s">
        <v>980</v>
      </c>
      <c r="C684" s="118" t="s">
        <v>1318</v>
      </c>
      <c r="D684" s="284" t="s">
        <v>2323</v>
      </c>
      <c r="E684" s="265">
        <v>40000</v>
      </c>
      <c r="F684" s="536">
        <f t="shared" si="31"/>
        <v>517440599.01999998</v>
      </c>
      <c r="G684" s="535">
        <f t="shared" si="30"/>
        <v>40000</v>
      </c>
      <c r="H684" s="534">
        <f t="shared" si="32"/>
        <v>517440599.01999998</v>
      </c>
      <c r="I684"/>
      <c r="J684" t="s">
        <v>14</v>
      </c>
      <c r="K684" s="272" t="s">
        <v>736</v>
      </c>
      <c r="L684"/>
    </row>
    <row r="685" spans="2:12">
      <c r="B685" s="257" t="s">
        <v>980</v>
      </c>
      <c r="C685" s="118" t="s">
        <v>1318</v>
      </c>
      <c r="D685" s="284" t="s">
        <v>2324</v>
      </c>
      <c r="E685" s="265">
        <v>34000</v>
      </c>
      <c r="F685" s="536">
        <f t="shared" si="31"/>
        <v>517474599.01999998</v>
      </c>
      <c r="G685" s="535">
        <f t="shared" si="30"/>
        <v>34000</v>
      </c>
      <c r="H685" s="534">
        <f t="shared" si="32"/>
        <v>517474599.01999998</v>
      </c>
      <c r="I685"/>
      <c r="J685" t="s">
        <v>14</v>
      </c>
      <c r="K685" s="272" t="s">
        <v>736</v>
      </c>
      <c r="L685"/>
    </row>
    <row r="686" spans="2:12">
      <c r="B686" s="257" t="s">
        <v>980</v>
      </c>
      <c r="C686" s="118" t="s">
        <v>1318</v>
      </c>
      <c r="D686" s="284" t="s">
        <v>1059</v>
      </c>
      <c r="E686" s="265">
        <v>45000</v>
      </c>
      <c r="F686" s="536">
        <f t="shared" si="31"/>
        <v>517519599.01999998</v>
      </c>
      <c r="G686" s="535">
        <f t="shared" si="30"/>
        <v>45000</v>
      </c>
      <c r="H686" s="534">
        <f t="shared" si="32"/>
        <v>517519599.01999998</v>
      </c>
      <c r="I686"/>
      <c r="J686" t="s">
        <v>14</v>
      </c>
      <c r="K686" s="272" t="s">
        <v>736</v>
      </c>
      <c r="L686"/>
    </row>
    <row r="687" spans="2:12">
      <c r="B687" s="257" t="s">
        <v>980</v>
      </c>
      <c r="C687" s="118" t="s">
        <v>1318</v>
      </c>
      <c r="D687" s="284" t="s">
        <v>2321</v>
      </c>
      <c r="E687" s="265">
        <v>40000</v>
      </c>
      <c r="F687" s="536">
        <f t="shared" si="31"/>
        <v>517559599.01999998</v>
      </c>
      <c r="G687" s="535">
        <f t="shared" si="30"/>
        <v>40000</v>
      </c>
      <c r="H687" s="534">
        <f t="shared" si="32"/>
        <v>517559599.01999998</v>
      </c>
      <c r="I687"/>
      <c r="J687" t="s">
        <v>14</v>
      </c>
      <c r="K687" s="272" t="s">
        <v>736</v>
      </c>
      <c r="L687"/>
    </row>
    <row r="688" spans="2:12">
      <c r="B688" s="257" t="s">
        <v>980</v>
      </c>
      <c r="C688" s="118" t="s">
        <v>1318</v>
      </c>
      <c r="D688" s="284" t="s">
        <v>1074</v>
      </c>
      <c r="E688" s="265">
        <v>8000</v>
      </c>
      <c r="F688" s="536">
        <f t="shared" si="31"/>
        <v>517567599.01999998</v>
      </c>
      <c r="G688" s="535">
        <f t="shared" si="30"/>
        <v>8000</v>
      </c>
      <c r="H688" s="534">
        <f t="shared" si="32"/>
        <v>517567599.01999998</v>
      </c>
      <c r="I688"/>
      <c r="J688" t="s">
        <v>14</v>
      </c>
      <c r="K688" s="272" t="s">
        <v>736</v>
      </c>
      <c r="L688"/>
    </row>
    <row r="689" spans="2:12">
      <c r="B689" s="257" t="s">
        <v>980</v>
      </c>
      <c r="C689" s="118" t="s">
        <v>1318</v>
      </c>
      <c r="D689" s="284" t="s">
        <v>2322</v>
      </c>
      <c r="E689" s="265">
        <v>16000</v>
      </c>
      <c r="F689" s="536">
        <f t="shared" si="31"/>
        <v>517583599.01999998</v>
      </c>
      <c r="G689" s="535">
        <f t="shared" si="30"/>
        <v>16000</v>
      </c>
      <c r="H689" s="534">
        <f t="shared" si="32"/>
        <v>517583599.01999998</v>
      </c>
      <c r="I689"/>
      <c r="J689" t="s">
        <v>14</v>
      </c>
      <c r="K689" s="272" t="s">
        <v>736</v>
      </c>
      <c r="L689"/>
    </row>
    <row r="690" spans="2:12">
      <c r="B690" s="257" t="s">
        <v>980</v>
      </c>
      <c r="C690" s="118" t="s">
        <v>1318</v>
      </c>
      <c r="D690" s="284" t="s">
        <v>1061</v>
      </c>
      <c r="E690" s="265">
        <v>6000</v>
      </c>
      <c r="F690" s="536">
        <f t="shared" si="31"/>
        <v>517589599.01999998</v>
      </c>
      <c r="G690" s="535">
        <f t="shared" si="30"/>
        <v>6000</v>
      </c>
      <c r="H690" s="534">
        <f t="shared" si="32"/>
        <v>517589599.01999998</v>
      </c>
      <c r="I690"/>
      <c r="J690" t="s">
        <v>14</v>
      </c>
      <c r="K690" s="272" t="s">
        <v>736</v>
      </c>
      <c r="L690"/>
    </row>
    <row r="691" spans="2:12">
      <c r="B691" s="257" t="s">
        <v>980</v>
      </c>
      <c r="C691" s="118" t="s">
        <v>1318</v>
      </c>
      <c r="D691" s="284" t="s">
        <v>2316</v>
      </c>
      <c r="E691" s="265">
        <v>171000</v>
      </c>
      <c r="F691" s="536">
        <f t="shared" si="31"/>
        <v>517760599.01999998</v>
      </c>
      <c r="G691" s="535">
        <f t="shared" si="30"/>
        <v>171000</v>
      </c>
      <c r="H691" s="534">
        <f t="shared" si="32"/>
        <v>517760599.01999998</v>
      </c>
      <c r="I691"/>
      <c r="J691" t="s">
        <v>14</v>
      </c>
      <c r="K691" s="272" t="s">
        <v>736</v>
      </c>
      <c r="L691"/>
    </row>
    <row r="692" spans="2:12">
      <c r="B692" s="257" t="s">
        <v>980</v>
      </c>
      <c r="C692" s="118" t="s">
        <v>1318</v>
      </c>
      <c r="D692" s="284" t="s">
        <v>1062</v>
      </c>
      <c r="E692" s="265">
        <v>137772</v>
      </c>
      <c r="F692" s="536">
        <f t="shared" si="31"/>
        <v>517898371.01999998</v>
      </c>
      <c r="G692" s="535">
        <f t="shared" si="30"/>
        <v>137772</v>
      </c>
      <c r="H692" s="534">
        <f t="shared" si="32"/>
        <v>517898371.01999998</v>
      </c>
      <c r="I692"/>
      <c r="J692" t="s">
        <v>14</v>
      </c>
      <c r="K692" s="272" t="s">
        <v>736</v>
      </c>
      <c r="L692"/>
    </row>
    <row r="693" spans="2:12">
      <c r="B693" s="257" t="s">
        <v>980</v>
      </c>
      <c r="C693" s="118" t="s">
        <v>1318</v>
      </c>
      <c r="D693" s="284" t="s">
        <v>2317</v>
      </c>
      <c r="E693" s="265">
        <v>12000</v>
      </c>
      <c r="F693" s="536">
        <f t="shared" si="31"/>
        <v>517910371.01999998</v>
      </c>
      <c r="G693" s="535">
        <f t="shared" si="30"/>
        <v>12000</v>
      </c>
      <c r="H693" s="534">
        <f t="shared" si="32"/>
        <v>517910371.01999998</v>
      </c>
      <c r="I693"/>
      <c r="J693" t="s">
        <v>14</v>
      </c>
      <c r="K693" s="272" t="s">
        <v>736</v>
      </c>
      <c r="L693"/>
    </row>
    <row r="694" spans="2:12">
      <c r="B694" s="257" t="s">
        <v>980</v>
      </c>
      <c r="C694" s="118" t="s">
        <v>1318</v>
      </c>
      <c r="D694" s="284" t="s">
        <v>2325</v>
      </c>
      <c r="E694" s="265">
        <v>20000</v>
      </c>
      <c r="F694" s="536">
        <f t="shared" si="31"/>
        <v>517930371.01999998</v>
      </c>
      <c r="G694" s="535">
        <f t="shared" si="30"/>
        <v>20000</v>
      </c>
      <c r="H694" s="534">
        <f t="shared" si="32"/>
        <v>517930371.01999998</v>
      </c>
      <c r="I694"/>
      <c r="J694" t="s">
        <v>14</v>
      </c>
      <c r="K694" s="272" t="s">
        <v>736</v>
      </c>
      <c r="L694"/>
    </row>
    <row r="695" spans="2:12">
      <c r="B695" s="257" t="s">
        <v>980</v>
      </c>
      <c r="C695" s="118" t="s">
        <v>1318</v>
      </c>
      <c r="D695" s="284" t="s">
        <v>1075</v>
      </c>
      <c r="E695" s="265">
        <v>20000</v>
      </c>
      <c r="F695" s="536">
        <f t="shared" si="31"/>
        <v>517950371.01999998</v>
      </c>
      <c r="G695" s="535">
        <f t="shared" si="30"/>
        <v>20000</v>
      </c>
      <c r="H695" s="534">
        <f t="shared" si="32"/>
        <v>517950371.01999998</v>
      </c>
      <c r="I695"/>
      <c r="J695" t="s">
        <v>14</v>
      </c>
      <c r="K695" s="272" t="s">
        <v>736</v>
      </c>
      <c r="L695"/>
    </row>
    <row r="696" spans="2:12">
      <c r="B696" s="257" t="s">
        <v>980</v>
      </c>
      <c r="C696" s="118" t="s">
        <v>1318</v>
      </c>
      <c r="D696" s="284" t="s">
        <v>1065</v>
      </c>
      <c r="E696" s="265">
        <v>140000</v>
      </c>
      <c r="F696" s="536">
        <f t="shared" si="31"/>
        <v>518090371.01999998</v>
      </c>
      <c r="G696" s="535">
        <f t="shared" si="30"/>
        <v>140000</v>
      </c>
      <c r="H696" s="534">
        <f t="shared" si="32"/>
        <v>518090371.01999998</v>
      </c>
      <c r="I696"/>
      <c r="J696" t="s">
        <v>14</v>
      </c>
      <c r="K696" s="272" t="s">
        <v>736</v>
      </c>
      <c r="L696"/>
    </row>
    <row r="697" spans="2:12">
      <c r="B697" s="257" t="s">
        <v>980</v>
      </c>
      <c r="C697" s="118" t="s">
        <v>1319</v>
      </c>
      <c r="D697" s="284" t="s">
        <v>1061</v>
      </c>
      <c r="E697" s="265">
        <v>6000</v>
      </c>
      <c r="F697" s="536">
        <f t="shared" si="31"/>
        <v>518096371.01999998</v>
      </c>
      <c r="G697" s="535">
        <f t="shared" si="30"/>
        <v>6000</v>
      </c>
      <c r="H697" s="534">
        <f t="shared" si="32"/>
        <v>518096371.01999998</v>
      </c>
      <c r="I697"/>
      <c r="J697" t="s">
        <v>14</v>
      </c>
      <c r="K697" s="272" t="s">
        <v>736</v>
      </c>
      <c r="L697"/>
    </row>
    <row r="698" spans="2:12">
      <c r="B698" s="257" t="s">
        <v>980</v>
      </c>
      <c r="C698" s="118" t="s">
        <v>1319</v>
      </c>
      <c r="D698" s="284" t="s">
        <v>1065</v>
      </c>
      <c r="E698" s="265">
        <v>89000</v>
      </c>
      <c r="F698" s="536">
        <f t="shared" si="31"/>
        <v>518185371.01999998</v>
      </c>
      <c r="G698" s="535">
        <f t="shared" si="30"/>
        <v>89000</v>
      </c>
      <c r="H698" s="534">
        <f t="shared" si="32"/>
        <v>518185371.01999998</v>
      </c>
      <c r="I698"/>
      <c r="J698" t="s">
        <v>14</v>
      </c>
      <c r="K698" s="272" t="s">
        <v>736</v>
      </c>
      <c r="L698"/>
    </row>
    <row r="699" spans="2:12">
      <c r="B699" s="257" t="s">
        <v>980</v>
      </c>
      <c r="C699" s="118" t="s">
        <v>1319</v>
      </c>
      <c r="D699" s="284" t="s">
        <v>1075</v>
      </c>
      <c r="E699" s="265">
        <v>40000</v>
      </c>
      <c r="F699" s="536">
        <f t="shared" si="31"/>
        <v>518225371.01999998</v>
      </c>
      <c r="G699" s="535">
        <f t="shared" si="30"/>
        <v>40000</v>
      </c>
      <c r="H699" s="534">
        <f t="shared" si="32"/>
        <v>518225371.01999998</v>
      </c>
      <c r="I699"/>
      <c r="J699" t="s">
        <v>14</v>
      </c>
      <c r="K699" s="272" t="s">
        <v>736</v>
      </c>
      <c r="L699"/>
    </row>
    <row r="700" spans="2:12">
      <c r="B700" s="257" t="s">
        <v>980</v>
      </c>
      <c r="C700" s="118" t="s">
        <v>1319</v>
      </c>
      <c r="D700" s="284" t="s">
        <v>1078</v>
      </c>
      <c r="E700" s="265">
        <v>49000</v>
      </c>
      <c r="F700" s="536">
        <f t="shared" si="31"/>
        <v>518274371.01999998</v>
      </c>
      <c r="G700" s="535">
        <f t="shared" si="30"/>
        <v>49000</v>
      </c>
      <c r="H700" s="534">
        <f t="shared" si="32"/>
        <v>518274371.01999998</v>
      </c>
      <c r="I700"/>
      <c r="J700" t="s">
        <v>14</v>
      </c>
      <c r="K700" s="272" t="s">
        <v>736</v>
      </c>
      <c r="L700"/>
    </row>
    <row r="701" spans="2:12">
      <c r="B701" s="257" t="s">
        <v>980</v>
      </c>
      <c r="C701" s="118" t="s">
        <v>1319</v>
      </c>
      <c r="D701" s="284" t="s">
        <v>1067</v>
      </c>
      <c r="E701" s="265">
        <v>6000</v>
      </c>
      <c r="F701" s="536">
        <f t="shared" si="31"/>
        <v>518280371.01999998</v>
      </c>
      <c r="G701" s="535">
        <f t="shared" si="30"/>
        <v>6000</v>
      </c>
      <c r="H701" s="534">
        <f t="shared" si="32"/>
        <v>518280371.01999998</v>
      </c>
      <c r="I701"/>
      <c r="J701" t="s">
        <v>14</v>
      </c>
      <c r="K701" s="272" t="s">
        <v>736</v>
      </c>
      <c r="L701"/>
    </row>
    <row r="702" spans="2:12">
      <c r="B702" s="257" t="s">
        <v>980</v>
      </c>
      <c r="C702" s="118" t="s">
        <v>1319</v>
      </c>
      <c r="D702" s="284" t="s">
        <v>1068</v>
      </c>
      <c r="E702" s="265">
        <v>153000</v>
      </c>
      <c r="F702" s="536">
        <f t="shared" si="31"/>
        <v>518433371.01999998</v>
      </c>
      <c r="G702" s="535">
        <f t="shared" si="30"/>
        <v>153000</v>
      </c>
      <c r="H702" s="534">
        <f t="shared" si="32"/>
        <v>518433371.01999998</v>
      </c>
      <c r="I702"/>
      <c r="J702" t="s">
        <v>14</v>
      </c>
      <c r="K702" s="272" t="s">
        <v>736</v>
      </c>
      <c r="L702"/>
    </row>
    <row r="703" spans="2:12">
      <c r="B703" s="257" t="s">
        <v>980</v>
      </c>
      <c r="C703" s="118" t="s">
        <v>1319</v>
      </c>
      <c r="D703" s="284" t="s">
        <v>1062</v>
      </c>
      <c r="E703" s="265">
        <v>137815</v>
      </c>
      <c r="F703" s="536">
        <f t="shared" si="31"/>
        <v>518571186.01999998</v>
      </c>
      <c r="G703" s="535">
        <f t="shared" si="30"/>
        <v>137815</v>
      </c>
      <c r="H703" s="534">
        <f t="shared" si="32"/>
        <v>518571186.01999998</v>
      </c>
      <c r="I703"/>
      <c r="J703" t="s">
        <v>14</v>
      </c>
      <c r="K703" s="272" t="s">
        <v>736</v>
      </c>
      <c r="L703"/>
    </row>
    <row r="704" spans="2:12">
      <c r="B704" s="257" t="s">
        <v>980</v>
      </c>
      <c r="C704" s="118" t="s">
        <v>1319</v>
      </c>
      <c r="D704" s="284" t="s">
        <v>1069</v>
      </c>
      <c r="E704" s="265">
        <v>6000</v>
      </c>
      <c r="F704" s="536">
        <f t="shared" si="31"/>
        <v>518577186.01999998</v>
      </c>
      <c r="G704" s="535">
        <f t="shared" si="30"/>
        <v>6000</v>
      </c>
      <c r="H704" s="534">
        <f t="shared" si="32"/>
        <v>518577186.01999998</v>
      </c>
      <c r="I704"/>
      <c r="J704" t="s">
        <v>14</v>
      </c>
      <c r="K704" s="272" t="s">
        <v>736</v>
      </c>
      <c r="L704"/>
    </row>
    <row r="705" spans="2:12">
      <c r="B705" s="257" t="s">
        <v>980</v>
      </c>
      <c r="C705" s="118" t="s">
        <v>1319</v>
      </c>
      <c r="D705" s="284" t="s">
        <v>1070</v>
      </c>
      <c r="E705" s="265">
        <v>31000</v>
      </c>
      <c r="F705" s="536">
        <f t="shared" si="31"/>
        <v>518608186.01999998</v>
      </c>
      <c r="G705" s="535">
        <f t="shared" si="30"/>
        <v>31000</v>
      </c>
      <c r="H705" s="534">
        <f t="shared" si="32"/>
        <v>518608186.01999998</v>
      </c>
      <c r="I705"/>
      <c r="J705" t="s">
        <v>14</v>
      </c>
      <c r="K705" s="272" t="s">
        <v>736</v>
      </c>
      <c r="L705"/>
    </row>
    <row r="706" spans="2:12">
      <c r="B706" s="257" t="s">
        <v>980</v>
      </c>
      <c r="C706" s="118" t="s">
        <v>1319</v>
      </c>
      <c r="D706" s="284" t="s">
        <v>1055</v>
      </c>
      <c r="E706" s="265">
        <v>55000</v>
      </c>
      <c r="F706" s="536">
        <f t="shared" si="31"/>
        <v>518663186.01999998</v>
      </c>
      <c r="G706" s="535">
        <f t="shared" si="30"/>
        <v>55000</v>
      </c>
      <c r="H706" s="534">
        <f t="shared" si="32"/>
        <v>518663186.01999998</v>
      </c>
      <c r="I706"/>
      <c r="J706" t="s">
        <v>14</v>
      </c>
      <c r="K706" s="272" t="s">
        <v>736</v>
      </c>
      <c r="L706"/>
    </row>
    <row r="707" spans="2:12">
      <c r="B707" s="257" t="s">
        <v>980</v>
      </c>
      <c r="C707" s="118" t="s">
        <v>1319</v>
      </c>
      <c r="D707" s="284" t="s">
        <v>1071</v>
      </c>
      <c r="E707" s="265">
        <v>18000</v>
      </c>
      <c r="F707" s="536">
        <f t="shared" si="31"/>
        <v>518681186.01999998</v>
      </c>
      <c r="G707" s="535">
        <f t="shared" si="30"/>
        <v>18000</v>
      </c>
      <c r="H707" s="534">
        <f t="shared" si="32"/>
        <v>518681186.01999998</v>
      </c>
      <c r="I707"/>
      <c r="J707" t="s">
        <v>14</v>
      </c>
      <c r="K707" s="272" t="s">
        <v>736</v>
      </c>
      <c r="L707"/>
    </row>
    <row r="708" spans="2:12">
      <c r="B708" s="257" t="s">
        <v>980</v>
      </c>
      <c r="C708" s="118" t="s">
        <v>1319</v>
      </c>
      <c r="D708" s="284" t="s">
        <v>1059</v>
      </c>
      <c r="E708" s="265">
        <v>86000</v>
      </c>
      <c r="F708" s="536">
        <f t="shared" si="31"/>
        <v>518767186.01999998</v>
      </c>
      <c r="G708" s="535">
        <f t="shared" si="30"/>
        <v>86000</v>
      </c>
      <c r="H708" s="534">
        <f t="shared" si="32"/>
        <v>518767186.01999998</v>
      </c>
      <c r="I708"/>
      <c r="J708" t="s">
        <v>14</v>
      </c>
      <c r="K708" s="272" t="s">
        <v>736</v>
      </c>
      <c r="L708"/>
    </row>
    <row r="709" spans="2:12">
      <c r="B709" s="257" t="s">
        <v>980</v>
      </c>
      <c r="C709" s="118" t="s">
        <v>1319</v>
      </c>
      <c r="D709" s="284" t="s">
        <v>1060</v>
      </c>
      <c r="E709" s="265">
        <v>55000</v>
      </c>
      <c r="F709" s="536">
        <f t="shared" si="31"/>
        <v>518822186.01999998</v>
      </c>
      <c r="G709" s="535">
        <f t="shared" si="30"/>
        <v>55000</v>
      </c>
      <c r="H709" s="534">
        <f t="shared" si="32"/>
        <v>518822186.01999998</v>
      </c>
      <c r="I709"/>
      <c r="J709" t="s">
        <v>14</v>
      </c>
      <c r="K709" s="272" t="s">
        <v>736</v>
      </c>
      <c r="L709"/>
    </row>
    <row r="710" spans="2:12">
      <c r="B710" s="257" t="s">
        <v>980</v>
      </c>
      <c r="C710" s="118" t="s">
        <v>1319</v>
      </c>
      <c r="D710" s="284" t="s">
        <v>1072</v>
      </c>
      <c r="E710" s="265">
        <v>12000</v>
      </c>
      <c r="F710" s="536">
        <f t="shared" si="31"/>
        <v>518834186.01999998</v>
      </c>
      <c r="G710" s="535">
        <f t="shared" si="30"/>
        <v>12000</v>
      </c>
      <c r="H710" s="534">
        <f t="shared" si="32"/>
        <v>518834186.01999998</v>
      </c>
      <c r="I710"/>
      <c r="J710" t="s">
        <v>14</v>
      </c>
      <c r="K710" s="272" t="s">
        <v>736</v>
      </c>
      <c r="L710"/>
    </row>
    <row r="711" spans="2:12">
      <c r="B711" s="257" t="s">
        <v>980</v>
      </c>
      <c r="C711" s="118" t="s">
        <v>1319</v>
      </c>
      <c r="D711" s="284" t="s">
        <v>1064</v>
      </c>
      <c r="E711" s="265">
        <v>24000</v>
      </c>
      <c r="F711" s="536">
        <f t="shared" si="31"/>
        <v>518858186.01999998</v>
      </c>
      <c r="G711" s="535">
        <f t="shared" ref="G711:G774" si="33">E711</f>
        <v>24000</v>
      </c>
      <c r="H711" s="534">
        <f t="shared" si="32"/>
        <v>518858186.01999998</v>
      </c>
      <c r="I711"/>
      <c r="J711" t="s">
        <v>14</v>
      </c>
      <c r="K711" s="272" t="s">
        <v>736</v>
      </c>
      <c r="L711"/>
    </row>
    <row r="712" spans="2:12">
      <c r="B712" s="257" t="s">
        <v>980</v>
      </c>
      <c r="C712" s="118" t="s">
        <v>1319</v>
      </c>
      <c r="D712" s="284" t="s">
        <v>1311</v>
      </c>
      <c r="E712" s="265">
        <v>6000</v>
      </c>
      <c r="F712" s="536">
        <f t="shared" si="31"/>
        <v>518864186.01999998</v>
      </c>
      <c r="G712" s="535">
        <f t="shared" si="33"/>
        <v>6000</v>
      </c>
      <c r="H712" s="534">
        <f t="shared" si="32"/>
        <v>518864186.01999998</v>
      </c>
      <c r="I712"/>
      <c r="J712" t="s">
        <v>14</v>
      </c>
      <c r="K712" s="272" t="s">
        <v>736</v>
      </c>
      <c r="L712"/>
    </row>
    <row r="713" spans="2:12">
      <c r="B713" s="257" t="s">
        <v>980</v>
      </c>
      <c r="C713" s="118" t="s">
        <v>1319</v>
      </c>
      <c r="D713" s="284" t="s">
        <v>1073</v>
      </c>
      <c r="E713" s="265">
        <v>9000</v>
      </c>
      <c r="F713" s="536">
        <f t="shared" si="31"/>
        <v>518873186.01999998</v>
      </c>
      <c r="G713" s="535">
        <f t="shared" si="33"/>
        <v>9000</v>
      </c>
      <c r="H713" s="534">
        <f t="shared" si="32"/>
        <v>518873186.01999998</v>
      </c>
      <c r="I713"/>
      <c r="J713" t="s">
        <v>14</v>
      </c>
      <c r="K713" s="272" t="s">
        <v>736</v>
      </c>
      <c r="L713"/>
    </row>
    <row r="714" spans="2:12">
      <c r="B714" s="257" t="s">
        <v>980</v>
      </c>
      <c r="C714" s="118" t="s">
        <v>1319</v>
      </c>
      <c r="D714" s="284" t="s">
        <v>1312</v>
      </c>
      <c r="E714" s="265">
        <v>31000</v>
      </c>
      <c r="F714" s="536">
        <f t="shared" si="31"/>
        <v>518904186.01999998</v>
      </c>
      <c r="G714" s="535">
        <f t="shared" si="33"/>
        <v>31000</v>
      </c>
      <c r="H714" s="534">
        <f t="shared" si="32"/>
        <v>518904186.01999998</v>
      </c>
      <c r="I714"/>
      <c r="J714" t="s">
        <v>14</v>
      </c>
      <c r="K714" s="272" t="s">
        <v>736</v>
      </c>
      <c r="L714"/>
    </row>
    <row r="715" spans="2:12">
      <c r="B715" s="257" t="s">
        <v>980</v>
      </c>
      <c r="C715" s="118" t="s">
        <v>1319</v>
      </c>
      <c r="D715" s="284" t="s">
        <v>1074</v>
      </c>
      <c r="E715" s="265">
        <v>8000</v>
      </c>
      <c r="F715" s="536">
        <f t="shared" si="31"/>
        <v>518912186.01999998</v>
      </c>
      <c r="G715" s="535">
        <f t="shared" si="33"/>
        <v>8000</v>
      </c>
      <c r="H715" s="534">
        <f t="shared" si="32"/>
        <v>518912186.01999998</v>
      </c>
      <c r="I715"/>
      <c r="J715" t="s">
        <v>14</v>
      </c>
      <c r="K715" s="272" t="s">
        <v>736</v>
      </c>
      <c r="L715"/>
    </row>
    <row r="716" spans="2:12">
      <c r="B716" s="257" t="s">
        <v>980</v>
      </c>
      <c r="C716" s="118" t="s">
        <v>1319</v>
      </c>
      <c r="D716" s="284" t="s">
        <v>1076</v>
      </c>
      <c r="E716" s="265">
        <v>12000</v>
      </c>
      <c r="F716" s="536">
        <f t="shared" si="31"/>
        <v>518924186.01999998</v>
      </c>
      <c r="G716" s="535">
        <f t="shared" si="33"/>
        <v>12000</v>
      </c>
      <c r="H716" s="534">
        <f t="shared" si="32"/>
        <v>518924186.01999998</v>
      </c>
      <c r="I716"/>
      <c r="J716" t="s">
        <v>14</v>
      </c>
      <c r="K716" s="272" t="s">
        <v>736</v>
      </c>
      <c r="L716"/>
    </row>
    <row r="717" spans="2:12">
      <c r="B717" s="257" t="s">
        <v>980</v>
      </c>
      <c r="C717" s="118" t="s">
        <v>1320</v>
      </c>
      <c r="D717" s="284" t="s">
        <v>2315</v>
      </c>
      <c r="E717" s="265">
        <v>23000</v>
      </c>
      <c r="F717" s="536">
        <f t="shared" ref="F717:F780" si="34">F716+E717</f>
        <v>518947186.01999998</v>
      </c>
      <c r="G717" s="535">
        <f t="shared" si="33"/>
        <v>23000</v>
      </c>
      <c r="H717" s="534">
        <f t="shared" ref="H717:H780" si="35">H716+G717</f>
        <v>518947186.01999998</v>
      </c>
      <c r="I717"/>
      <c r="J717" t="s">
        <v>14</v>
      </c>
      <c r="K717" s="272" t="s">
        <v>736</v>
      </c>
      <c r="L717"/>
    </row>
    <row r="718" spans="2:12">
      <c r="B718" s="257" t="s">
        <v>980</v>
      </c>
      <c r="C718" s="118" t="s">
        <v>1320</v>
      </c>
      <c r="D718" s="284" t="s">
        <v>1076</v>
      </c>
      <c r="E718" s="265">
        <v>12000</v>
      </c>
      <c r="F718" s="536">
        <f t="shared" si="34"/>
        <v>518959186.01999998</v>
      </c>
      <c r="G718" s="535">
        <f t="shared" si="33"/>
        <v>12000</v>
      </c>
      <c r="H718" s="534">
        <f t="shared" si="35"/>
        <v>518959186.01999998</v>
      </c>
      <c r="I718"/>
      <c r="J718" t="s">
        <v>14</v>
      </c>
      <c r="K718" s="272" t="s">
        <v>736</v>
      </c>
      <c r="L718"/>
    </row>
    <row r="719" spans="2:12">
      <c r="B719" s="257" t="s">
        <v>980</v>
      </c>
      <c r="C719" s="118" t="s">
        <v>1320</v>
      </c>
      <c r="D719" s="284" t="s">
        <v>2313</v>
      </c>
      <c r="E719" s="265">
        <v>9000</v>
      </c>
      <c r="F719" s="536">
        <f t="shared" si="34"/>
        <v>518968186.01999998</v>
      </c>
      <c r="G719" s="535">
        <f t="shared" si="33"/>
        <v>9000</v>
      </c>
      <c r="H719" s="534">
        <f t="shared" si="35"/>
        <v>518968186.01999998</v>
      </c>
      <c r="I719"/>
      <c r="J719" t="s">
        <v>14</v>
      </c>
      <c r="K719" s="272" t="s">
        <v>736</v>
      </c>
      <c r="L719"/>
    </row>
    <row r="720" spans="2:12">
      <c r="B720" s="257" t="s">
        <v>980</v>
      </c>
      <c r="C720" s="118" t="s">
        <v>1320</v>
      </c>
      <c r="D720" s="284" t="s">
        <v>2318</v>
      </c>
      <c r="E720" s="265">
        <v>60000</v>
      </c>
      <c r="F720" s="536">
        <f t="shared" si="34"/>
        <v>519028186.01999998</v>
      </c>
      <c r="G720" s="535">
        <f t="shared" si="33"/>
        <v>60000</v>
      </c>
      <c r="H720" s="534">
        <f t="shared" si="35"/>
        <v>519028186.01999998</v>
      </c>
      <c r="I720"/>
      <c r="J720" t="s">
        <v>14</v>
      </c>
      <c r="K720" s="272" t="s">
        <v>736</v>
      </c>
      <c r="L720"/>
    </row>
    <row r="721" spans="2:12">
      <c r="B721" s="257" t="s">
        <v>980</v>
      </c>
      <c r="C721" s="118" t="s">
        <v>1320</v>
      </c>
      <c r="D721" s="284" t="s">
        <v>2319</v>
      </c>
      <c r="E721" s="265">
        <v>51000</v>
      </c>
      <c r="F721" s="536">
        <f t="shared" si="34"/>
        <v>519079186.01999998</v>
      </c>
      <c r="G721" s="535">
        <f t="shared" si="33"/>
        <v>51000</v>
      </c>
      <c r="H721" s="534">
        <f t="shared" si="35"/>
        <v>519079186.01999998</v>
      </c>
      <c r="I721"/>
      <c r="J721" t="s">
        <v>14</v>
      </c>
      <c r="K721" s="272" t="s">
        <v>736</v>
      </c>
      <c r="L721"/>
    </row>
    <row r="722" spans="2:12">
      <c r="B722" s="257" t="s">
        <v>980</v>
      </c>
      <c r="C722" s="118" t="s">
        <v>1320</v>
      </c>
      <c r="D722" s="284" t="s">
        <v>1059</v>
      </c>
      <c r="E722" s="265">
        <v>45000</v>
      </c>
      <c r="F722" s="536">
        <f t="shared" si="34"/>
        <v>519124186.01999998</v>
      </c>
      <c r="G722" s="535">
        <f t="shared" si="33"/>
        <v>45000</v>
      </c>
      <c r="H722" s="534">
        <f t="shared" si="35"/>
        <v>519124186.01999998</v>
      </c>
      <c r="I722"/>
      <c r="J722" t="s">
        <v>14</v>
      </c>
      <c r="K722" s="272" t="s">
        <v>736</v>
      </c>
      <c r="L722"/>
    </row>
    <row r="723" spans="2:12">
      <c r="B723" s="257" t="s">
        <v>980</v>
      </c>
      <c r="C723" s="118" t="s">
        <v>1320</v>
      </c>
      <c r="D723" s="284" t="s">
        <v>2321</v>
      </c>
      <c r="E723" s="265">
        <v>40000</v>
      </c>
      <c r="F723" s="536">
        <f t="shared" si="34"/>
        <v>519164186.01999998</v>
      </c>
      <c r="G723" s="535">
        <f t="shared" si="33"/>
        <v>40000</v>
      </c>
      <c r="H723" s="534">
        <f t="shared" si="35"/>
        <v>519164186.01999998</v>
      </c>
      <c r="I723"/>
      <c r="J723" t="s">
        <v>14</v>
      </c>
      <c r="K723" s="272" t="s">
        <v>736</v>
      </c>
      <c r="L723"/>
    </row>
    <row r="724" spans="2:12">
      <c r="B724" s="257" t="s">
        <v>980</v>
      </c>
      <c r="C724" s="118" t="s">
        <v>1320</v>
      </c>
      <c r="D724" s="284" t="s">
        <v>1074</v>
      </c>
      <c r="E724" s="265">
        <v>8000</v>
      </c>
      <c r="F724" s="536">
        <f t="shared" si="34"/>
        <v>519172186.01999998</v>
      </c>
      <c r="G724" s="535">
        <f t="shared" si="33"/>
        <v>8000</v>
      </c>
      <c r="H724" s="534">
        <f t="shared" si="35"/>
        <v>519172186.01999998</v>
      </c>
      <c r="I724"/>
      <c r="J724" t="s">
        <v>14</v>
      </c>
      <c r="K724" s="272" t="s">
        <v>736</v>
      </c>
      <c r="L724"/>
    </row>
    <row r="725" spans="2:12">
      <c r="B725" s="257" t="s">
        <v>980</v>
      </c>
      <c r="C725" s="118" t="s">
        <v>1320</v>
      </c>
      <c r="D725" s="284" t="s">
        <v>2312</v>
      </c>
      <c r="E725" s="265">
        <v>24000</v>
      </c>
      <c r="F725" s="536">
        <f t="shared" si="34"/>
        <v>519196186.01999998</v>
      </c>
      <c r="G725" s="535">
        <f t="shared" si="33"/>
        <v>24000</v>
      </c>
      <c r="H725" s="534">
        <f t="shared" si="35"/>
        <v>519196186.01999998</v>
      </c>
      <c r="I725"/>
      <c r="J725" t="s">
        <v>14</v>
      </c>
      <c r="K725" s="272" t="s">
        <v>736</v>
      </c>
      <c r="L725"/>
    </row>
    <row r="726" spans="2:12">
      <c r="B726" s="257" t="s">
        <v>980</v>
      </c>
      <c r="C726" s="118" t="s">
        <v>1320</v>
      </c>
      <c r="D726" s="284" t="s">
        <v>1061</v>
      </c>
      <c r="E726" s="265">
        <v>6000</v>
      </c>
      <c r="F726" s="536">
        <f t="shared" si="34"/>
        <v>519202186.01999998</v>
      </c>
      <c r="G726" s="535">
        <f t="shared" si="33"/>
        <v>6000</v>
      </c>
      <c r="H726" s="534">
        <f t="shared" si="35"/>
        <v>519202186.01999998</v>
      </c>
      <c r="I726"/>
      <c r="J726" t="s">
        <v>14</v>
      </c>
      <c r="K726" s="272" t="s">
        <v>736</v>
      </c>
      <c r="L726"/>
    </row>
    <row r="727" spans="2:12">
      <c r="B727" s="257" t="s">
        <v>980</v>
      </c>
      <c r="C727" s="118" t="s">
        <v>1320</v>
      </c>
      <c r="D727" s="284" t="s">
        <v>2316</v>
      </c>
      <c r="E727" s="265">
        <v>171000</v>
      </c>
      <c r="F727" s="536">
        <f t="shared" si="34"/>
        <v>519373186.01999998</v>
      </c>
      <c r="G727" s="535">
        <f t="shared" si="33"/>
        <v>171000</v>
      </c>
      <c r="H727" s="534">
        <f t="shared" si="35"/>
        <v>519373186.01999998</v>
      </c>
      <c r="I727"/>
      <c r="J727" t="s">
        <v>14</v>
      </c>
      <c r="K727" s="272" t="s">
        <v>736</v>
      </c>
      <c r="L727"/>
    </row>
    <row r="728" spans="2:12">
      <c r="B728" s="257" t="s">
        <v>980</v>
      </c>
      <c r="C728" s="118" t="s">
        <v>1320</v>
      </c>
      <c r="D728" s="284" t="s">
        <v>1062</v>
      </c>
      <c r="E728" s="265">
        <v>137772</v>
      </c>
      <c r="F728" s="536">
        <f t="shared" si="34"/>
        <v>519510958.01999998</v>
      </c>
      <c r="G728" s="535">
        <f t="shared" si="33"/>
        <v>137772</v>
      </c>
      <c r="H728" s="534">
        <f t="shared" si="35"/>
        <v>519510958.01999998</v>
      </c>
      <c r="I728"/>
      <c r="J728" t="s">
        <v>14</v>
      </c>
      <c r="K728" s="272" t="s">
        <v>736</v>
      </c>
      <c r="L728"/>
    </row>
    <row r="729" spans="2:12">
      <c r="B729" s="257" t="s">
        <v>980</v>
      </c>
      <c r="C729" s="118" t="s">
        <v>1320</v>
      </c>
      <c r="D729" s="284" t="s">
        <v>2317</v>
      </c>
      <c r="E729" s="265">
        <v>12000</v>
      </c>
      <c r="F729" s="536">
        <f t="shared" si="34"/>
        <v>519522958.01999998</v>
      </c>
      <c r="G729" s="535">
        <f t="shared" si="33"/>
        <v>12000</v>
      </c>
      <c r="H729" s="534">
        <f t="shared" si="35"/>
        <v>519522958.01999998</v>
      </c>
      <c r="I729"/>
      <c r="J729" t="s">
        <v>14</v>
      </c>
      <c r="K729" s="272" t="s">
        <v>736</v>
      </c>
      <c r="L729"/>
    </row>
    <row r="730" spans="2:12">
      <c r="B730" s="257" t="s">
        <v>980</v>
      </c>
      <c r="C730" s="118" t="s">
        <v>1320</v>
      </c>
      <c r="D730" s="284" t="s">
        <v>2320</v>
      </c>
      <c r="E730" s="265">
        <v>15000</v>
      </c>
      <c r="F730" s="536">
        <f t="shared" si="34"/>
        <v>519537958.01999998</v>
      </c>
      <c r="G730" s="535">
        <f t="shared" si="33"/>
        <v>15000</v>
      </c>
      <c r="H730" s="534">
        <f t="shared" si="35"/>
        <v>519537958.01999998</v>
      </c>
      <c r="I730"/>
      <c r="J730" t="s">
        <v>14</v>
      </c>
      <c r="K730" s="272" t="s">
        <v>736</v>
      </c>
      <c r="L730"/>
    </row>
    <row r="731" spans="2:12">
      <c r="B731" s="257" t="s">
        <v>980</v>
      </c>
      <c r="C731" s="118" t="s">
        <v>1320</v>
      </c>
      <c r="D731" s="284" t="s">
        <v>1075</v>
      </c>
      <c r="E731" s="265">
        <v>20000</v>
      </c>
      <c r="F731" s="536">
        <f t="shared" si="34"/>
        <v>519557958.01999998</v>
      </c>
      <c r="G731" s="535">
        <f t="shared" si="33"/>
        <v>20000</v>
      </c>
      <c r="H731" s="534">
        <f t="shared" si="35"/>
        <v>519557958.01999998</v>
      </c>
      <c r="I731"/>
      <c r="J731" t="s">
        <v>14</v>
      </c>
      <c r="K731" s="272" t="s">
        <v>736</v>
      </c>
      <c r="L731"/>
    </row>
    <row r="732" spans="2:12">
      <c r="B732" s="257" t="s">
        <v>980</v>
      </c>
      <c r="C732" s="118" t="s">
        <v>1320</v>
      </c>
      <c r="D732" s="284" t="s">
        <v>1065</v>
      </c>
      <c r="E732" s="265">
        <v>140000</v>
      </c>
      <c r="F732" s="536">
        <f t="shared" si="34"/>
        <v>519697958.01999998</v>
      </c>
      <c r="G732" s="535">
        <f t="shared" si="33"/>
        <v>140000</v>
      </c>
      <c r="H732" s="534">
        <f t="shared" si="35"/>
        <v>519697958.01999998</v>
      </c>
      <c r="I732"/>
      <c r="J732" t="s">
        <v>14</v>
      </c>
      <c r="K732" s="272" t="s">
        <v>736</v>
      </c>
      <c r="L732"/>
    </row>
    <row r="733" spans="2:12">
      <c r="B733" s="257" t="s">
        <v>980</v>
      </c>
      <c r="C733" s="118" t="s">
        <v>1321</v>
      </c>
      <c r="D733" s="284" t="s">
        <v>1308</v>
      </c>
      <c r="E733" s="265">
        <v>20000</v>
      </c>
      <c r="F733" s="536">
        <f t="shared" si="34"/>
        <v>519717958.01999998</v>
      </c>
      <c r="G733" s="535">
        <f t="shared" si="33"/>
        <v>20000</v>
      </c>
      <c r="H733" s="534">
        <f t="shared" si="35"/>
        <v>519717958.01999998</v>
      </c>
      <c r="I733"/>
      <c r="J733" t="s">
        <v>14</v>
      </c>
      <c r="K733" s="272" t="s">
        <v>736</v>
      </c>
      <c r="L733"/>
    </row>
    <row r="734" spans="2:12">
      <c r="B734" s="257" t="s">
        <v>980</v>
      </c>
      <c r="C734" s="118" t="s">
        <v>1322</v>
      </c>
      <c r="D734" s="284" t="s">
        <v>1325</v>
      </c>
      <c r="E734" s="265">
        <v>20000</v>
      </c>
      <c r="F734" s="536">
        <f t="shared" si="34"/>
        <v>519737958.01999998</v>
      </c>
      <c r="G734" s="535">
        <f t="shared" si="33"/>
        <v>20000</v>
      </c>
      <c r="H734" s="534">
        <f t="shared" si="35"/>
        <v>519737958.01999998</v>
      </c>
      <c r="I734"/>
      <c r="J734" t="s">
        <v>14</v>
      </c>
      <c r="K734" s="272" t="s">
        <v>63</v>
      </c>
      <c r="L734"/>
    </row>
    <row r="735" spans="2:12">
      <c r="B735" s="257" t="s">
        <v>980</v>
      </c>
      <c r="C735" s="118" t="s">
        <v>1322</v>
      </c>
      <c r="D735" s="284" t="s">
        <v>1326</v>
      </c>
      <c r="E735" s="265">
        <v>15000</v>
      </c>
      <c r="F735" s="536">
        <f t="shared" si="34"/>
        <v>519752958.01999998</v>
      </c>
      <c r="G735" s="535">
        <f t="shared" si="33"/>
        <v>15000</v>
      </c>
      <c r="H735" s="534">
        <f t="shared" si="35"/>
        <v>519752958.01999998</v>
      </c>
      <c r="I735"/>
      <c r="J735" t="s">
        <v>14</v>
      </c>
      <c r="K735" s="272" t="s">
        <v>63</v>
      </c>
      <c r="L735"/>
    </row>
    <row r="736" spans="2:12">
      <c r="B736" s="257" t="s">
        <v>980</v>
      </c>
      <c r="C736" s="118" t="s">
        <v>1322</v>
      </c>
      <c r="D736" s="284" t="s">
        <v>1329</v>
      </c>
      <c r="E736" s="265">
        <v>20000</v>
      </c>
      <c r="F736" s="536">
        <f t="shared" si="34"/>
        <v>519772958.01999998</v>
      </c>
      <c r="G736" s="535">
        <f t="shared" si="33"/>
        <v>20000</v>
      </c>
      <c r="H736" s="534">
        <f t="shared" si="35"/>
        <v>519772958.01999998</v>
      </c>
      <c r="I736"/>
      <c r="J736" t="s">
        <v>14</v>
      </c>
      <c r="K736" s="272" t="s">
        <v>63</v>
      </c>
      <c r="L736"/>
    </row>
    <row r="737" spans="2:12">
      <c r="B737" s="257" t="s">
        <v>980</v>
      </c>
      <c r="C737" s="118" t="s">
        <v>1322</v>
      </c>
      <c r="D737" s="284" t="s">
        <v>1324</v>
      </c>
      <c r="E737" s="265">
        <v>200000</v>
      </c>
      <c r="F737" s="536">
        <f t="shared" si="34"/>
        <v>519972958.01999998</v>
      </c>
      <c r="G737" s="535">
        <f t="shared" si="33"/>
        <v>200000</v>
      </c>
      <c r="H737" s="534">
        <f t="shared" si="35"/>
        <v>519972958.01999998</v>
      </c>
      <c r="I737"/>
      <c r="J737" t="s">
        <v>14</v>
      </c>
      <c r="K737" s="272" t="s">
        <v>63</v>
      </c>
      <c r="L737"/>
    </row>
    <row r="738" spans="2:12">
      <c r="B738" s="257" t="s">
        <v>980</v>
      </c>
      <c r="C738" s="118" t="s">
        <v>1322</v>
      </c>
      <c r="D738" s="284" t="s">
        <v>1327</v>
      </c>
      <c r="E738" s="265">
        <v>40000</v>
      </c>
      <c r="F738" s="536">
        <f t="shared" si="34"/>
        <v>520012958.01999998</v>
      </c>
      <c r="G738" s="535">
        <f t="shared" si="33"/>
        <v>40000</v>
      </c>
      <c r="H738" s="534">
        <f t="shared" si="35"/>
        <v>520012958.01999998</v>
      </c>
      <c r="I738"/>
      <c r="J738" t="s">
        <v>14</v>
      </c>
      <c r="K738" s="272" t="s">
        <v>63</v>
      </c>
      <c r="L738"/>
    </row>
    <row r="739" spans="2:12">
      <c r="B739" s="257" t="s">
        <v>980</v>
      </c>
      <c r="C739" s="118" t="s">
        <v>1322</v>
      </c>
      <c r="D739" s="284" t="s">
        <v>1323</v>
      </c>
      <c r="E739" s="265">
        <v>5000</v>
      </c>
      <c r="F739" s="536">
        <f t="shared" si="34"/>
        <v>520017958.01999998</v>
      </c>
      <c r="G739" s="535">
        <f t="shared" si="33"/>
        <v>5000</v>
      </c>
      <c r="H739" s="534">
        <f t="shared" si="35"/>
        <v>520017958.01999998</v>
      </c>
      <c r="I739"/>
      <c r="J739" t="s">
        <v>14</v>
      </c>
      <c r="K739" s="272" t="s">
        <v>63</v>
      </c>
      <c r="L739"/>
    </row>
    <row r="740" spans="2:12">
      <c r="B740" s="257" t="s">
        <v>980</v>
      </c>
      <c r="C740" s="118" t="s">
        <v>1322</v>
      </c>
      <c r="D740" s="284" t="s">
        <v>1328</v>
      </c>
      <c r="E740" s="265">
        <v>250000</v>
      </c>
      <c r="F740" s="536">
        <f t="shared" si="34"/>
        <v>520267958.01999998</v>
      </c>
      <c r="G740" s="535">
        <f t="shared" si="33"/>
        <v>250000</v>
      </c>
      <c r="H740" s="534">
        <f t="shared" si="35"/>
        <v>520267958.01999998</v>
      </c>
      <c r="I740"/>
      <c r="J740" t="s">
        <v>14</v>
      </c>
      <c r="K740" s="272" t="s">
        <v>63</v>
      </c>
      <c r="L740"/>
    </row>
    <row r="741" spans="2:12">
      <c r="B741" s="257" t="s">
        <v>980</v>
      </c>
      <c r="C741" s="118" t="s">
        <v>1322</v>
      </c>
      <c r="D741" s="284" t="s">
        <v>2896</v>
      </c>
      <c r="E741" s="265">
        <v>200000</v>
      </c>
      <c r="F741" s="536">
        <f t="shared" si="34"/>
        <v>520467958.01999998</v>
      </c>
      <c r="G741" s="535">
        <f t="shared" si="33"/>
        <v>200000</v>
      </c>
      <c r="H741" s="534">
        <f t="shared" si="35"/>
        <v>520467958.01999998</v>
      </c>
      <c r="I741"/>
      <c r="J741" t="s">
        <v>14</v>
      </c>
      <c r="K741" s="272" t="s">
        <v>63</v>
      </c>
      <c r="L741"/>
    </row>
    <row r="742" spans="2:12">
      <c r="B742" s="257" t="s">
        <v>980</v>
      </c>
      <c r="C742" s="118" t="s">
        <v>1330</v>
      </c>
      <c r="D742" s="284" t="s">
        <v>4096</v>
      </c>
      <c r="E742" s="265">
        <v>150000</v>
      </c>
      <c r="F742" s="536">
        <f t="shared" si="34"/>
        <v>520617958.01999998</v>
      </c>
      <c r="G742" s="535">
        <f t="shared" si="33"/>
        <v>150000</v>
      </c>
      <c r="H742" s="534">
        <f t="shared" si="35"/>
        <v>520617958.01999998</v>
      </c>
      <c r="I742"/>
      <c r="J742" t="s">
        <v>14</v>
      </c>
      <c r="K742" s="272" t="s">
        <v>736</v>
      </c>
      <c r="L742"/>
    </row>
    <row r="743" spans="2:12">
      <c r="B743" s="257" t="s">
        <v>980</v>
      </c>
      <c r="C743" s="118" t="s">
        <v>1330</v>
      </c>
      <c r="D743" s="284" t="s">
        <v>1355</v>
      </c>
      <c r="E743" s="265">
        <v>109000</v>
      </c>
      <c r="F743" s="536">
        <f t="shared" si="34"/>
        <v>520726958.01999998</v>
      </c>
      <c r="G743" s="535">
        <f t="shared" si="33"/>
        <v>109000</v>
      </c>
      <c r="H743" s="534">
        <f t="shared" si="35"/>
        <v>520726958.01999998</v>
      </c>
      <c r="I743"/>
      <c r="J743" t="s">
        <v>14</v>
      </c>
      <c r="K743" s="272" t="s">
        <v>736</v>
      </c>
      <c r="L743"/>
    </row>
    <row r="744" spans="2:12">
      <c r="B744" s="257" t="s">
        <v>980</v>
      </c>
      <c r="C744" s="118" t="s">
        <v>1330</v>
      </c>
      <c r="D744" s="284" t="s">
        <v>1331</v>
      </c>
      <c r="E744" s="265">
        <v>700000</v>
      </c>
      <c r="F744" s="536">
        <f t="shared" si="34"/>
        <v>521426958.01999998</v>
      </c>
      <c r="G744" s="535">
        <f t="shared" si="33"/>
        <v>700000</v>
      </c>
      <c r="H744" s="534">
        <f t="shared" si="35"/>
        <v>521426958.01999998</v>
      </c>
      <c r="I744"/>
      <c r="J744" t="s">
        <v>14</v>
      </c>
      <c r="K744" s="272" t="s">
        <v>736</v>
      </c>
      <c r="L744"/>
    </row>
    <row r="745" spans="2:12">
      <c r="B745" s="257" t="s">
        <v>980</v>
      </c>
      <c r="C745" s="118" t="s">
        <v>1330</v>
      </c>
      <c r="D745" s="284" t="s">
        <v>1334</v>
      </c>
      <c r="E745" s="265">
        <v>361000</v>
      </c>
      <c r="F745" s="536">
        <f t="shared" si="34"/>
        <v>521787958.01999998</v>
      </c>
      <c r="G745" s="535">
        <f t="shared" si="33"/>
        <v>361000</v>
      </c>
      <c r="H745" s="534">
        <f t="shared" si="35"/>
        <v>521787958.01999998</v>
      </c>
      <c r="I745"/>
      <c r="J745" t="s">
        <v>14</v>
      </c>
      <c r="K745" s="272" t="s">
        <v>736</v>
      </c>
      <c r="L745"/>
    </row>
    <row r="746" spans="2:12">
      <c r="B746" s="257" t="s">
        <v>980</v>
      </c>
      <c r="C746" s="118" t="s">
        <v>1330</v>
      </c>
      <c r="D746" s="284" t="s">
        <v>2340</v>
      </c>
      <c r="E746" s="265">
        <v>1700000</v>
      </c>
      <c r="F746" s="536">
        <f t="shared" si="34"/>
        <v>523487958.01999998</v>
      </c>
      <c r="G746" s="535">
        <f t="shared" si="33"/>
        <v>1700000</v>
      </c>
      <c r="H746" s="534">
        <f t="shared" si="35"/>
        <v>523487958.01999998</v>
      </c>
      <c r="I746"/>
      <c r="J746" t="s">
        <v>14</v>
      </c>
      <c r="K746" s="272" t="s">
        <v>736</v>
      </c>
      <c r="L746"/>
    </row>
    <row r="747" spans="2:12">
      <c r="B747" s="257" t="s">
        <v>980</v>
      </c>
      <c r="C747" s="118" t="s">
        <v>1330</v>
      </c>
      <c r="D747" s="284" t="s">
        <v>983</v>
      </c>
      <c r="E747" s="265">
        <v>734699</v>
      </c>
      <c r="F747" s="536">
        <f t="shared" si="34"/>
        <v>524222657.01999998</v>
      </c>
      <c r="G747" s="535">
        <f t="shared" si="33"/>
        <v>734699</v>
      </c>
      <c r="H747" s="534">
        <f t="shared" si="35"/>
        <v>524222657.01999998</v>
      </c>
      <c r="I747"/>
      <c r="J747" t="s">
        <v>14</v>
      </c>
      <c r="K747" s="272" t="s">
        <v>736</v>
      </c>
      <c r="L747"/>
    </row>
    <row r="748" spans="2:12">
      <c r="B748" s="257" t="s">
        <v>980</v>
      </c>
      <c r="C748" s="118" t="s">
        <v>1330</v>
      </c>
      <c r="D748" s="284" t="s">
        <v>4097</v>
      </c>
      <c r="E748" s="265">
        <v>550000</v>
      </c>
      <c r="F748" s="536">
        <f t="shared" si="34"/>
        <v>524772657.01999998</v>
      </c>
      <c r="G748" s="535">
        <f t="shared" si="33"/>
        <v>550000</v>
      </c>
      <c r="H748" s="534">
        <f t="shared" si="35"/>
        <v>524772657.01999998</v>
      </c>
      <c r="I748"/>
      <c r="J748" t="s">
        <v>14</v>
      </c>
      <c r="K748" s="272" t="s">
        <v>736</v>
      </c>
      <c r="L748"/>
    </row>
    <row r="749" spans="2:12">
      <c r="B749" s="257" t="s">
        <v>980</v>
      </c>
      <c r="C749" s="118" t="s">
        <v>1330</v>
      </c>
      <c r="D749" s="284" t="s">
        <v>984</v>
      </c>
      <c r="E749" s="265">
        <v>937140</v>
      </c>
      <c r="F749" s="536">
        <f t="shared" si="34"/>
        <v>525709797.01999998</v>
      </c>
      <c r="G749" s="535">
        <f t="shared" si="33"/>
        <v>937140</v>
      </c>
      <c r="H749" s="534">
        <f t="shared" si="35"/>
        <v>525709797.01999998</v>
      </c>
      <c r="I749"/>
      <c r="J749" t="s">
        <v>14</v>
      </c>
      <c r="K749" s="272" t="s">
        <v>736</v>
      </c>
      <c r="L749"/>
    </row>
    <row r="750" spans="2:12">
      <c r="B750" s="257" t="s">
        <v>980</v>
      </c>
      <c r="C750" s="118" t="s">
        <v>1330</v>
      </c>
      <c r="D750" s="284" t="s">
        <v>1333</v>
      </c>
      <c r="E750" s="265">
        <v>674960</v>
      </c>
      <c r="F750" s="536">
        <f t="shared" si="34"/>
        <v>526384757.01999998</v>
      </c>
      <c r="G750" s="535">
        <f t="shared" si="33"/>
        <v>674960</v>
      </c>
      <c r="H750" s="534">
        <f t="shared" si="35"/>
        <v>526384757.01999998</v>
      </c>
      <c r="I750"/>
      <c r="J750" t="s">
        <v>14</v>
      </c>
      <c r="K750" s="272" t="s">
        <v>736</v>
      </c>
      <c r="L750"/>
    </row>
    <row r="751" spans="2:12">
      <c r="B751" s="257" t="s">
        <v>980</v>
      </c>
      <c r="C751" s="118" t="s">
        <v>1330</v>
      </c>
      <c r="D751" s="284" t="s">
        <v>1004</v>
      </c>
      <c r="E751" s="265">
        <v>1138000</v>
      </c>
      <c r="F751" s="536">
        <f t="shared" si="34"/>
        <v>527522757.01999998</v>
      </c>
      <c r="G751" s="535">
        <f t="shared" si="33"/>
        <v>1138000</v>
      </c>
      <c r="H751" s="534">
        <f t="shared" si="35"/>
        <v>527522757.01999998</v>
      </c>
      <c r="I751"/>
      <c r="J751" t="s">
        <v>14</v>
      </c>
      <c r="K751" s="272" t="s">
        <v>736</v>
      </c>
      <c r="L751"/>
    </row>
    <row r="752" spans="2:12">
      <c r="B752" s="257" t="s">
        <v>980</v>
      </c>
      <c r="C752" s="118" t="s">
        <v>1330</v>
      </c>
      <c r="D752" s="284" t="s">
        <v>1337</v>
      </c>
      <c r="E752" s="265">
        <v>2385000</v>
      </c>
      <c r="F752" s="536">
        <f t="shared" si="34"/>
        <v>529907757.01999998</v>
      </c>
      <c r="G752" s="535">
        <f t="shared" si="33"/>
        <v>2385000</v>
      </c>
      <c r="H752" s="534">
        <f t="shared" si="35"/>
        <v>529907757.01999998</v>
      </c>
      <c r="I752"/>
      <c r="J752" t="s">
        <v>14</v>
      </c>
      <c r="K752" s="272" t="s">
        <v>736</v>
      </c>
      <c r="L752"/>
    </row>
    <row r="753" spans="2:12">
      <c r="B753" s="257" t="s">
        <v>980</v>
      </c>
      <c r="C753" s="118" t="s">
        <v>1330</v>
      </c>
      <c r="D753" s="284" t="s">
        <v>1338</v>
      </c>
      <c r="E753" s="265">
        <v>172000</v>
      </c>
      <c r="F753" s="536">
        <f t="shared" si="34"/>
        <v>530079757.01999998</v>
      </c>
      <c r="G753" s="535">
        <f t="shared" si="33"/>
        <v>172000</v>
      </c>
      <c r="H753" s="534">
        <f t="shared" si="35"/>
        <v>530079757.01999998</v>
      </c>
      <c r="I753"/>
      <c r="J753" t="s">
        <v>14</v>
      </c>
      <c r="K753" s="272" t="s">
        <v>736</v>
      </c>
      <c r="L753"/>
    </row>
    <row r="754" spans="2:12">
      <c r="B754" s="257" t="s">
        <v>980</v>
      </c>
      <c r="C754" s="118" t="s">
        <v>1330</v>
      </c>
      <c r="D754" s="284" t="s">
        <v>1251</v>
      </c>
      <c r="E754" s="265">
        <v>612040</v>
      </c>
      <c r="F754" s="536">
        <f t="shared" si="34"/>
        <v>530691797.01999998</v>
      </c>
      <c r="G754" s="535">
        <f t="shared" si="33"/>
        <v>612040</v>
      </c>
      <c r="H754" s="534">
        <f t="shared" si="35"/>
        <v>530691797.01999998</v>
      </c>
      <c r="I754"/>
      <c r="J754" t="s">
        <v>14</v>
      </c>
      <c r="K754" s="272" t="s">
        <v>736</v>
      </c>
      <c r="L754"/>
    </row>
    <row r="755" spans="2:12">
      <c r="B755" s="257" t="s">
        <v>980</v>
      </c>
      <c r="C755" s="118" t="s">
        <v>1330</v>
      </c>
      <c r="D755" s="284" t="s">
        <v>1339</v>
      </c>
      <c r="E755" s="265">
        <v>982000</v>
      </c>
      <c r="F755" s="536">
        <f t="shared" si="34"/>
        <v>531673797.01999998</v>
      </c>
      <c r="G755" s="535">
        <f t="shared" si="33"/>
        <v>982000</v>
      </c>
      <c r="H755" s="534">
        <f t="shared" si="35"/>
        <v>531673797.01999998</v>
      </c>
      <c r="I755"/>
      <c r="J755" t="s">
        <v>14</v>
      </c>
      <c r="K755" s="272" t="s">
        <v>736</v>
      </c>
      <c r="L755"/>
    </row>
    <row r="756" spans="2:12">
      <c r="B756" s="257" t="s">
        <v>980</v>
      </c>
      <c r="C756" s="118" t="s">
        <v>1330</v>
      </c>
      <c r="D756" s="284" t="s">
        <v>1340</v>
      </c>
      <c r="E756" s="265">
        <v>15441000</v>
      </c>
      <c r="F756" s="536">
        <f t="shared" si="34"/>
        <v>547114797.01999998</v>
      </c>
      <c r="G756" s="535">
        <f t="shared" si="33"/>
        <v>15441000</v>
      </c>
      <c r="H756" s="534">
        <f t="shared" si="35"/>
        <v>547114797.01999998</v>
      </c>
      <c r="I756"/>
      <c r="J756" t="s">
        <v>14</v>
      </c>
      <c r="K756" s="272" t="s">
        <v>736</v>
      </c>
      <c r="L756"/>
    </row>
    <row r="757" spans="2:12">
      <c r="B757" s="257" t="s">
        <v>980</v>
      </c>
      <c r="C757" s="118" t="s">
        <v>1330</v>
      </c>
      <c r="D757" s="284" t="s">
        <v>1341</v>
      </c>
      <c r="E757" s="265">
        <v>972000</v>
      </c>
      <c r="F757" s="536">
        <f t="shared" si="34"/>
        <v>548086797.01999998</v>
      </c>
      <c r="G757" s="535">
        <f t="shared" si="33"/>
        <v>972000</v>
      </c>
      <c r="H757" s="534">
        <f t="shared" si="35"/>
        <v>548086797.01999998</v>
      </c>
      <c r="I757"/>
      <c r="J757" t="s">
        <v>14</v>
      </c>
      <c r="K757" s="272" t="s">
        <v>736</v>
      </c>
      <c r="L757"/>
    </row>
    <row r="758" spans="2:12">
      <c r="B758" s="257" t="s">
        <v>980</v>
      </c>
      <c r="C758" s="118" t="s">
        <v>1330</v>
      </c>
      <c r="D758" s="284" t="s">
        <v>1342</v>
      </c>
      <c r="E758" s="265">
        <v>617000</v>
      </c>
      <c r="F758" s="536">
        <f t="shared" si="34"/>
        <v>548703797.01999998</v>
      </c>
      <c r="G758" s="535">
        <f t="shared" si="33"/>
        <v>617000</v>
      </c>
      <c r="H758" s="534">
        <f t="shared" si="35"/>
        <v>548703797.01999998</v>
      </c>
      <c r="I758"/>
      <c r="J758" t="s">
        <v>14</v>
      </c>
      <c r="K758" s="272" t="s">
        <v>736</v>
      </c>
      <c r="L758"/>
    </row>
    <row r="759" spans="2:12">
      <c r="B759" s="257" t="s">
        <v>980</v>
      </c>
      <c r="C759" s="118" t="s">
        <v>1330</v>
      </c>
      <c r="D759" s="284" t="s">
        <v>1344</v>
      </c>
      <c r="E759" s="265">
        <v>6912000</v>
      </c>
      <c r="F759" s="536">
        <f t="shared" si="34"/>
        <v>555615797.01999998</v>
      </c>
      <c r="G759" s="535">
        <f t="shared" si="33"/>
        <v>6912000</v>
      </c>
      <c r="H759" s="534">
        <f t="shared" si="35"/>
        <v>555615797.01999998</v>
      </c>
      <c r="I759"/>
      <c r="J759" t="s">
        <v>14</v>
      </c>
      <c r="K759" s="272" t="s">
        <v>736</v>
      </c>
      <c r="L759"/>
    </row>
    <row r="760" spans="2:12">
      <c r="B760" s="257" t="s">
        <v>980</v>
      </c>
      <c r="C760" s="118" t="s">
        <v>1330</v>
      </c>
      <c r="D760" s="284" t="s">
        <v>1345</v>
      </c>
      <c r="E760" s="265">
        <v>2163000</v>
      </c>
      <c r="F760" s="536">
        <f t="shared" si="34"/>
        <v>557778797.01999998</v>
      </c>
      <c r="G760" s="535">
        <f t="shared" si="33"/>
        <v>2163000</v>
      </c>
      <c r="H760" s="534">
        <f t="shared" si="35"/>
        <v>557778797.01999998</v>
      </c>
      <c r="I760"/>
      <c r="J760" t="s">
        <v>14</v>
      </c>
      <c r="K760" s="272" t="s">
        <v>736</v>
      </c>
      <c r="L760"/>
    </row>
    <row r="761" spans="2:12">
      <c r="B761" s="257" t="s">
        <v>980</v>
      </c>
      <c r="C761" s="118" t="s">
        <v>1330</v>
      </c>
      <c r="D761" s="284" t="s">
        <v>1124</v>
      </c>
      <c r="E761" s="265">
        <v>2137995</v>
      </c>
      <c r="F761" s="536">
        <f t="shared" si="34"/>
        <v>559916792.01999998</v>
      </c>
      <c r="G761" s="535">
        <f t="shared" si="33"/>
        <v>2137995</v>
      </c>
      <c r="H761" s="534">
        <f t="shared" si="35"/>
        <v>559916792.01999998</v>
      </c>
      <c r="I761"/>
      <c r="J761" t="s">
        <v>14</v>
      </c>
      <c r="K761" s="272" t="s">
        <v>736</v>
      </c>
      <c r="L761"/>
    </row>
    <row r="762" spans="2:12">
      <c r="B762" s="257" t="s">
        <v>980</v>
      </c>
      <c r="C762" s="118" t="s">
        <v>1330</v>
      </c>
      <c r="D762" s="284" t="s">
        <v>1346</v>
      </c>
      <c r="E762" s="265">
        <v>161000</v>
      </c>
      <c r="F762" s="536">
        <f t="shared" si="34"/>
        <v>560077792.01999998</v>
      </c>
      <c r="G762" s="535">
        <f t="shared" si="33"/>
        <v>161000</v>
      </c>
      <c r="H762" s="534">
        <f t="shared" si="35"/>
        <v>560077792.01999998</v>
      </c>
      <c r="I762"/>
      <c r="J762" t="s">
        <v>14</v>
      </c>
      <c r="K762" s="272" t="s">
        <v>736</v>
      </c>
      <c r="L762"/>
    </row>
    <row r="763" spans="2:12">
      <c r="B763" s="257" t="s">
        <v>980</v>
      </c>
      <c r="C763" s="118" t="s">
        <v>1330</v>
      </c>
      <c r="D763" s="284" t="s">
        <v>1253</v>
      </c>
      <c r="E763" s="265">
        <v>2140000</v>
      </c>
      <c r="F763" s="536">
        <f t="shared" si="34"/>
        <v>562217792.01999998</v>
      </c>
      <c r="G763" s="535">
        <f t="shared" si="33"/>
        <v>2140000</v>
      </c>
      <c r="H763" s="534">
        <f t="shared" si="35"/>
        <v>562217792.01999998</v>
      </c>
      <c r="I763"/>
      <c r="J763" t="s">
        <v>14</v>
      </c>
      <c r="K763" s="272" t="s">
        <v>736</v>
      </c>
      <c r="L763"/>
    </row>
    <row r="764" spans="2:12">
      <c r="B764" s="257" t="s">
        <v>980</v>
      </c>
      <c r="C764" s="118" t="s">
        <v>1330</v>
      </c>
      <c r="D764" s="284" t="s">
        <v>1347</v>
      </c>
      <c r="E764" s="265">
        <v>3557000</v>
      </c>
      <c r="F764" s="536">
        <f t="shared" si="34"/>
        <v>565774792.01999998</v>
      </c>
      <c r="G764" s="535">
        <f t="shared" si="33"/>
        <v>3557000</v>
      </c>
      <c r="H764" s="534">
        <f t="shared" si="35"/>
        <v>565774792.01999998</v>
      </c>
      <c r="I764"/>
      <c r="J764" t="s">
        <v>14</v>
      </c>
      <c r="K764" s="272" t="s">
        <v>736</v>
      </c>
      <c r="L764"/>
    </row>
    <row r="765" spans="2:12">
      <c r="B765" s="257" t="s">
        <v>980</v>
      </c>
      <c r="C765" s="118" t="s">
        <v>1330</v>
      </c>
      <c r="D765" s="284" t="s">
        <v>1356</v>
      </c>
      <c r="E765" s="265">
        <v>3359800</v>
      </c>
      <c r="F765" s="536">
        <f t="shared" si="34"/>
        <v>569134592.01999998</v>
      </c>
      <c r="G765" s="535">
        <f t="shared" si="33"/>
        <v>3359800</v>
      </c>
      <c r="H765" s="534">
        <f t="shared" si="35"/>
        <v>569134592.01999998</v>
      </c>
      <c r="I765"/>
      <c r="J765" t="s">
        <v>14</v>
      </c>
      <c r="K765" s="272" t="s">
        <v>736</v>
      </c>
      <c r="L765"/>
    </row>
    <row r="766" spans="2:12">
      <c r="B766" s="257" t="s">
        <v>980</v>
      </c>
      <c r="C766" s="118" t="s">
        <v>1330</v>
      </c>
      <c r="D766" s="284" t="s">
        <v>1270</v>
      </c>
      <c r="E766" s="265">
        <v>1284640</v>
      </c>
      <c r="F766" s="536">
        <f t="shared" si="34"/>
        <v>570419232.01999998</v>
      </c>
      <c r="G766" s="535">
        <f t="shared" si="33"/>
        <v>1284640</v>
      </c>
      <c r="H766" s="534">
        <f t="shared" si="35"/>
        <v>570419232.01999998</v>
      </c>
      <c r="I766"/>
      <c r="J766" t="s">
        <v>14</v>
      </c>
      <c r="K766" s="272" t="s">
        <v>736</v>
      </c>
      <c r="L766"/>
    </row>
    <row r="767" spans="2:12">
      <c r="B767" s="257" t="s">
        <v>980</v>
      </c>
      <c r="C767" s="118" t="s">
        <v>1330</v>
      </c>
      <c r="D767" s="284" t="s">
        <v>1348</v>
      </c>
      <c r="E767" s="265">
        <v>1091000</v>
      </c>
      <c r="F767" s="536">
        <f t="shared" si="34"/>
        <v>571510232.01999998</v>
      </c>
      <c r="G767" s="535">
        <f t="shared" si="33"/>
        <v>1091000</v>
      </c>
      <c r="H767" s="534">
        <f t="shared" si="35"/>
        <v>571510232.01999998</v>
      </c>
      <c r="I767"/>
      <c r="J767" t="s">
        <v>14</v>
      </c>
      <c r="K767" s="272" t="s">
        <v>736</v>
      </c>
      <c r="L767"/>
    </row>
    <row r="768" spans="2:12">
      <c r="B768" s="257" t="s">
        <v>980</v>
      </c>
      <c r="C768" s="118" t="s">
        <v>1330</v>
      </c>
      <c r="D768" s="284" t="s">
        <v>1256</v>
      </c>
      <c r="E768" s="265">
        <v>1522995</v>
      </c>
      <c r="F768" s="536">
        <f t="shared" si="34"/>
        <v>573033227.01999998</v>
      </c>
      <c r="G768" s="535">
        <f t="shared" si="33"/>
        <v>1522995</v>
      </c>
      <c r="H768" s="534">
        <f t="shared" si="35"/>
        <v>573033227.01999998</v>
      </c>
      <c r="I768"/>
      <c r="J768" t="s">
        <v>14</v>
      </c>
      <c r="K768" s="272" t="s">
        <v>736</v>
      </c>
      <c r="L768"/>
    </row>
    <row r="769" spans="2:12">
      <c r="B769" s="257" t="s">
        <v>980</v>
      </c>
      <c r="C769" s="118" t="s">
        <v>1330</v>
      </c>
      <c r="D769" s="284" t="s">
        <v>1350</v>
      </c>
      <c r="E769" s="265">
        <v>643000</v>
      </c>
      <c r="F769" s="536">
        <f t="shared" si="34"/>
        <v>573676227.01999998</v>
      </c>
      <c r="G769" s="535">
        <f t="shared" si="33"/>
        <v>643000</v>
      </c>
      <c r="H769" s="534">
        <f t="shared" si="35"/>
        <v>573676227.01999998</v>
      </c>
      <c r="I769"/>
      <c r="J769" t="s">
        <v>14</v>
      </c>
      <c r="K769" s="272" t="s">
        <v>736</v>
      </c>
      <c r="L769"/>
    </row>
    <row r="770" spans="2:12">
      <c r="B770" s="257" t="s">
        <v>980</v>
      </c>
      <c r="C770" s="118" t="s">
        <v>1330</v>
      </c>
      <c r="D770" s="284" t="s">
        <v>1357</v>
      </c>
      <c r="E770" s="265">
        <v>1308000</v>
      </c>
      <c r="F770" s="536">
        <f t="shared" si="34"/>
        <v>574984227.01999998</v>
      </c>
      <c r="G770" s="535">
        <f t="shared" si="33"/>
        <v>1308000</v>
      </c>
      <c r="H770" s="534">
        <f t="shared" si="35"/>
        <v>574984227.01999998</v>
      </c>
      <c r="I770"/>
      <c r="J770" t="s">
        <v>14</v>
      </c>
      <c r="K770" s="272" t="s">
        <v>736</v>
      </c>
      <c r="L770"/>
    </row>
    <row r="771" spans="2:12">
      <c r="B771" s="257" t="s">
        <v>980</v>
      </c>
      <c r="C771" s="118" t="s">
        <v>1330</v>
      </c>
      <c r="D771" s="284" t="s">
        <v>1351</v>
      </c>
      <c r="E771" s="265">
        <v>84000</v>
      </c>
      <c r="F771" s="536">
        <f t="shared" si="34"/>
        <v>575068227.01999998</v>
      </c>
      <c r="G771" s="535">
        <f t="shared" si="33"/>
        <v>84000</v>
      </c>
      <c r="H771" s="534">
        <f t="shared" si="35"/>
        <v>575068227.01999998</v>
      </c>
      <c r="I771"/>
      <c r="J771" t="s">
        <v>14</v>
      </c>
      <c r="K771" s="272" t="s">
        <v>736</v>
      </c>
      <c r="L771"/>
    </row>
    <row r="772" spans="2:12">
      <c r="B772" s="257" t="s">
        <v>980</v>
      </c>
      <c r="C772" s="118" t="s">
        <v>1330</v>
      </c>
      <c r="D772" s="284" t="s">
        <v>1358</v>
      </c>
      <c r="E772" s="265">
        <v>427400</v>
      </c>
      <c r="F772" s="536">
        <f t="shared" si="34"/>
        <v>575495627.01999998</v>
      </c>
      <c r="G772" s="535">
        <f t="shared" si="33"/>
        <v>427400</v>
      </c>
      <c r="H772" s="534">
        <f t="shared" si="35"/>
        <v>575495627.01999998</v>
      </c>
      <c r="I772"/>
      <c r="J772" t="s">
        <v>14</v>
      </c>
      <c r="K772" s="272" t="s">
        <v>736</v>
      </c>
      <c r="L772"/>
    </row>
    <row r="773" spans="2:12">
      <c r="B773" s="257" t="s">
        <v>980</v>
      </c>
      <c r="C773" s="118" t="s">
        <v>1330</v>
      </c>
      <c r="D773" s="284" t="s">
        <v>1352</v>
      </c>
      <c r="E773" s="265">
        <v>230000</v>
      </c>
      <c r="F773" s="536">
        <f t="shared" si="34"/>
        <v>575725627.01999998</v>
      </c>
      <c r="G773" s="535">
        <f t="shared" si="33"/>
        <v>230000</v>
      </c>
      <c r="H773" s="534">
        <f t="shared" si="35"/>
        <v>575725627.01999998</v>
      </c>
      <c r="I773"/>
      <c r="J773" t="s">
        <v>14</v>
      </c>
      <c r="K773" s="272" t="s">
        <v>736</v>
      </c>
      <c r="L773"/>
    </row>
    <row r="774" spans="2:12">
      <c r="B774" s="257" t="s">
        <v>980</v>
      </c>
      <c r="C774" s="118" t="s">
        <v>1330</v>
      </c>
      <c r="D774" s="284" t="s">
        <v>1354</v>
      </c>
      <c r="E774" s="265">
        <v>238000</v>
      </c>
      <c r="F774" s="536">
        <f t="shared" si="34"/>
        <v>575963627.01999998</v>
      </c>
      <c r="G774" s="535">
        <f t="shared" si="33"/>
        <v>238000</v>
      </c>
      <c r="H774" s="534">
        <f t="shared" si="35"/>
        <v>575963627.01999998</v>
      </c>
      <c r="I774"/>
      <c r="J774" t="s">
        <v>14</v>
      </c>
      <c r="K774" s="272" t="s">
        <v>736</v>
      </c>
      <c r="L774"/>
    </row>
    <row r="775" spans="2:12">
      <c r="B775" s="257" t="s">
        <v>980</v>
      </c>
      <c r="C775" s="118" t="s">
        <v>1330</v>
      </c>
      <c r="D775" s="284" t="s">
        <v>1332</v>
      </c>
      <c r="E775" s="265">
        <v>3725000</v>
      </c>
      <c r="F775" s="536">
        <f t="shared" si="34"/>
        <v>579688627.01999998</v>
      </c>
      <c r="G775" s="535">
        <f t="shared" ref="G775:G838" si="36">E775</f>
        <v>3725000</v>
      </c>
      <c r="H775" s="534">
        <f t="shared" si="35"/>
        <v>579688627.01999998</v>
      </c>
      <c r="I775"/>
      <c r="J775" t="s">
        <v>14</v>
      </c>
      <c r="K775" s="272" t="s">
        <v>736</v>
      </c>
      <c r="L775"/>
    </row>
    <row r="776" spans="2:12">
      <c r="B776" s="257" t="s">
        <v>980</v>
      </c>
      <c r="C776" s="118" t="s">
        <v>1330</v>
      </c>
      <c r="D776" s="284" t="s">
        <v>1335</v>
      </c>
      <c r="E776" s="265">
        <v>813250</v>
      </c>
      <c r="F776" s="536">
        <f t="shared" si="34"/>
        <v>580501877.01999998</v>
      </c>
      <c r="G776" s="535">
        <f t="shared" si="36"/>
        <v>813250</v>
      </c>
      <c r="H776" s="534">
        <f t="shared" si="35"/>
        <v>580501877.01999998</v>
      </c>
      <c r="I776"/>
      <c r="J776" t="s">
        <v>14</v>
      </c>
      <c r="K776" s="272" t="s">
        <v>736</v>
      </c>
      <c r="L776"/>
    </row>
    <row r="777" spans="2:12">
      <c r="B777" s="257" t="s">
        <v>980</v>
      </c>
      <c r="C777" s="118" t="s">
        <v>1330</v>
      </c>
      <c r="D777" s="284" t="s">
        <v>1336</v>
      </c>
      <c r="E777" s="265">
        <v>792000</v>
      </c>
      <c r="F777" s="536">
        <f t="shared" si="34"/>
        <v>581293877.01999998</v>
      </c>
      <c r="G777" s="535">
        <f t="shared" si="36"/>
        <v>792000</v>
      </c>
      <c r="H777" s="534">
        <f t="shared" si="35"/>
        <v>581293877.01999998</v>
      </c>
      <c r="I777"/>
      <c r="J777" t="s">
        <v>14</v>
      </c>
      <c r="K777" s="272" t="s">
        <v>736</v>
      </c>
      <c r="L777"/>
    </row>
    <row r="778" spans="2:12">
      <c r="B778" s="257" t="s">
        <v>980</v>
      </c>
      <c r="C778" s="118" t="s">
        <v>1330</v>
      </c>
      <c r="D778" s="284" t="s">
        <v>1126</v>
      </c>
      <c r="E778" s="265">
        <v>1026740</v>
      </c>
      <c r="F778" s="536">
        <f t="shared" si="34"/>
        <v>582320617.01999998</v>
      </c>
      <c r="G778" s="535">
        <f t="shared" si="36"/>
        <v>1026740</v>
      </c>
      <c r="H778" s="534">
        <f t="shared" si="35"/>
        <v>582320617.01999998</v>
      </c>
      <c r="I778"/>
      <c r="J778" t="s">
        <v>14</v>
      </c>
      <c r="K778" s="272" t="s">
        <v>736</v>
      </c>
      <c r="L778"/>
    </row>
    <row r="779" spans="2:12">
      <c r="B779" s="257" t="s">
        <v>980</v>
      </c>
      <c r="C779" s="118" t="s">
        <v>1330</v>
      </c>
      <c r="D779" s="284" t="s">
        <v>1343</v>
      </c>
      <c r="E779" s="265">
        <v>2330000</v>
      </c>
      <c r="F779" s="536">
        <f t="shared" si="34"/>
        <v>584650617.01999998</v>
      </c>
      <c r="G779" s="535">
        <f t="shared" si="36"/>
        <v>2330000</v>
      </c>
      <c r="H779" s="534">
        <f t="shared" si="35"/>
        <v>584650617.01999998</v>
      </c>
      <c r="I779"/>
      <c r="J779" t="s">
        <v>14</v>
      </c>
      <c r="K779" s="272" t="s">
        <v>736</v>
      </c>
      <c r="L779"/>
    </row>
    <row r="780" spans="2:12">
      <c r="B780" s="257" t="s">
        <v>980</v>
      </c>
      <c r="C780" s="118" t="s">
        <v>1330</v>
      </c>
      <c r="D780" s="284" t="s">
        <v>1353</v>
      </c>
      <c r="E780" s="265">
        <v>1601600</v>
      </c>
      <c r="F780" s="536">
        <f t="shared" si="34"/>
        <v>586252217.01999998</v>
      </c>
      <c r="G780" s="535">
        <f t="shared" si="36"/>
        <v>1601600</v>
      </c>
      <c r="H780" s="534">
        <f t="shared" si="35"/>
        <v>586252217.01999998</v>
      </c>
      <c r="I780"/>
      <c r="J780" t="s">
        <v>14</v>
      </c>
      <c r="K780" s="272" t="s">
        <v>736</v>
      </c>
      <c r="L780"/>
    </row>
    <row r="781" spans="2:12">
      <c r="B781" s="257" t="s">
        <v>980</v>
      </c>
      <c r="C781" s="118" t="s">
        <v>1330</v>
      </c>
      <c r="D781" s="284" t="s">
        <v>1349</v>
      </c>
      <c r="E781" s="265">
        <v>546000</v>
      </c>
      <c r="F781" s="536">
        <f t="shared" ref="F781:F844" si="37">F780+E781</f>
        <v>586798217.01999998</v>
      </c>
      <c r="G781" s="535">
        <f t="shared" si="36"/>
        <v>546000</v>
      </c>
      <c r="H781" s="534">
        <f t="shared" ref="H781:H844" si="38">H780+G781</f>
        <v>586798217.01999998</v>
      </c>
      <c r="I781"/>
      <c r="J781" t="s">
        <v>14</v>
      </c>
      <c r="K781" s="272" t="s">
        <v>736</v>
      </c>
      <c r="L781"/>
    </row>
    <row r="782" spans="2:12">
      <c r="B782" s="257" t="s">
        <v>980</v>
      </c>
      <c r="C782" s="118" t="s">
        <v>1330</v>
      </c>
      <c r="D782" s="284" t="s">
        <v>1359</v>
      </c>
      <c r="E782" s="265">
        <v>826000</v>
      </c>
      <c r="F782" s="536">
        <f t="shared" si="37"/>
        <v>587624217.01999998</v>
      </c>
      <c r="G782" s="535">
        <f t="shared" si="36"/>
        <v>826000</v>
      </c>
      <c r="H782" s="534">
        <f t="shared" si="38"/>
        <v>587624217.01999998</v>
      </c>
      <c r="I782"/>
      <c r="J782" t="s">
        <v>14</v>
      </c>
      <c r="K782" s="272" t="s">
        <v>736</v>
      </c>
      <c r="L782"/>
    </row>
    <row r="783" spans="2:12">
      <c r="B783" s="257" t="s">
        <v>980</v>
      </c>
      <c r="C783" s="118" t="s">
        <v>2353</v>
      </c>
      <c r="D783" s="284" t="s">
        <v>2354</v>
      </c>
      <c r="E783" s="265">
        <v>10000</v>
      </c>
      <c r="F783" s="536">
        <f t="shared" si="37"/>
        <v>587634217.01999998</v>
      </c>
      <c r="G783" s="535">
        <f t="shared" si="36"/>
        <v>10000</v>
      </c>
      <c r="H783" s="534">
        <f t="shared" si="38"/>
        <v>587634217.01999998</v>
      </c>
      <c r="I783"/>
      <c r="J783" t="s">
        <v>51</v>
      </c>
      <c r="K783" s="272" t="s">
        <v>1214</v>
      </c>
      <c r="L783"/>
    </row>
    <row r="784" spans="2:12">
      <c r="B784" s="257" t="s">
        <v>980</v>
      </c>
      <c r="C784" s="118" t="s">
        <v>2353</v>
      </c>
      <c r="D784" s="284" t="s">
        <v>2355</v>
      </c>
      <c r="E784" s="265">
        <v>20000</v>
      </c>
      <c r="F784" s="536">
        <f t="shared" si="37"/>
        <v>587654217.01999998</v>
      </c>
      <c r="G784" s="535">
        <f t="shared" si="36"/>
        <v>20000</v>
      </c>
      <c r="H784" s="534">
        <f t="shared" si="38"/>
        <v>587654217.01999998</v>
      </c>
      <c r="I784"/>
      <c r="J784" t="s">
        <v>51</v>
      </c>
      <c r="K784" s="272" t="s">
        <v>1214</v>
      </c>
      <c r="L784"/>
    </row>
    <row r="785" spans="2:12">
      <c r="B785" s="257" t="s">
        <v>980</v>
      </c>
      <c r="C785" s="118" t="s">
        <v>1360</v>
      </c>
      <c r="D785" s="284" t="s">
        <v>4098</v>
      </c>
      <c r="E785" s="265">
        <v>1440000</v>
      </c>
      <c r="F785" s="536">
        <f t="shared" si="37"/>
        <v>589094217.01999998</v>
      </c>
      <c r="G785" s="535">
        <f t="shared" si="36"/>
        <v>1440000</v>
      </c>
      <c r="H785" s="534">
        <f t="shared" si="38"/>
        <v>589094217.01999998</v>
      </c>
      <c r="I785"/>
      <c r="J785" t="s">
        <v>48</v>
      </c>
      <c r="K785" s="272" t="s">
        <v>489</v>
      </c>
      <c r="L785"/>
    </row>
    <row r="786" spans="2:12">
      <c r="B786" s="257" t="s">
        <v>980</v>
      </c>
      <c r="C786" s="118" t="s">
        <v>1360</v>
      </c>
      <c r="D786" s="284" t="s">
        <v>1374</v>
      </c>
      <c r="E786" s="265">
        <v>40000</v>
      </c>
      <c r="F786" s="536">
        <f t="shared" si="37"/>
        <v>589134217.01999998</v>
      </c>
      <c r="G786" s="535">
        <f t="shared" si="36"/>
        <v>40000</v>
      </c>
      <c r="H786" s="534">
        <f t="shared" si="38"/>
        <v>589134217.01999998</v>
      </c>
      <c r="I786"/>
      <c r="J786" t="s">
        <v>48</v>
      </c>
      <c r="K786" s="272" t="s">
        <v>489</v>
      </c>
      <c r="L786"/>
    </row>
    <row r="787" spans="2:12">
      <c r="B787" s="257" t="s">
        <v>980</v>
      </c>
      <c r="C787" s="118" t="s">
        <v>1360</v>
      </c>
      <c r="D787" s="284" t="s">
        <v>1375</v>
      </c>
      <c r="E787" s="265">
        <v>200000</v>
      </c>
      <c r="F787" s="536">
        <f t="shared" si="37"/>
        <v>589334217.01999998</v>
      </c>
      <c r="G787" s="535">
        <f t="shared" si="36"/>
        <v>200000</v>
      </c>
      <c r="H787" s="534">
        <f t="shared" si="38"/>
        <v>589334217.01999998</v>
      </c>
      <c r="I787"/>
      <c r="J787" t="s">
        <v>48</v>
      </c>
      <c r="K787" s="272" t="s">
        <v>489</v>
      </c>
      <c r="L787"/>
    </row>
    <row r="788" spans="2:12">
      <c r="B788" s="257" t="s">
        <v>980</v>
      </c>
      <c r="C788" s="118" t="s">
        <v>1360</v>
      </c>
      <c r="D788" s="284" t="s">
        <v>1377</v>
      </c>
      <c r="E788" s="265">
        <v>40000</v>
      </c>
      <c r="F788" s="536">
        <f t="shared" si="37"/>
        <v>589374217.01999998</v>
      </c>
      <c r="G788" s="535">
        <f t="shared" si="36"/>
        <v>40000</v>
      </c>
      <c r="H788" s="534">
        <f t="shared" si="38"/>
        <v>589374217.01999998</v>
      </c>
      <c r="I788"/>
      <c r="J788" t="s">
        <v>48</v>
      </c>
      <c r="K788" s="272" t="s">
        <v>489</v>
      </c>
      <c r="L788"/>
    </row>
    <row r="789" spans="2:12">
      <c r="B789" s="257" t="s">
        <v>980</v>
      </c>
      <c r="C789" s="118" t="s">
        <v>1360</v>
      </c>
      <c r="D789" s="284" t="s">
        <v>1378</v>
      </c>
      <c r="E789" s="265">
        <v>10000</v>
      </c>
      <c r="F789" s="536">
        <f t="shared" si="37"/>
        <v>589384217.01999998</v>
      </c>
      <c r="G789" s="535">
        <f t="shared" si="36"/>
        <v>10000</v>
      </c>
      <c r="H789" s="534">
        <f t="shared" si="38"/>
        <v>589384217.01999998</v>
      </c>
      <c r="I789"/>
      <c r="J789" t="s">
        <v>48</v>
      </c>
      <c r="K789" s="272" t="s">
        <v>489</v>
      </c>
      <c r="L789"/>
    </row>
    <row r="790" spans="2:12">
      <c r="B790" s="257" t="s">
        <v>980</v>
      </c>
      <c r="C790" s="118" t="s">
        <v>1360</v>
      </c>
      <c r="D790" s="284" t="s">
        <v>1362</v>
      </c>
      <c r="E790" s="265">
        <v>150000</v>
      </c>
      <c r="F790" s="536">
        <f t="shared" si="37"/>
        <v>589534217.01999998</v>
      </c>
      <c r="G790" s="535">
        <f t="shared" si="36"/>
        <v>150000</v>
      </c>
      <c r="H790" s="534">
        <f t="shared" si="38"/>
        <v>589534217.01999998</v>
      </c>
      <c r="I790"/>
      <c r="J790" t="s">
        <v>48</v>
      </c>
      <c r="K790" s="272" t="s">
        <v>489</v>
      </c>
      <c r="L790"/>
    </row>
    <row r="791" spans="2:12">
      <c r="B791" s="257" t="s">
        <v>980</v>
      </c>
      <c r="C791" s="118" t="s">
        <v>1360</v>
      </c>
      <c r="D791" s="284" t="s">
        <v>1363</v>
      </c>
      <c r="E791" s="265">
        <v>500000</v>
      </c>
      <c r="F791" s="536">
        <f t="shared" si="37"/>
        <v>590034217.01999998</v>
      </c>
      <c r="G791" s="535">
        <f t="shared" si="36"/>
        <v>500000</v>
      </c>
      <c r="H791" s="534">
        <f t="shared" si="38"/>
        <v>590034217.01999998</v>
      </c>
      <c r="I791"/>
      <c r="J791" t="s">
        <v>48</v>
      </c>
      <c r="K791" s="272" t="s">
        <v>489</v>
      </c>
      <c r="L791"/>
    </row>
    <row r="792" spans="2:12">
      <c r="B792" s="257" t="s">
        <v>980</v>
      </c>
      <c r="C792" s="118" t="s">
        <v>1360</v>
      </c>
      <c r="D792" s="284" t="s">
        <v>1364</v>
      </c>
      <c r="E792" s="265">
        <v>175000</v>
      </c>
      <c r="F792" s="536">
        <f t="shared" si="37"/>
        <v>590209217.01999998</v>
      </c>
      <c r="G792" s="535">
        <f t="shared" si="36"/>
        <v>175000</v>
      </c>
      <c r="H792" s="534">
        <f t="shared" si="38"/>
        <v>590209217.01999998</v>
      </c>
      <c r="I792"/>
      <c r="J792" t="s">
        <v>48</v>
      </c>
      <c r="K792" s="272" t="s">
        <v>489</v>
      </c>
      <c r="L792"/>
    </row>
    <row r="793" spans="2:12">
      <c r="B793" s="257" t="s">
        <v>980</v>
      </c>
      <c r="C793" s="118" t="s">
        <v>1360</v>
      </c>
      <c r="D793" s="284" t="s">
        <v>1366</v>
      </c>
      <c r="E793" s="265">
        <v>25000</v>
      </c>
      <c r="F793" s="536">
        <f t="shared" si="37"/>
        <v>590234217.01999998</v>
      </c>
      <c r="G793" s="535">
        <f t="shared" si="36"/>
        <v>25000</v>
      </c>
      <c r="H793" s="534">
        <f t="shared" si="38"/>
        <v>590234217.01999998</v>
      </c>
      <c r="I793"/>
      <c r="J793" t="s">
        <v>48</v>
      </c>
      <c r="K793" s="272" t="s">
        <v>489</v>
      </c>
      <c r="L793"/>
    </row>
    <row r="794" spans="2:12">
      <c r="B794" s="257" t="s">
        <v>980</v>
      </c>
      <c r="C794" s="118" t="s">
        <v>1360</v>
      </c>
      <c r="D794" s="284" t="s">
        <v>1367</v>
      </c>
      <c r="E794" s="265">
        <v>750000</v>
      </c>
      <c r="F794" s="536">
        <f t="shared" si="37"/>
        <v>590984217.01999998</v>
      </c>
      <c r="G794" s="535">
        <f t="shared" si="36"/>
        <v>750000</v>
      </c>
      <c r="H794" s="534">
        <f t="shared" si="38"/>
        <v>590984217.01999998</v>
      </c>
      <c r="I794"/>
      <c r="J794" t="s">
        <v>48</v>
      </c>
      <c r="K794" s="272" t="s">
        <v>489</v>
      </c>
      <c r="L794"/>
    </row>
    <row r="795" spans="2:12">
      <c r="B795" s="257" t="s">
        <v>980</v>
      </c>
      <c r="C795" s="118" t="s">
        <v>1360</v>
      </c>
      <c r="D795" s="284" t="s">
        <v>1376</v>
      </c>
      <c r="E795" s="265">
        <v>100000</v>
      </c>
      <c r="F795" s="536">
        <f t="shared" si="37"/>
        <v>591084217.01999998</v>
      </c>
      <c r="G795" s="535">
        <f t="shared" si="36"/>
        <v>100000</v>
      </c>
      <c r="H795" s="534">
        <f t="shared" si="38"/>
        <v>591084217.01999998</v>
      </c>
      <c r="I795"/>
      <c r="J795" t="s">
        <v>48</v>
      </c>
      <c r="K795" s="272" t="s">
        <v>489</v>
      </c>
      <c r="L795"/>
    </row>
    <row r="796" spans="2:12">
      <c r="B796" s="257" t="s">
        <v>980</v>
      </c>
      <c r="C796" s="118" t="s">
        <v>1360</v>
      </c>
      <c r="D796" s="284" t="s">
        <v>1369</v>
      </c>
      <c r="E796" s="265">
        <v>500000</v>
      </c>
      <c r="F796" s="536">
        <f t="shared" si="37"/>
        <v>591584217.01999998</v>
      </c>
      <c r="G796" s="535">
        <f t="shared" si="36"/>
        <v>500000</v>
      </c>
      <c r="H796" s="534">
        <f t="shared" si="38"/>
        <v>591584217.01999998</v>
      </c>
      <c r="I796"/>
      <c r="J796" t="s">
        <v>48</v>
      </c>
      <c r="K796" s="272" t="s">
        <v>489</v>
      </c>
      <c r="L796"/>
    </row>
    <row r="797" spans="2:12">
      <c r="B797" s="257" t="s">
        <v>980</v>
      </c>
      <c r="C797" s="118" t="s">
        <v>1360</v>
      </c>
      <c r="D797" s="284" t="s">
        <v>1370</v>
      </c>
      <c r="E797" s="265">
        <v>400000</v>
      </c>
      <c r="F797" s="536">
        <f t="shared" si="37"/>
        <v>591984217.01999998</v>
      </c>
      <c r="G797" s="535">
        <f t="shared" si="36"/>
        <v>400000</v>
      </c>
      <c r="H797" s="534">
        <f t="shared" si="38"/>
        <v>591984217.01999998</v>
      </c>
      <c r="I797"/>
      <c r="J797" t="s">
        <v>48</v>
      </c>
      <c r="K797" s="272" t="s">
        <v>489</v>
      </c>
      <c r="L797"/>
    </row>
    <row r="798" spans="2:12">
      <c r="B798" s="257" t="s">
        <v>980</v>
      </c>
      <c r="C798" s="118" t="s">
        <v>1360</v>
      </c>
      <c r="D798" s="284" t="s">
        <v>1371</v>
      </c>
      <c r="E798" s="265">
        <v>300000</v>
      </c>
      <c r="F798" s="536">
        <f t="shared" si="37"/>
        <v>592284217.01999998</v>
      </c>
      <c r="G798" s="535">
        <f t="shared" si="36"/>
        <v>300000</v>
      </c>
      <c r="H798" s="534">
        <f t="shared" si="38"/>
        <v>592284217.01999998</v>
      </c>
      <c r="I798"/>
      <c r="J798" t="s">
        <v>48</v>
      </c>
      <c r="K798" s="272" t="s">
        <v>489</v>
      </c>
      <c r="L798"/>
    </row>
    <row r="799" spans="2:12">
      <c r="B799" s="257" t="s">
        <v>980</v>
      </c>
      <c r="C799" s="118" t="s">
        <v>1360</v>
      </c>
      <c r="D799" s="284" t="s">
        <v>1372</v>
      </c>
      <c r="E799" s="265">
        <v>250000</v>
      </c>
      <c r="F799" s="536">
        <f t="shared" si="37"/>
        <v>592534217.01999998</v>
      </c>
      <c r="G799" s="535">
        <f t="shared" si="36"/>
        <v>250000</v>
      </c>
      <c r="H799" s="534">
        <f t="shared" si="38"/>
        <v>592534217.01999998</v>
      </c>
      <c r="I799"/>
      <c r="J799" t="s">
        <v>48</v>
      </c>
      <c r="K799" s="272" t="s">
        <v>489</v>
      </c>
      <c r="L799"/>
    </row>
    <row r="800" spans="2:12">
      <c r="B800" s="257" t="s">
        <v>980</v>
      </c>
      <c r="C800" s="118" t="s">
        <v>1360</v>
      </c>
      <c r="D800" s="284" t="s">
        <v>1379</v>
      </c>
      <c r="E800" s="265">
        <v>250000</v>
      </c>
      <c r="F800" s="536">
        <f t="shared" si="37"/>
        <v>592784217.01999998</v>
      </c>
      <c r="G800" s="535">
        <f t="shared" si="36"/>
        <v>250000</v>
      </c>
      <c r="H800" s="534">
        <f t="shared" si="38"/>
        <v>592784217.01999998</v>
      </c>
      <c r="I800"/>
      <c r="J800" t="s">
        <v>48</v>
      </c>
      <c r="K800" s="272" t="s">
        <v>489</v>
      </c>
      <c r="L800"/>
    </row>
    <row r="801" spans="2:12">
      <c r="B801" s="257" t="s">
        <v>980</v>
      </c>
      <c r="C801" s="118" t="s">
        <v>1360</v>
      </c>
      <c r="D801" s="284" t="s">
        <v>1361</v>
      </c>
      <c r="E801" s="265">
        <v>125000</v>
      </c>
      <c r="F801" s="536">
        <f t="shared" si="37"/>
        <v>592909217.01999998</v>
      </c>
      <c r="G801" s="535">
        <f t="shared" si="36"/>
        <v>125000</v>
      </c>
      <c r="H801" s="534">
        <f t="shared" si="38"/>
        <v>592909217.01999998</v>
      </c>
      <c r="I801"/>
      <c r="J801" t="s">
        <v>48</v>
      </c>
      <c r="K801" s="272" t="s">
        <v>489</v>
      </c>
      <c r="L801"/>
    </row>
    <row r="802" spans="2:12">
      <c r="B802" s="257" t="s">
        <v>980</v>
      </c>
      <c r="C802" s="118" t="s">
        <v>1360</v>
      </c>
      <c r="D802" s="284" t="s">
        <v>1365</v>
      </c>
      <c r="E802" s="265">
        <v>150000</v>
      </c>
      <c r="F802" s="536">
        <f t="shared" si="37"/>
        <v>593059217.01999998</v>
      </c>
      <c r="G802" s="535">
        <f t="shared" si="36"/>
        <v>150000</v>
      </c>
      <c r="H802" s="534">
        <f t="shared" si="38"/>
        <v>593059217.01999998</v>
      </c>
      <c r="I802"/>
      <c r="J802" t="s">
        <v>48</v>
      </c>
      <c r="K802" s="272" t="s">
        <v>489</v>
      </c>
      <c r="L802"/>
    </row>
    <row r="803" spans="2:12">
      <c r="B803" s="257" t="s">
        <v>980</v>
      </c>
      <c r="C803" s="118" t="s">
        <v>1360</v>
      </c>
      <c r="D803" s="284" t="s">
        <v>2894</v>
      </c>
      <c r="E803" s="265">
        <v>500000</v>
      </c>
      <c r="F803" s="536">
        <f t="shared" si="37"/>
        <v>593559217.01999998</v>
      </c>
      <c r="G803" s="535">
        <f t="shared" si="36"/>
        <v>500000</v>
      </c>
      <c r="H803" s="534">
        <f t="shared" si="38"/>
        <v>593559217.01999998</v>
      </c>
      <c r="I803"/>
      <c r="J803" t="s">
        <v>48</v>
      </c>
      <c r="K803" s="272" t="s">
        <v>489</v>
      </c>
      <c r="L803"/>
    </row>
    <row r="804" spans="2:12">
      <c r="B804" s="257" t="s">
        <v>980</v>
      </c>
      <c r="C804" s="118" t="s">
        <v>1360</v>
      </c>
      <c r="D804" s="284" t="s">
        <v>1368</v>
      </c>
      <c r="E804" s="265">
        <v>300000</v>
      </c>
      <c r="F804" s="536">
        <f t="shared" si="37"/>
        <v>593859217.01999998</v>
      </c>
      <c r="G804" s="535">
        <f t="shared" si="36"/>
        <v>300000</v>
      </c>
      <c r="H804" s="534">
        <f t="shared" si="38"/>
        <v>593859217.01999998</v>
      </c>
      <c r="I804"/>
      <c r="J804" t="s">
        <v>48</v>
      </c>
      <c r="K804" s="272" t="s">
        <v>489</v>
      </c>
      <c r="L804"/>
    </row>
    <row r="805" spans="2:12">
      <c r="B805" s="257" t="s">
        <v>980</v>
      </c>
      <c r="C805" s="118" t="s">
        <v>1360</v>
      </c>
      <c r="D805" s="284" t="s">
        <v>4099</v>
      </c>
      <c r="E805" s="265">
        <v>1740000</v>
      </c>
      <c r="F805" s="536">
        <f t="shared" si="37"/>
        <v>595599217.01999998</v>
      </c>
      <c r="G805" s="535">
        <f t="shared" si="36"/>
        <v>1740000</v>
      </c>
      <c r="H805" s="534">
        <f t="shared" si="38"/>
        <v>595599217.01999998</v>
      </c>
      <c r="I805"/>
      <c r="J805" t="s">
        <v>48</v>
      </c>
      <c r="K805" s="272" t="s">
        <v>489</v>
      </c>
      <c r="L805"/>
    </row>
    <row r="806" spans="2:12">
      <c r="B806" s="257" t="s">
        <v>980</v>
      </c>
      <c r="C806" s="118" t="s">
        <v>1360</v>
      </c>
      <c r="D806" s="284" t="s">
        <v>1373</v>
      </c>
      <c r="E806" s="265">
        <v>235000</v>
      </c>
      <c r="F806" s="536">
        <f t="shared" si="37"/>
        <v>595834217.01999998</v>
      </c>
      <c r="G806" s="535">
        <f t="shared" si="36"/>
        <v>235000</v>
      </c>
      <c r="H806" s="534">
        <f t="shared" si="38"/>
        <v>595834217.01999998</v>
      </c>
      <c r="I806"/>
      <c r="J806" t="s">
        <v>48</v>
      </c>
      <c r="K806" s="272" t="s">
        <v>489</v>
      </c>
      <c r="L806"/>
    </row>
    <row r="807" spans="2:12">
      <c r="B807" s="257" t="s">
        <v>980</v>
      </c>
      <c r="C807" s="118" t="s">
        <v>1360</v>
      </c>
      <c r="D807" s="284" t="s">
        <v>2895</v>
      </c>
      <c r="E807" s="265">
        <v>300000</v>
      </c>
      <c r="F807" s="536">
        <f t="shared" si="37"/>
        <v>596134217.01999998</v>
      </c>
      <c r="G807" s="535">
        <f t="shared" si="36"/>
        <v>300000</v>
      </c>
      <c r="H807" s="534">
        <f t="shared" si="38"/>
        <v>596134217.01999998</v>
      </c>
      <c r="I807"/>
      <c r="J807" t="s">
        <v>48</v>
      </c>
      <c r="K807" s="272" t="s">
        <v>489</v>
      </c>
      <c r="L807"/>
    </row>
    <row r="808" spans="2:12">
      <c r="B808" s="257" t="s">
        <v>980</v>
      </c>
      <c r="C808" s="118" t="s">
        <v>1380</v>
      </c>
      <c r="D808" s="284" t="s">
        <v>1392</v>
      </c>
      <c r="E808" s="265">
        <v>142000</v>
      </c>
      <c r="F808" s="536">
        <f t="shared" si="37"/>
        <v>596276217.01999998</v>
      </c>
      <c r="G808" s="535">
        <f t="shared" si="36"/>
        <v>142000</v>
      </c>
      <c r="H808" s="534">
        <f t="shared" si="38"/>
        <v>596276217.01999998</v>
      </c>
      <c r="I808"/>
      <c r="J808" t="s">
        <v>14</v>
      </c>
      <c r="K808" s="272" t="s">
        <v>736</v>
      </c>
      <c r="L808"/>
    </row>
    <row r="809" spans="2:12">
      <c r="B809" s="257" t="s">
        <v>980</v>
      </c>
      <c r="C809" s="118" t="s">
        <v>1380</v>
      </c>
      <c r="D809" s="284" t="s">
        <v>1386</v>
      </c>
      <c r="E809" s="265">
        <v>217000</v>
      </c>
      <c r="F809" s="536">
        <f t="shared" si="37"/>
        <v>596493217.01999998</v>
      </c>
      <c r="G809" s="535">
        <f t="shared" si="36"/>
        <v>217000</v>
      </c>
      <c r="H809" s="534">
        <f t="shared" si="38"/>
        <v>596493217.01999998</v>
      </c>
      <c r="I809"/>
      <c r="J809" t="s">
        <v>14</v>
      </c>
      <c r="K809" s="272" t="s">
        <v>736</v>
      </c>
      <c r="L809"/>
    </row>
    <row r="810" spans="2:12">
      <c r="B810" s="257" t="s">
        <v>980</v>
      </c>
      <c r="C810" s="118" t="s">
        <v>1380</v>
      </c>
      <c r="D810" s="284" t="s">
        <v>1391</v>
      </c>
      <c r="E810" s="265">
        <v>33000</v>
      </c>
      <c r="F810" s="536">
        <f t="shared" si="37"/>
        <v>596526217.01999998</v>
      </c>
      <c r="G810" s="535">
        <f t="shared" si="36"/>
        <v>33000</v>
      </c>
      <c r="H810" s="534">
        <f t="shared" si="38"/>
        <v>596526217.01999998</v>
      </c>
      <c r="I810"/>
      <c r="J810" t="s">
        <v>14</v>
      </c>
      <c r="K810" s="272" t="s">
        <v>736</v>
      </c>
      <c r="L810"/>
    </row>
    <row r="811" spans="2:12">
      <c r="B811" s="257" t="s">
        <v>980</v>
      </c>
      <c r="C811" s="118" t="s">
        <v>1380</v>
      </c>
      <c r="D811" s="284" t="s">
        <v>1387</v>
      </c>
      <c r="E811" s="265">
        <v>708000</v>
      </c>
      <c r="F811" s="536">
        <f t="shared" si="37"/>
        <v>597234217.01999998</v>
      </c>
      <c r="G811" s="535">
        <f t="shared" si="36"/>
        <v>708000</v>
      </c>
      <c r="H811" s="534">
        <f t="shared" si="38"/>
        <v>597234217.01999998</v>
      </c>
      <c r="I811"/>
      <c r="J811" t="s">
        <v>14</v>
      </c>
      <c r="K811" s="272" t="s">
        <v>736</v>
      </c>
      <c r="L811"/>
    </row>
    <row r="812" spans="2:12">
      <c r="B812" s="257" t="s">
        <v>980</v>
      </c>
      <c r="C812" s="118" t="s">
        <v>1380</v>
      </c>
      <c r="D812" s="284" t="s">
        <v>1397</v>
      </c>
      <c r="E812" s="265">
        <v>265000</v>
      </c>
      <c r="F812" s="536">
        <f t="shared" si="37"/>
        <v>597499217.01999998</v>
      </c>
      <c r="G812" s="535">
        <f t="shared" si="36"/>
        <v>265000</v>
      </c>
      <c r="H812" s="534">
        <f t="shared" si="38"/>
        <v>597499217.01999998</v>
      </c>
      <c r="I812"/>
      <c r="J812" t="s">
        <v>14</v>
      </c>
      <c r="K812" s="272" t="s">
        <v>736</v>
      </c>
      <c r="L812"/>
    </row>
    <row r="813" spans="2:12">
      <c r="B813" s="257" t="s">
        <v>980</v>
      </c>
      <c r="C813" s="118" t="s">
        <v>1380</v>
      </c>
      <c r="D813" s="284" t="s">
        <v>1399</v>
      </c>
      <c r="E813" s="265">
        <v>495000</v>
      </c>
      <c r="F813" s="536">
        <f t="shared" si="37"/>
        <v>597994217.01999998</v>
      </c>
      <c r="G813" s="535">
        <f t="shared" si="36"/>
        <v>495000</v>
      </c>
      <c r="H813" s="534">
        <f t="shared" si="38"/>
        <v>597994217.01999998</v>
      </c>
      <c r="I813"/>
      <c r="J813" t="s">
        <v>14</v>
      </c>
      <c r="K813" s="272" t="s">
        <v>736</v>
      </c>
      <c r="L813"/>
    </row>
    <row r="814" spans="2:12">
      <c r="B814" s="257" t="s">
        <v>980</v>
      </c>
      <c r="C814" s="118" t="s">
        <v>1380</v>
      </c>
      <c r="D814" s="284" t="s">
        <v>1389</v>
      </c>
      <c r="E814" s="265">
        <v>97000</v>
      </c>
      <c r="F814" s="536">
        <f t="shared" si="37"/>
        <v>598091217.01999998</v>
      </c>
      <c r="G814" s="535">
        <f t="shared" si="36"/>
        <v>97000</v>
      </c>
      <c r="H814" s="534">
        <f t="shared" si="38"/>
        <v>598091217.01999998</v>
      </c>
      <c r="I814"/>
      <c r="J814" t="s">
        <v>14</v>
      </c>
      <c r="K814" s="272" t="s">
        <v>736</v>
      </c>
      <c r="L814"/>
    </row>
    <row r="815" spans="2:12">
      <c r="B815" s="257" t="s">
        <v>980</v>
      </c>
      <c r="C815" s="118" t="s">
        <v>1380</v>
      </c>
      <c r="D815" s="284" t="s">
        <v>1403</v>
      </c>
      <c r="E815" s="265">
        <v>250000</v>
      </c>
      <c r="F815" s="536">
        <f t="shared" si="37"/>
        <v>598341217.01999998</v>
      </c>
      <c r="G815" s="535">
        <f t="shared" si="36"/>
        <v>250000</v>
      </c>
      <c r="H815" s="534">
        <f t="shared" si="38"/>
        <v>598341217.01999998</v>
      </c>
      <c r="I815"/>
      <c r="J815" t="s">
        <v>14</v>
      </c>
      <c r="K815" s="272" t="s">
        <v>736</v>
      </c>
      <c r="L815"/>
    </row>
    <row r="816" spans="2:12">
      <c r="B816" s="257" t="s">
        <v>980</v>
      </c>
      <c r="C816" s="118" t="s">
        <v>1380</v>
      </c>
      <c r="D816" s="284" t="s">
        <v>1407</v>
      </c>
      <c r="E816" s="265">
        <v>100000</v>
      </c>
      <c r="F816" s="536">
        <f t="shared" si="37"/>
        <v>598441217.01999998</v>
      </c>
      <c r="G816" s="535">
        <f t="shared" si="36"/>
        <v>100000</v>
      </c>
      <c r="H816" s="534">
        <f t="shared" si="38"/>
        <v>598441217.01999998</v>
      </c>
      <c r="I816"/>
      <c r="J816" t="s">
        <v>14</v>
      </c>
      <c r="K816" s="272" t="s">
        <v>736</v>
      </c>
      <c r="L816"/>
    </row>
    <row r="817" spans="2:12">
      <c r="B817" s="257" t="s">
        <v>980</v>
      </c>
      <c r="C817" s="118" t="s">
        <v>1380</v>
      </c>
      <c r="D817" s="284" t="s">
        <v>1395</v>
      </c>
      <c r="E817" s="265">
        <v>801000</v>
      </c>
      <c r="F817" s="536">
        <f t="shared" si="37"/>
        <v>599242217.01999998</v>
      </c>
      <c r="G817" s="535">
        <f t="shared" si="36"/>
        <v>801000</v>
      </c>
      <c r="H817" s="534">
        <f t="shared" si="38"/>
        <v>599242217.01999998</v>
      </c>
      <c r="I817"/>
      <c r="J817" t="s">
        <v>14</v>
      </c>
      <c r="K817" s="272" t="s">
        <v>736</v>
      </c>
      <c r="L817"/>
    </row>
    <row r="818" spans="2:12">
      <c r="B818" s="257" t="s">
        <v>980</v>
      </c>
      <c r="C818" s="118" t="s">
        <v>1380</v>
      </c>
      <c r="D818" s="284" t="s">
        <v>1382</v>
      </c>
      <c r="E818" s="265">
        <v>1000000</v>
      </c>
      <c r="F818" s="536">
        <f t="shared" si="37"/>
        <v>600242217.01999998</v>
      </c>
      <c r="G818" s="535">
        <f t="shared" si="36"/>
        <v>1000000</v>
      </c>
      <c r="H818" s="534">
        <f t="shared" si="38"/>
        <v>600242217.01999998</v>
      </c>
      <c r="I818"/>
      <c r="J818" t="s">
        <v>14</v>
      </c>
      <c r="K818" s="272" t="s">
        <v>736</v>
      </c>
      <c r="L818"/>
    </row>
    <row r="819" spans="2:12">
      <c r="B819" s="257" t="s">
        <v>980</v>
      </c>
      <c r="C819" s="118" t="s">
        <v>1380</v>
      </c>
      <c r="D819" s="284" t="s">
        <v>1383</v>
      </c>
      <c r="E819" s="265">
        <v>1479000</v>
      </c>
      <c r="F819" s="536">
        <f t="shared" si="37"/>
        <v>601721217.01999998</v>
      </c>
      <c r="G819" s="535">
        <f t="shared" si="36"/>
        <v>1479000</v>
      </c>
      <c r="H819" s="534">
        <f t="shared" si="38"/>
        <v>601721217.01999998</v>
      </c>
      <c r="I819"/>
      <c r="J819" t="s">
        <v>14</v>
      </c>
      <c r="K819" s="272" t="s">
        <v>736</v>
      </c>
      <c r="L819"/>
    </row>
    <row r="820" spans="2:12">
      <c r="B820" s="257" t="s">
        <v>980</v>
      </c>
      <c r="C820" s="118" t="s">
        <v>1380</v>
      </c>
      <c r="D820" s="284" t="s">
        <v>1402</v>
      </c>
      <c r="E820" s="265">
        <v>100000</v>
      </c>
      <c r="F820" s="536">
        <f t="shared" si="37"/>
        <v>601821217.01999998</v>
      </c>
      <c r="G820" s="535">
        <f t="shared" si="36"/>
        <v>100000</v>
      </c>
      <c r="H820" s="534">
        <f t="shared" si="38"/>
        <v>601821217.01999998</v>
      </c>
      <c r="I820"/>
      <c r="J820" t="s">
        <v>14</v>
      </c>
      <c r="K820" s="272" t="s">
        <v>736</v>
      </c>
      <c r="L820"/>
    </row>
    <row r="821" spans="2:12">
      <c r="B821" s="257" t="s">
        <v>980</v>
      </c>
      <c r="C821" s="118" t="s">
        <v>1380</v>
      </c>
      <c r="D821" s="284" t="s">
        <v>1385</v>
      </c>
      <c r="E821" s="265">
        <v>600000</v>
      </c>
      <c r="F821" s="536">
        <f t="shared" si="37"/>
        <v>602421217.01999998</v>
      </c>
      <c r="G821" s="535">
        <f t="shared" si="36"/>
        <v>600000</v>
      </c>
      <c r="H821" s="534">
        <f t="shared" si="38"/>
        <v>602421217.01999998</v>
      </c>
      <c r="I821"/>
      <c r="J821" t="s">
        <v>14</v>
      </c>
      <c r="K821" s="272" t="s">
        <v>736</v>
      </c>
      <c r="L821"/>
    </row>
    <row r="822" spans="2:12">
      <c r="B822" s="257" t="s">
        <v>980</v>
      </c>
      <c r="C822" s="118" t="s">
        <v>1380</v>
      </c>
      <c r="D822" s="284" t="s">
        <v>1388</v>
      </c>
      <c r="E822" s="265">
        <v>469000</v>
      </c>
      <c r="F822" s="536">
        <f t="shared" si="37"/>
        <v>602890217.01999998</v>
      </c>
      <c r="G822" s="535">
        <f t="shared" si="36"/>
        <v>469000</v>
      </c>
      <c r="H822" s="534">
        <f t="shared" si="38"/>
        <v>602890217.01999998</v>
      </c>
      <c r="I822"/>
      <c r="J822" t="s">
        <v>14</v>
      </c>
      <c r="K822" s="272" t="s">
        <v>736</v>
      </c>
      <c r="L822"/>
    </row>
    <row r="823" spans="2:12">
      <c r="B823" s="257" t="s">
        <v>980</v>
      </c>
      <c r="C823" s="118" t="s">
        <v>1380</v>
      </c>
      <c r="D823" s="284" t="s">
        <v>1405</v>
      </c>
      <c r="E823" s="265">
        <v>150000</v>
      </c>
      <c r="F823" s="536">
        <f t="shared" si="37"/>
        <v>603040217.01999998</v>
      </c>
      <c r="G823" s="535">
        <f t="shared" si="36"/>
        <v>150000</v>
      </c>
      <c r="H823" s="534">
        <f t="shared" si="38"/>
        <v>603040217.01999998</v>
      </c>
      <c r="I823"/>
      <c r="J823" t="s">
        <v>14</v>
      </c>
      <c r="K823" s="272" t="s">
        <v>736</v>
      </c>
      <c r="L823"/>
    </row>
    <row r="824" spans="2:12">
      <c r="B824" s="257" t="s">
        <v>980</v>
      </c>
      <c r="C824" s="118" t="s">
        <v>1380</v>
      </c>
      <c r="D824" s="284" t="s">
        <v>4100</v>
      </c>
      <c r="E824" s="265">
        <v>7825000</v>
      </c>
      <c r="F824" s="536">
        <f t="shared" si="37"/>
        <v>610865217.01999998</v>
      </c>
      <c r="G824" s="535">
        <f t="shared" si="36"/>
        <v>7825000</v>
      </c>
      <c r="H824" s="534">
        <f t="shared" si="38"/>
        <v>610865217.01999998</v>
      </c>
      <c r="I824"/>
      <c r="J824" t="s">
        <v>14</v>
      </c>
      <c r="K824" s="272" t="s">
        <v>736</v>
      </c>
      <c r="L824"/>
    </row>
    <row r="825" spans="2:12">
      <c r="B825" s="257" t="s">
        <v>980</v>
      </c>
      <c r="C825" s="118" t="s">
        <v>1380</v>
      </c>
      <c r="D825" s="284" t="s">
        <v>1406</v>
      </c>
      <c r="E825" s="265">
        <v>3000000</v>
      </c>
      <c r="F825" s="536">
        <f t="shared" si="37"/>
        <v>613865217.01999998</v>
      </c>
      <c r="G825" s="535">
        <f t="shared" si="36"/>
        <v>3000000</v>
      </c>
      <c r="H825" s="534">
        <f t="shared" si="38"/>
        <v>613865217.01999998</v>
      </c>
      <c r="I825"/>
      <c r="J825" t="s">
        <v>14</v>
      </c>
      <c r="K825" s="272" t="s">
        <v>736</v>
      </c>
      <c r="L825"/>
    </row>
    <row r="826" spans="2:12">
      <c r="B826" s="257" t="s">
        <v>980</v>
      </c>
      <c r="C826" s="118" t="s">
        <v>1380</v>
      </c>
      <c r="D826" s="284" t="s">
        <v>1384</v>
      </c>
      <c r="E826" s="265">
        <v>122000</v>
      </c>
      <c r="F826" s="536">
        <f t="shared" si="37"/>
        <v>613987217.01999998</v>
      </c>
      <c r="G826" s="535">
        <f t="shared" si="36"/>
        <v>122000</v>
      </c>
      <c r="H826" s="534">
        <f t="shared" si="38"/>
        <v>613987217.01999998</v>
      </c>
      <c r="I826"/>
      <c r="J826" t="s">
        <v>14</v>
      </c>
      <c r="K826" s="272" t="s">
        <v>736</v>
      </c>
      <c r="L826"/>
    </row>
    <row r="827" spans="2:12">
      <c r="B827" s="257" t="s">
        <v>980</v>
      </c>
      <c r="C827" s="118" t="s">
        <v>1380</v>
      </c>
      <c r="D827" s="284" t="s">
        <v>1394</v>
      </c>
      <c r="E827" s="265">
        <v>2900000</v>
      </c>
      <c r="F827" s="536">
        <f t="shared" si="37"/>
        <v>616887217.01999998</v>
      </c>
      <c r="G827" s="535">
        <f t="shared" si="36"/>
        <v>2900000</v>
      </c>
      <c r="H827" s="534">
        <f t="shared" si="38"/>
        <v>616887217.01999998</v>
      </c>
      <c r="I827"/>
      <c r="J827" t="s">
        <v>14</v>
      </c>
      <c r="K827" s="272" t="s">
        <v>736</v>
      </c>
      <c r="L827"/>
    </row>
    <row r="828" spans="2:12">
      <c r="B828" s="257" t="s">
        <v>980</v>
      </c>
      <c r="C828" s="118" t="s">
        <v>1380</v>
      </c>
      <c r="D828" s="284" t="s">
        <v>4101</v>
      </c>
      <c r="E828" s="265">
        <v>575000</v>
      </c>
      <c r="F828" s="536">
        <f t="shared" si="37"/>
        <v>617462217.01999998</v>
      </c>
      <c r="G828" s="535">
        <f t="shared" si="36"/>
        <v>575000</v>
      </c>
      <c r="H828" s="534">
        <f t="shared" si="38"/>
        <v>617462217.01999998</v>
      </c>
      <c r="I828"/>
      <c r="J828" t="s">
        <v>14</v>
      </c>
      <c r="K828" s="272" t="s">
        <v>736</v>
      </c>
      <c r="L828"/>
    </row>
    <row r="829" spans="2:12">
      <c r="B829" s="257" t="s">
        <v>980</v>
      </c>
      <c r="C829" s="118" t="s">
        <v>1380</v>
      </c>
      <c r="D829" s="284" t="s">
        <v>4102</v>
      </c>
      <c r="E829" s="265">
        <v>80000</v>
      </c>
      <c r="F829" s="536">
        <f t="shared" si="37"/>
        <v>617542217.01999998</v>
      </c>
      <c r="G829" s="535">
        <f t="shared" si="36"/>
        <v>80000</v>
      </c>
      <c r="H829" s="534">
        <f t="shared" si="38"/>
        <v>617542217.01999998</v>
      </c>
      <c r="I829"/>
      <c r="J829" t="s">
        <v>14</v>
      </c>
      <c r="K829" s="272" t="s">
        <v>736</v>
      </c>
      <c r="L829"/>
    </row>
    <row r="830" spans="2:12">
      <c r="B830" s="257" t="s">
        <v>980</v>
      </c>
      <c r="C830" s="118" t="s">
        <v>1380</v>
      </c>
      <c r="D830" s="284" t="s">
        <v>1396</v>
      </c>
      <c r="E830" s="265">
        <v>1500000</v>
      </c>
      <c r="F830" s="536">
        <f t="shared" si="37"/>
        <v>619042217.01999998</v>
      </c>
      <c r="G830" s="535">
        <f t="shared" si="36"/>
        <v>1500000</v>
      </c>
      <c r="H830" s="534">
        <f t="shared" si="38"/>
        <v>619042217.01999998</v>
      </c>
      <c r="I830"/>
      <c r="J830" t="s">
        <v>14</v>
      </c>
      <c r="K830" s="272" t="s">
        <v>736</v>
      </c>
      <c r="L830"/>
    </row>
    <row r="831" spans="2:12">
      <c r="B831" s="257" t="s">
        <v>980</v>
      </c>
      <c r="C831" s="118" t="s">
        <v>1380</v>
      </c>
      <c r="D831" s="284" t="s">
        <v>1390</v>
      </c>
      <c r="E831" s="265">
        <v>377000</v>
      </c>
      <c r="F831" s="536">
        <f t="shared" si="37"/>
        <v>619419217.01999998</v>
      </c>
      <c r="G831" s="535">
        <f t="shared" si="36"/>
        <v>377000</v>
      </c>
      <c r="H831" s="534">
        <f t="shared" si="38"/>
        <v>619419217.01999998</v>
      </c>
      <c r="I831"/>
      <c r="J831" t="s">
        <v>14</v>
      </c>
      <c r="K831" s="272" t="s">
        <v>736</v>
      </c>
      <c r="L831"/>
    </row>
    <row r="832" spans="2:12">
      <c r="B832" s="257" t="s">
        <v>980</v>
      </c>
      <c r="C832" s="118" t="s">
        <v>1380</v>
      </c>
      <c r="D832" s="284" t="s">
        <v>1400</v>
      </c>
      <c r="E832" s="265">
        <v>2132000</v>
      </c>
      <c r="F832" s="536">
        <f t="shared" si="37"/>
        <v>621551217.01999998</v>
      </c>
      <c r="G832" s="535">
        <f t="shared" si="36"/>
        <v>2132000</v>
      </c>
      <c r="H832" s="534">
        <f t="shared" si="38"/>
        <v>621551217.01999998</v>
      </c>
      <c r="I832"/>
      <c r="J832" t="s">
        <v>14</v>
      </c>
      <c r="K832" s="272" t="s">
        <v>736</v>
      </c>
      <c r="L832"/>
    </row>
    <row r="833" spans="2:12">
      <c r="B833" s="257" t="s">
        <v>980</v>
      </c>
      <c r="C833" s="118" t="s">
        <v>1380</v>
      </c>
      <c r="D833" s="284" t="s">
        <v>1401</v>
      </c>
      <c r="E833" s="265">
        <v>91000</v>
      </c>
      <c r="F833" s="536">
        <f t="shared" si="37"/>
        <v>621642217.01999998</v>
      </c>
      <c r="G833" s="535">
        <f t="shared" si="36"/>
        <v>91000</v>
      </c>
      <c r="H833" s="534">
        <f t="shared" si="38"/>
        <v>621642217.01999998</v>
      </c>
      <c r="I833"/>
      <c r="J833" t="s">
        <v>14</v>
      </c>
      <c r="K833" s="272" t="s">
        <v>736</v>
      </c>
      <c r="L833"/>
    </row>
    <row r="834" spans="2:12">
      <c r="B834" s="257" t="s">
        <v>980</v>
      </c>
      <c r="C834" s="118" t="s">
        <v>1380</v>
      </c>
      <c r="D834" s="284" t="s">
        <v>1393</v>
      </c>
      <c r="E834" s="265">
        <v>925000</v>
      </c>
      <c r="F834" s="536">
        <f t="shared" si="37"/>
        <v>622567217.01999998</v>
      </c>
      <c r="G834" s="535">
        <f t="shared" si="36"/>
        <v>925000</v>
      </c>
      <c r="H834" s="534">
        <f t="shared" si="38"/>
        <v>622567217.01999998</v>
      </c>
      <c r="I834"/>
      <c r="J834" t="s">
        <v>14</v>
      </c>
      <c r="K834" s="272" t="s">
        <v>736</v>
      </c>
      <c r="L834"/>
    </row>
    <row r="835" spans="2:12">
      <c r="B835" s="257" t="s">
        <v>980</v>
      </c>
      <c r="C835" s="118" t="s">
        <v>1380</v>
      </c>
      <c r="D835" s="284" t="s">
        <v>1381</v>
      </c>
      <c r="E835" s="265">
        <v>570000</v>
      </c>
      <c r="F835" s="536">
        <f t="shared" si="37"/>
        <v>623137217.01999998</v>
      </c>
      <c r="G835" s="535">
        <f t="shared" si="36"/>
        <v>570000</v>
      </c>
      <c r="H835" s="534">
        <f t="shared" si="38"/>
        <v>623137217.01999998</v>
      </c>
      <c r="I835"/>
      <c r="J835" t="s">
        <v>14</v>
      </c>
      <c r="K835" s="272" t="s">
        <v>736</v>
      </c>
      <c r="L835"/>
    </row>
    <row r="836" spans="2:12">
      <c r="B836" s="257" t="s">
        <v>980</v>
      </c>
      <c r="C836" s="118" t="s">
        <v>1380</v>
      </c>
      <c r="D836" s="284" t="s">
        <v>1398</v>
      </c>
      <c r="E836" s="265">
        <v>515000</v>
      </c>
      <c r="F836" s="536">
        <f t="shared" si="37"/>
        <v>623652217.01999998</v>
      </c>
      <c r="G836" s="535">
        <f t="shared" si="36"/>
        <v>515000</v>
      </c>
      <c r="H836" s="534">
        <f t="shared" si="38"/>
        <v>623652217.01999998</v>
      </c>
      <c r="I836"/>
      <c r="J836" t="s">
        <v>14</v>
      </c>
      <c r="K836" s="272" t="s">
        <v>736</v>
      </c>
      <c r="L836"/>
    </row>
    <row r="837" spans="2:12">
      <c r="B837" s="257" t="s">
        <v>980</v>
      </c>
      <c r="C837" s="118" t="s">
        <v>1380</v>
      </c>
      <c r="D837" s="284" t="s">
        <v>1404</v>
      </c>
      <c r="E837" s="265">
        <v>700000</v>
      </c>
      <c r="F837" s="536">
        <f t="shared" si="37"/>
        <v>624352217.01999998</v>
      </c>
      <c r="G837" s="535">
        <f t="shared" si="36"/>
        <v>700000</v>
      </c>
      <c r="H837" s="534">
        <f t="shared" si="38"/>
        <v>624352217.01999998</v>
      </c>
      <c r="I837"/>
      <c r="J837" t="s">
        <v>14</v>
      </c>
      <c r="K837" s="272" t="s">
        <v>736</v>
      </c>
      <c r="L837"/>
    </row>
    <row r="838" spans="2:12">
      <c r="B838" s="257" t="s">
        <v>980</v>
      </c>
      <c r="C838" s="118" t="s">
        <v>1408</v>
      </c>
      <c r="D838" s="284" t="s">
        <v>4103</v>
      </c>
      <c r="E838" s="265">
        <v>3570000</v>
      </c>
      <c r="F838" s="536">
        <f t="shared" si="37"/>
        <v>627922217.01999998</v>
      </c>
      <c r="G838" s="535">
        <f t="shared" si="36"/>
        <v>3570000</v>
      </c>
      <c r="H838" s="534">
        <f t="shared" si="38"/>
        <v>627922217.01999998</v>
      </c>
      <c r="I838"/>
      <c r="J838" t="s">
        <v>14</v>
      </c>
      <c r="K838" s="272" t="s">
        <v>736</v>
      </c>
      <c r="L838"/>
    </row>
    <row r="839" spans="2:12">
      <c r="B839" s="257" t="s">
        <v>980</v>
      </c>
      <c r="C839" s="118" t="s">
        <v>1408</v>
      </c>
      <c r="D839" s="284" t="s">
        <v>4104</v>
      </c>
      <c r="E839" s="265">
        <v>200000</v>
      </c>
      <c r="F839" s="536">
        <f t="shared" si="37"/>
        <v>628122217.01999998</v>
      </c>
      <c r="G839" s="535">
        <f t="shared" ref="G839:G902" si="39">E839</f>
        <v>200000</v>
      </c>
      <c r="H839" s="534">
        <f t="shared" si="38"/>
        <v>628122217.01999998</v>
      </c>
      <c r="I839"/>
      <c r="J839" t="s">
        <v>14</v>
      </c>
      <c r="K839" s="272" t="s">
        <v>736</v>
      </c>
      <c r="L839"/>
    </row>
    <row r="840" spans="2:12">
      <c r="B840" s="257" t="s">
        <v>980</v>
      </c>
      <c r="C840" s="118" t="s">
        <v>1408</v>
      </c>
      <c r="D840" s="284" t="s">
        <v>4105</v>
      </c>
      <c r="E840" s="265">
        <v>180000</v>
      </c>
      <c r="F840" s="536">
        <f t="shared" si="37"/>
        <v>628302217.01999998</v>
      </c>
      <c r="G840" s="535">
        <f t="shared" si="39"/>
        <v>180000</v>
      </c>
      <c r="H840" s="534">
        <f t="shared" si="38"/>
        <v>628302217.01999998</v>
      </c>
      <c r="I840"/>
      <c r="J840" t="s">
        <v>14</v>
      </c>
      <c r="K840" s="272" t="s">
        <v>736</v>
      </c>
      <c r="L840"/>
    </row>
    <row r="841" spans="2:12">
      <c r="B841" s="257" t="s">
        <v>980</v>
      </c>
      <c r="C841" s="118" t="s">
        <v>1408</v>
      </c>
      <c r="D841" s="284" t="s">
        <v>4106</v>
      </c>
      <c r="E841" s="265">
        <v>150000</v>
      </c>
      <c r="F841" s="536">
        <f t="shared" si="37"/>
        <v>628452217.01999998</v>
      </c>
      <c r="G841" s="535">
        <f t="shared" si="39"/>
        <v>150000</v>
      </c>
      <c r="H841" s="534">
        <f t="shared" si="38"/>
        <v>628452217.01999998</v>
      </c>
      <c r="I841"/>
      <c r="J841" t="s">
        <v>14</v>
      </c>
      <c r="K841" s="272" t="s">
        <v>736</v>
      </c>
      <c r="L841"/>
    </row>
    <row r="842" spans="2:12">
      <c r="B842" s="257" t="s">
        <v>980</v>
      </c>
      <c r="C842" s="118" t="s">
        <v>1408</v>
      </c>
      <c r="D842" s="284" t="s">
        <v>4107</v>
      </c>
      <c r="E842" s="265">
        <v>250000</v>
      </c>
      <c r="F842" s="536">
        <f t="shared" si="37"/>
        <v>628702217.01999998</v>
      </c>
      <c r="G842" s="535">
        <f t="shared" si="39"/>
        <v>250000</v>
      </c>
      <c r="H842" s="534">
        <f t="shared" si="38"/>
        <v>628702217.01999998</v>
      </c>
      <c r="I842"/>
      <c r="J842" t="s">
        <v>14</v>
      </c>
      <c r="K842" s="272" t="s">
        <v>736</v>
      </c>
      <c r="L842"/>
    </row>
    <row r="843" spans="2:12">
      <c r="B843" s="257" t="s">
        <v>980</v>
      </c>
      <c r="C843" s="118" t="s">
        <v>1408</v>
      </c>
      <c r="D843" s="284" t="s">
        <v>4108</v>
      </c>
      <c r="E843" s="265">
        <v>5000000</v>
      </c>
      <c r="F843" s="536">
        <f t="shared" si="37"/>
        <v>633702217.01999998</v>
      </c>
      <c r="G843" s="535">
        <f t="shared" si="39"/>
        <v>5000000</v>
      </c>
      <c r="H843" s="534">
        <f t="shared" si="38"/>
        <v>633702217.01999998</v>
      </c>
      <c r="I843"/>
      <c r="J843" t="s">
        <v>14</v>
      </c>
      <c r="K843" s="272" t="s">
        <v>736</v>
      </c>
      <c r="L843"/>
    </row>
    <row r="844" spans="2:12">
      <c r="B844" s="257" t="s">
        <v>980</v>
      </c>
      <c r="C844" s="118" t="s">
        <v>1408</v>
      </c>
      <c r="D844" s="284" t="s">
        <v>4109</v>
      </c>
      <c r="E844" s="265">
        <v>170000</v>
      </c>
      <c r="F844" s="536">
        <f t="shared" si="37"/>
        <v>633872217.01999998</v>
      </c>
      <c r="G844" s="535">
        <f t="shared" si="39"/>
        <v>170000</v>
      </c>
      <c r="H844" s="534">
        <f t="shared" si="38"/>
        <v>633872217.01999998</v>
      </c>
      <c r="I844"/>
      <c r="J844" t="s">
        <v>14</v>
      </c>
      <c r="K844" s="272" t="s">
        <v>736</v>
      </c>
      <c r="L844"/>
    </row>
    <row r="845" spans="2:12">
      <c r="B845" s="257" t="s">
        <v>980</v>
      </c>
      <c r="C845" s="118" t="s">
        <v>1408</v>
      </c>
      <c r="D845" s="284" t="s">
        <v>4110</v>
      </c>
      <c r="E845" s="265">
        <v>505000</v>
      </c>
      <c r="F845" s="536">
        <f t="shared" ref="F845:F908" si="40">F844+E845</f>
        <v>634377217.01999998</v>
      </c>
      <c r="G845" s="535">
        <f t="shared" si="39"/>
        <v>505000</v>
      </c>
      <c r="H845" s="534">
        <f t="shared" ref="H845:H908" si="41">H844+G845</f>
        <v>634377217.01999998</v>
      </c>
      <c r="I845"/>
      <c r="J845" t="s">
        <v>14</v>
      </c>
      <c r="K845" s="272" t="s">
        <v>736</v>
      </c>
      <c r="L845"/>
    </row>
    <row r="846" spans="2:12">
      <c r="B846" s="257" t="s">
        <v>980</v>
      </c>
      <c r="C846" s="118" t="s">
        <v>1424</v>
      </c>
      <c r="D846" s="284" t="s">
        <v>4111</v>
      </c>
      <c r="E846" s="265">
        <v>75000</v>
      </c>
      <c r="F846" s="536">
        <f t="shared" si="40"/>
        <v>634452217.01999998</v>
      </c>
      <c r="G846" s="535">
        <f t="shared" si="39"/>
        <v>75000</v>
      </c>
      <c r="H846" s="534">
        <f t="shared" si="41"/>
        <v>634452217.01999998</v>
      </c>
      <c r="I846"/>
      <c r="J846" t="s">
        <v>14</v>
      </c>
      <c r="K846" s="272" t="s">
        <v>736</v>
      </c>
      <c r="L846"/>
    </row>
    <row r="847" spans="2:12">
      <c r="B847" s="257" t="s">
        <v>980</v>
      </c>
      <c r="C847" s="118" t="s">
        <v>1424</v>
      </c>
      <c r="D847" s="284" t="s">
        <v>4112</v>
      </c>
      <c r="E847" s="265">
        <v>712000</v>
      </c>
      <c r="F847" s="536">
        <f t="shared" si="40"/>
        <v>635164217.01999998</v>
      </c>
      <c r="G847" s="535">
        <f t="shared" si="39"/>
        <v>712000</v>
      </c>
      <c r="H847" s="534">
        <f t="shared" si="41"/>
        <v>635164217.01999998</v>
      </c>
      <c r="I847"/>
      <c r="J847" t="s">
        <v>14</v>
      </c>
      <c r="K847" s="272" t="s">
        <v>736</v>
      </c>
      <c r="L847"/>
    </row>
    <row r="848" spans="2:12">
      <c r="B848" s="257" t="s">
        <v>980</v>
      </c>
      <c r="C848" s="118" t="s">
        <v>1409</v>
      </c>
      <c r="D848" s="284" t="s">
        <v>1413</v>
      </c>
      <c r="E848" s="265">
        <v>650000</v>
      </c>
      <c r="F848" s="536">
        <f t="shared" si="40"/>
        <v>635814217.01999998</v>
      </c>
      <c r="G848" s="535">
        <f t="shared" si="39"/>
        <v>650000</v>
      </c>
      <c r="H848" s="534">
        <f t="shared" si="41"/>
        <v>635814217.01999998</v>
      </c>
      <c r="I848"/>
      <c r="J848" t="s">
        <v>14</v>
      </c>
      <c r="K848" s="272" t="s">
        <v>736</v>
      </c>
      <c r="L848"/>
    </row>
    <row r="849" spans="2:12">
      <c r="B849" s="257" t="s">
        <v>980</v>
      </c>
      <c r="C849" s="118" t="s">
        <v>1409</v>
      </c>
      <c r="D849" s="284" t="s">
        <v>1412</v>
      </c>
      <c r="E849" s="265">
        <v>200000</v>
      </c>
      <c r="F849" s="536">
        <f t="shared" si="40"/>
        <v>636014217.01999998</v>
      </c>
      <c r="G849" s="535">
        <f t="shared" si="39"/>
        <v>200000</v>
      </c>
      <c r="H849" s="534">
        <f t="shared" si="41"/>
        <v>636014217.01999998</v>
      </c>
      <c r="I849"/>
      <c r="J849" t="s">
        <v>14</v>
      </c>
      <c r="K849" s="272" t="s">
        <v>736</v>
      </c>
      <c r="L849"/>
    </row>
    <row r="850" spans="2:12">
      <c r="B850" s="257" t="s">
        <v>980</v>
      </c>
      <c r="C850" s="118" t="s">
        <v>1409</v>
      </c>
      <c r="D850" s="284" t="s">
        <v>1415</v>
      </c>
      <c r="E850" s="265">
        <v>515000</v>
      </c>
      <c r="F850" s="536">
        <f t="shared" si="40"/>
        <v>636529217.01999998</v>
      </c>
      <c r="G850" s="535">
        <f t="shared" si="39"/>
        <v>515000</v>
      </c>
      <c r="H850" s="534">
        <f t="shared" si="41"/>
        <v>636529217.01999998</v>
      </c>
      <c r="I850"/>
      <c r="J850" t="s">
        <v>14</v>
      </c>
      <c r="K850" s="272" t="s">
        <v>736</v>
      </c>
      <c r="L850"/>
    </row>
    <row r="851" spans="2:12">
      <c r="B851" s="257" t="s">
        <v>980</v>
      </c>
      <c r="C851" s="118" t="s">
        <v>1409</v>
      </c>
      <c r="D851" s="284" t="s">
        <v>1416</v>
      </c>
      <c r="E851" s="265">
        <v>1250000</v>
      </c>
      <c r="F851" s="536">
        <f t="shared" si="40"/>
        <v>637779217.01999998</v>
      </c>
      <c r="G851" s="535">
        <f t="shared" si="39"/>
        <v>1250000</v>
      </c>
      <c r="H851" s="534">
        <f t="shared" si="41"/>
        <v>637779217.01999998</v>
      </c>
      <c r="I851"/>
      <c r="J851" t="s">
        <v>14</v>
      </c>
      <c r="K851" s="272" t="s">
        <v>736</v>
      </c>
      <c r="L851"/>
    </row>
    <row r="852" spans="2:12">
      <c r="B852" s="257" t="s">
        <v>980</v>
      </c>
      <c r="C852" s="118" t="s">
        <v>1409</v>
      </c>
      <c r="D852" s="284" t="s">
        <v>1420</v>
      </c>
      <c r="E852" s="265">
        <v>125000</v>
      </c>
      <c r="F852" s="536">
        <f t="shared" si="40"/>
        <v>637904217.01999998</v>
      </c>
      <c r="G852" s="535">
        <f t="shared" si="39"/>
        <v>125000</v>
      </c>
      <c r="H852" s="534">
        <f t="shared" si="41"/>
        <v>637904217.01999998</v>
      </c>
      <c r="I852"/>
      <c r="J852" t="s">
        <v>14</v>
      </c>
      <c r="K852" s="272" t="s">
        <v>736</v>
      </c>
      <c r="L852"/>
    </row>
    <row r="853" spans="2:12">
      <c r="B853" s="257" t="s">
        <v>980</v>
      </c>
      <c r="C853" s="118" t="s">
        <v>1409</v>
      </c>
      <c r="D853" s="284" t="s">
        <v>1421</v>
      </c>
      <c r="E853" s="265">
        <v>1250000</v>
      </c>
      <c r="F853" s="536">
        <f t="shared" si="40"/>
        <v>639154217.01999998</v>
      </c>
      <c r="G853" s="535">
        <f t="shared" si="39"/>
        <v>1250000</v>
      </c>
      <c r="H853" s="534">
        <f t="shared" si="41"/>
        <v>639154217.01999998</v>
      </c>
      <c r="I853"/>
      <c r="J853" t="s">
        <v>14</v>
      </c>
      <c r="K853" s="272" t="s">
        <v>736</v>
      </c>
      <c r="L853"/>
    </row>
    <row r="854" spans="2:12">
      <c r="B854" s="257" t="s">
        <v>980</v>
      </c>
      <c r="C854" s="118" t="s">
        <v>1409</v>
      </c>
      <c r="D854" s="284" t="s">
        <v>1410</v>
      </c>
      <c r="E854" s="265">
        <v>650000</v>
      </c>
      <c r="F854" s="536">
        <f t="shared" si="40"/>
        <v>639804217.01999998</v>
      </c>
      <c r="G854" s="535">
        <f t="shared" si="39"/>
        <v>650000</v>
      </c>
      <c r="H854" s="534">
        <f t="shared" si="41"/>
        <v>639804217.01999998</v>
      </c>
      <c r="I854"/>
      <c r="J854" t="s">
        <v>14</v>
      </c>
      <c r="K854" s="272" t="s">
        <v>736</v>
      </c>
      <c r="L854"/>
    </row>
    <row r="855" spans="2:12">
      <c r="B855" s="257" t="s">
        <v>980</v>
      </c>
      <c r="C855" s="118" t="s">
        <v>1409</v>
      </c>
      <c r="D855" s="284" t="s">
        <v>1411</v>
      </c>
      <c r="E855" s="265">
        <v>150000</v>
      </c>
      <c r="F855" s="536">
        <f t="shared" si="40"/>
        <v>639954217.01999998</v>
      </c>
      <c r="G855" s="535">
        <f t="shared" si="39"/>
        <v>150000</v>
      </c>
      <c r="H855" s="534">
        <f t="shared" si="41"/>
        <v>639954217.01999998</v>
      </c>
      <c r="I855"/>
      <c r="J855" t="s">
        <v>14</v>
      </c>
      <c r="K855" s="272" t="s">
        <v>736</v>
      </c>
      <c r="L855"/>
    </row>
    <row r="856" spans="2:12">
      <c r="B856" s="257" t="s">
        <v>980</v>
      </c>
      <c r="C856" s="118" t="s">
        <v>1409</v>
      </c>
      <c r="D856" s="284" t="s">
        <v>1414</v>
      </c>
      <c r="E856" s="265">
        <v>150000</v>
      </c>
      <c r="F856" s="536">
        <f t="shared" si="40"/>
        <v>640104217.01999998</v>
      </c>
      <c r="G856" s="535">
        <f t="shared" si="39"/>
        <v>150000</v>
      </c>
      <c r="H856" s="534">
        <f t="shared" si="41"/>
        <v>640104217.01999998</v>
      </c>
      <c r="I856"/>
      <c r="J856" t="s">
        <v>14</v>
      </c>
      <c r="K856" s="272" t="s">
        <v>736</v>
      </c>
      <c r="L856"/>
    </row>
    <row r="857" spans="2:12">
      <c r="B857" s="257" t="s">
        <v>980</v>
      </c>
      <c r="C857" s="118" t="s">
        <v>1409</v>
      </c>
      <c r="D857" s="284" t="s">
        <v>1417</v>
      </c>
      <c r="E857" s="265">
        <v>125000</v>
      </c>
      <c r="F857" s="536">
        <f t="shared" si="40"/>
        <v>640229217.01999998</v>
      </c>
      <c r="G857" s="535">
        <f t="shared" si="39"/>
        <v>125000</v>
      </c>
      <c r="H857" s="534">
        <f t="shared" si="41"/>
        <v>640229217.01999998</v>
      </c>
      <c r="I857"/>
      <c r="J857" t="s">
        <v>14</v>
      </c>
      <c r="K857" s="272" t="s">
        <v>736</v>
      </c>
      <c r="L857"/>
    </row>
    <row r="858" spans="2:12">
      <c r="B858" s="257" t="s">
        <v>980</v>
      </c>
      <c r="C858" s="118" t="s">
        <v>1409</v>
      </c>
      <c r="D858" s="284" t="s">
        <v>1418</v>
      </c>
      <c r="E858" s="265">
        <v>650000</v>
      </c>
      <c r="F858" s="536">
        <f t="shared" si="40"/>
        <v>640879217.01999998</v>
      </c>
      <c r="G858" s="535">
        <f t="shared" si="39"/>
        <v>650000</v>
      </c>
      <c r="H858" s="534">
        <f t="shared" si="41"/>
        <v>640879217.01999998</v>
      </c>
      <c r="I858"/>
      <c r="J858" t="s">
        <v>14</v>
      </c>
      <c r="K858" s="272" t="s">
        <v>736</v>
      </c>
      <c r="L858"/>
    </row>
    <row r="859" spans="2:12">
      <c r="B859" s="257" t="s">
        <v>980</v>
      </c>
      <c r="C859" s="118" t="s">
        <v>1409</v>
      </c>
      <c r="D859" s="284" t="s">
        <v>1419</v>
      </c>
      <c r="E859" s="265">
        <v>100000</v>
      </c>
      <c r="F859" s="536">
        <f t="shared" si="40"/>
        <v>640979217.01999998</v>
      </c>
      <c r="G859" s="535">
        <f t="shared" si="39"/>
        <v>100000</v>
      </c>
      <c r="H859" s="534">
        <f t="shared" si="41"/>
        <v>640979217.01999998</v>
      </c>
      <c r="I859"/>
      <c r="J859" t="s">
        <v>14</v>
      </c>
      <c r="K859" s="272" t="s">
        <v>736</v>
      </c>
      <c r="L859"/>
    </row>
    <row r="860" spans="2:12">
      <c r="B860" s="257" t="s">
        <v>980</v>
      </c>
      <c r="C860" s="118" t="s">
        <v>4113</v>
      </c>
      <c r="D860" s="284" t="s">
        <v>1423</v>
      </c>
      <c r="E860" s="265">
        <v>125000</v>
      </c>
      <c r="F860" s="536">
        <f t="shared" si="40"/>
        <v>641104217.01999998</v>
      </c>
      <c r="G860" s="535">
        <f t="shared" si="39"/>
        <v>125000</v>
      </c>
      <c r="H860" s="534">
        <f t="shared" si="41"/>
        <v>641104217.01999998</v>
      </c>
      <c r="I860"/>
      <c r="J860" t="s">
        <v>51</v>
      </c>
      <c r="K860" s="272" t="s">
        <v>1214</v>
      </c>
      <c r="L860"/>
    </row>
    <row r="861" spans="2:12">
      <c r="B861" s="257" t="s">
        <v>980</v>
      </c>
      <c r="C861" s="118" t="s">
        <v>4113</v>
      </c>
      <c r="D861" s="284" t="s">
        <v>1422</v>
      </c>
      <c r="E861" s="265">
        <v>850000</v>
      </c>
      <c r="F861" s="536">
        <f t="shared" si="40"/>
        <v>641954217.01999998</v>
      </c>
      <c r="G861" s="535">
        <f t="shared" si="39"/>
        <v>850000</v>
      </c>
      <c r="H861" s="534">
        <f t="shared" si="41"/>
        <v>641954217.01999998</v>
      </c>
      <c r="I861"/>
      <c r="J861" t="s">
        <v>51</v>
      </c>
      <c r="K861" s="272" t="s">
        <v>1214</v>
      </c>
      <c r="L861"/>
    </row>
    <row r="862" spans="2:12">
      <c r="B862" s="257" t="s">
        <v>980</v>
      </c>
      <c r="C862" s="118" t="s">
        <v>2871</v>
      </c>
      <c r="D862" s="284" t="s">
        <v>4114</v>
      </c>
      <c r="E862" s="265">
        <v>20000</v>
      </c>
      <c r="F862" s="536">
        <f t="shared" si="40"/>
        <v>641974217.01999998</v>
      </c>
      <c r="G862" s="535">
        <f t="shared" si="39"/>
        <v>20000</v>
      </c>
      <c r="H862" s="534">
        <f t="shared" si="41"/>
        <v>641974217.01999998</v>
      </c>
      <c r="I862"/>
      <c r="J862" t="s">
        <v>14</v>
      </c>
      <c r="K862" s="272" t="s">
        <v>736</v>
      </c>
      <c r="L862"/>
    </row>
    <row r="863" spans="2:12">
      <c r="B863" s="257" t="s">
        <v>980</v>
      </c>
      <c r="C863" s="118" t="s">
        <v>2871</v>
      </c>
      <c r="D863" s="284" t="s">
        <v>2872</v>
      </c>
      <c r="E863" s="265">
        <v>645000</v>
      </c>
      <c r="F863" s="536">
        <f t="shared" si="40"/>
        <v>642619217.01999998</v>
      </c>
      <c r="G863" s="535">
        <f t="shared" si="39"/>
        <v>645000</v>
      </c>
      <c r="H863" s="534">
        <f t="shared" si="41"/>
        <v>642619217.01999998</v>
      </c>
      <c r="I863"/>
      <c r="J863" t="s">
        <v>14</v>
      </c>
      <c r="K863" s="272" t="s">
        <v>736</v>
      </c>
      <c r="L863"/>
    </row>
    <row r="864" spans="2:12">
      <c r="B864" s="257" t="s">
        <v>980</v>
      </c>
      <c r="C864" s="118" t="s">
        <v>1543</v>
      </c>
      <c r="D864" s="284" t="s">
        <v>4115</v>
      </c>
      <c r="E864" s="265">
        <v>19000</v>
      </c>
      <c r="F864" s="536">
        <f t="shared" si="40"/>
        <v>642638217.01999998</v>
      </c>
      <c r="G864" s="535">
        <f t="shared" si="39"/>
        <v>19000</v>
      </c>
      <c r="H864" s="534">
        <f t="shared" si="41"/>
        <v>642638217.01999998</v>
      </c>
      <c r="I864"/>
      <c r="J864" t="s">
        <v>2362</v>
      </c>
      <c r="K864" s="272" t="s">
        <v>625</v>
      </c>
      <c r="L864"/>
    </row>
    <row r="865" spans="2:12">
      <c r="B865" s="257" t="s">
        <v>980</v>
      </c>
      <c r="C865" s="118" t="s">
        <v>1543</v>
      </c>
      <c r="D865" s="284" t="s">
        <v>1544</v>
      </c>
      <c r="E865" s="265">
        <v>80000</v>
      </c>
      <c r="F865" s="536">
        <f t="shared" si="40"/>
        <v>642718217.01999998</v>
      </c>
      <c r="G865" s="535">
        <f t="shared" si="39"/>
        <v>80000</v>
      </c>
      <c r="H865" s="534">
        <f t="shared" si="41"/>
        <v>642718217.01999998</v>
      </c>
      <c r="I865"/>
      <c r="J865" t="s">
        <v>2362</v>
      </c>
      <c r="K865" s="272" t="s">
        <v>625</v>
      </c>
      <c r="L865"/>
    </row>
    <row r="866" spans="2:12">
      <c r="B866" s="257" t="s">
        <v>980</v>
      </c>
      <c r="C866" s="118" t="s">
        <v>1545</v>
      </c>
      <c r="D866" s="284" t="s">
        <v>1546</v>
      </c>
      <c r="E866" s="265">
        <v>30000</v>
      </c>
      <c r="F866" s="536">
        <f t="shared" si="40"/>
        <v>642748217.01999998</v>
      </c>
      <c r="G866" s="535">
        <f t="shared" si="39"/>
        <v>30000</v>
      </c>
      <c r="H866" s="534">
        <f t="shared" si="41"/>
        <v>642748217.01999998</v>
      </c>
      <c r="I866"/>
      <c r="J866" t="s">
        <v>138</v>
      </c>
      <c r="K866" s="272" t="s">
        <v>625</v>
      </c>
      <c r="L866"/>
    </row>
    <row r="867" spans="2:12">
      <c r="B867" s="257" t="s">
        <v>980</v>
      </c>
      <c r="C867" s="118" t="s">
        <v>1545</v>
      </c>
      <c r="D867" s="284" t="s">
        <v>1555</v>
      </c>
      <c r="E867" s="265">
        <v>5000</v>
      </c>
      <c r="F867" s="536">
        <f t="shared" si="40"/>
        <v>642753217.01999998</v>
      </c>
      <c r="G867" s="535">
        <f t="shared" si="39"/>
        <v>5000</v>
      </c>
      <c r="H867" s="534">
        <f t="shared" si="41"/>
        <v>642753217.01999998</v>
      </c>
      <c r="I867"/>
      <c r="J867" t="s">
        <v>138</v>
      </c>
      <c r="K867" s="272" t="s">
        <v>625</v>
      </c>
      <c r="L867"/>
    </row>
    <row r="868" spans="2:12">
      <c r="B868" s="257" t="s">
        <v>980</v>
      </c>
      <c r="C868" s="118" t="s">
        <v>1545</v>
      </c>
      <c r="D868" s="284" t="s">
        <v>1548</v>
      </c>
      <c r="E868" s="265">
        <v>15000</v>
      </c>
      <c r="F868" s="536">
        <f t="shared" si="40"/>
        <v>642768217.01999998</v>
      </c>
      <c r="G868" s="535">
        <f t="shared" si="39"/>
        <v>15000</v>
      </c>
      <c r="H868" s="534">
        <f t="shared" si="41"/>
        <v>642768217.01999998</v>
      </c>
      <c r="I868"/>
      <c r="J868" t="s">
        <v>138</v>
      </c>
      <c r="K868" s="272" t="s">
        <v>625</v>
      </c>
      <c r="L868"/>
    </row>
    <row r="869" spans="2:12">
      <c r="B869" s="257" t="s">
        <v>980</v>
      </c>
      <c r="C869" s="118" t="s">
        <v>1545</v>
      </c>
      <c r="D869" s="284" t="s">
        <v>1549</v>
      </c>
      <c r="E869" s="265">
        <v>25000</v>
      </c>
      <c r="F869" s="536">
        <f t="shared" si="40"/>
        <v>642793217.01999998</v>
      </c>
      <c r="G869" s="535">
        <f t="shared" si="39"/>
        <v>25000</v>
      </c>
      <c r="H869" s="534">
        <f t="shared" si="41"/>
        <v>642793217.01999998</v>
      </c>
      <c r="I869"/>
      <c r="J869" t="s">
        <v>138</v>
      </c>
      <c r="K869" s="272" t="s">
        <v>625</v>
      </c>
      <c r="L869"/>
    </row>
    <row r="870" spans="2:12">
      <c r="B870" s="257" t="s">
        <v>980</v>
      </c>
      <c r="C870" s="118" t="s">
        <v>1545</v>
      </c>
      <c r="D870" s="284" t="s">
        <v>1547</v>
      </c>
      <c r="E870" s="265">
        <v>5000</v>
      </c>
      <c r="F870" s="536">
        <f t="shared" si="40"/>
        <v>642798217.01999998</v>
      </c>
      <c r="G870" s="535">
        <f t="shared" si="39"/>
        <v>5000</v>
      </c>
      <c r="H870" s="534">
        <f t="shared" si="41"/>
        <v>642798217.01999998</v>
      </c>
      <c r="I870"/>
      <c r="J870" t="s">
        <v>138</v>
      </c>
      <c r="K870" s="272" t="s">
        <v>625</v>
      </c>
      <c r="L870"/>
    </row>
    <row r="871" spans="2:12">
      <c r="B871" s="257" t="s">
        <v>980</v>
      </c>
      <c r="C871" s="118" t="s">
        <v>1545</v>
      </c>
      <c r="D871" s="284" t="s">
        <v>1552</v>
      </c>
      <c r="E871" s="265">
        <v>7000</v>
      </c>
      <c r="F871" s="536">
        <f t="shared" si="40"/>
        <v>642805217.01999998</v>
      </c>
      <c r="G871" s="535">
        <f t="shared" si="39"/>
        <v>7000</v>
      </c>
      <c r="H871" s="534">
        <f t="shared" si="41"/>
        <v>642805217.01999998</v>
      </c>
      <c r="I871"/>
      <c r="J871" t="s">
        <v>138</v>
      </c>
      <c r="K871" s="272" t="s">
        <v>625</v>
      </c>
      <c r="L871"/>
    </row>
    <row r="872" spans="2:12">
      <c r="B872" s="257" t="s">
        <v>980</v>
      </c>
      <c r="C872" s="118" t="s">
        <v>1545</v>
      </c>
      <c r="D872" s="284" t="s">
        <v>1553</v>
      </c>
      <c r="E872" s="265">
        <v>50000</v>
      </c>
      <c r="F872" s="536">
        <f t="shared" si="40"/>
        <v>642855217.01999998</v>
      </c>
      <c r="G872" s="535">
        <f t="shared" si="39"/>
        <v>50000</v>
      </c>
      <c r="H872" s="534">
        <f t="shared" si="41"/>
        <v>642855217.01999998</v>
      </c>
      <c r="I872"/>
      <c r="J872" t="s">
        <v>138</v>
      </c>
      <c r="K872" s="272" t="s">
        <v>625</v>
      </c>
      <c r="L872"/>
    </row>
    <row r="873" spans="2:12">
      <c r="B873" s="257" t="s">
        <v>980</v>
      </c>
      <c r="C873" s="118" t="s">
        <v>1545</v>
      </c>
      <c r="D873" s="284" t="s">
        <v>1550</v>
      </c>
      <c r="E873" s="265">
        <v>80000</v>
      </c>
      <c r="F873" s="536">
        <f t="shared" si="40"/>
        <v>642935217.01999998</v>
      </c>
      <c r="G873" s="535">
        <f t="shared" si="39"/>
        <v>80000</v>
      </c>
      <c r="H873" s="534">
        <f t="shared" si="41"/>
        <v>642935217.01999998</v>
      </c>
      <c r="I873"/>
      <c r="J873" t="s">
        <v>138</v>
      </c>
      <c r="K873" s="272" t="s">
        <v>625</v>
      </c>
      <c r="L873"/>
    </row>
    <row r="874" spans="2:12">
      <c r="B874" s="257" t="s">
        <v>980</v>
      </c>
      <c r="C874" s="118" t="s">
        <v>1545</v>
      </c>
      <c r="D874" s="284" t="s">
        <v>1551</v>
      </c>
      <c r="E874" s="265">
        <v>10000</v>
      </c>
      <c r="F874" s="536">
        <f t="shared" si="40"/>
        <v>642945217.01999998</v>
      </c>
      <c r="G874" s="535">
        <f t="shared" si="39"/>
        <v>10000</v>
      </c>
      <c r="H874" s="534">
        <f t="shared" si="41"/>
        <v>642945217.01999998</v>
      </c>
      <c r="I874"/>
      <c r="J874" t="s">
        <v>138</v>
      </c>
      <c r="K874" s="272" t="s">
        <v>625</v>
      </c>
      <c r="L874"/>
    </row>
    <row r="875" spans="2:12">
      <c r="B875" s="257" t="s">
        <v>980</v>
      </c>
      <c r="C875" s="118" t="s">
        <v>1545</v>
      </c>
      <c r="D875" s="284" t="s">
        <v>1554</v>
      </c>
      <c r="E875" s="265">
        <v>5000</v>
      </c>
      <c r="F875" s="536">
        <f t="shared" si="40"/>
        <v>642950217.01999998</v>
      </c>
      <c r="G875" s="535">
        <f t="shared" si="39"/>
        <v>5000</v>
      </c>
      <c r="H875" s="534">
        <f t="shared" si="41"/>
        <v>642950217.01999998</v>
      </c>
      <c r="I875"/>
      <c r="J875" t="s">
        <v>138</v>
      </c>
      <c r="K875" s="272" t="s">
        <v>625</v>
      </c>
      <c r="L875"/>
    </row>
    <row r="876" spans="2:12">
      <c r="B876" s="257" t="s">
        <v>980</v>
      </c>
      <c r="C876" s="118" t="s">
        <v>1425</v>
      </c>
      <c r="D876" s="284" t="s">
        <v>4116</v>
      </c>
      <c r="E876" s="265">
        <v>325000</v>
      </c>
      <c r="F876" s="536">
        <f t="shared" si="40"/>
        <v>643275217.01999998</v>
      </c>
      <c r="G876" s="535">
        <f t="shared" si="39"/>
        <v>325000</v>
      </c>
      <c r="H876" s="534">
        <f t="shared" si="41"/>
        <v>643275217.01999998</v>
      </c>
      <c r="I876"/>
      <c r="J876" t="s">
        <v>14</v>
      </c>
      <c r="K876" s="272" t="s">
        <v>736</v>
      </c>
      <c r="L876"/>
    </row>
    <row r="877" spans="2:12">
      <c r="B877" s="257" t="s">
        <v>980</v>
      </c>
      <c r="C877" s="118" t="s">
        <v>1425</v>
      </c>
      <c r="D877" s="284" t="s">
        <v>4117</v>
      </c>
      <c r="E877" s="265">
        <v>110000</v>
      </c>
      <c r="F877" s="536">
        <f t="shared" si="40"/>
        <v>643385217.01999998</v>
      </c>
      <c r="G877" s="535">
        <f t="shared" si="39"/>
        <v>110000</v>
      </c>
      <c r="H877" s="534">
        <f t="shared" si="41"/>
        <v>643385217.01999998</v>
      </c>
      <c r="I877"/>
      <c r="J877" t="s">
        <v>14</v>
      </c>
      <c r="K877" s="272" t="s">
        <v>736</v>
      </c>
      <c r="L877"/>
    </row>
    <row r="878" spans="2:12">
      <c r="B878" s="257" t="s">
        <v>980</v>
      </c>
      <c r="C878" s="118" t="s">
        <v>1425</v>
      </c>
      <c r="D878" s="284" t="s">
        <v>4118</v>
      </c>
      <c r="E878" s="265">
        <v>33000</v>
      </c>
      <c r="F878" s="536">
        <f t="shared" si="40"/>
        <v>643418217.01999998</v>
      </c>
      <c r="G878" s="535">
        <f t="shared" si="39"/>
        <v>33000</v>
      </c>
      <c r="H878" s="534">
        <f t="shared" si="41"/>
        <v>643418217.01999998</v>
      </c>
      <c r="I878"/>
      <c r="J878" t="s">
        <v>14</v>
      </c>
      <c r="K878" s="272" t="s">
        <v>736</v>
      </c>
      <c r="L878"/>
    </row>
    <row r="879" spans="2:12">
      <c r="B879" s="257" t="s">
        <v>980</v>
      </c>
      <c r="C879" s="118" t="s">
        <v>1425</v>
      </c>
      <c r="D879" s="284" t="s">
        <v>4119</v>
      </c>
      <c r="E879" s="265">
        <v>2100000</v>
      </c>
      <c r="F879" s="536">
        <f t="shared" si="40"/>
        <v>645518217.01999998</v>
      </c>
      <c r="G879" s="535">
        <f t="shared" si="39"/>
        <v>2100000</v>
      </c>
      <c r="H879" s="534">
        <f t="shared" si="41"/>
        <v>645518217.01999998</v>
      </c>
      <c r="I879"/>
      <c r="J879" t="s">
        <v>14</v>
      </c>
      <c r="K879" s="272" t="s">
        <v>736</v>
      </c>
      <c r="L879"/>
    </row>
    <row r="880" spans="2:12">
      <c r="B880" s="257" t="s">
        <v>980</v>
      </c>
      <c r="C880" s="118" t="s">
        <v>1425</v>
      </c>
      <c r="D880" s="284" t="s">
        <v>4120</v>
      </c>
      <c r="E880" s="265">
        <v>162000</v>
      </c>
      <c r="F880" s="536">
        <f t="shared" si="40"/>
        <v>645680217.01999998</v>
      </c>
      <c r="G880" s="535">
        <f t="shared" si="39"/>
        <v>162000</v>
      </c>
      <c r="H880" s="534">
        <f t="shared" si="41"/>
        <v>645680217.01999998</v>
      </c>
      <c r="I880"/>
      <c r="J880" t="s">
        <v>14</v>
      </c>
      <c r="K880" s="272" t="s">
        <v>736</v>
      </c>
      <c r="L880"/>
    </row>
    <row r="881" spans="2:12">
      <c r="B881" s="257" t="s">
        <v>980</v>
      </c>
      <c r="C881" s="118" t="s">
        <v>1425</v>
      </c>
      <c r="D881" s="284" t="s">
        <v>4121</v>
      </c>
      <c r="E881" s="265">
        <v>33000</v>
      </c>
      <c r="F881" s="536">
        <f t="shared" si="40"/>
        <v>645713217.01999998</v>
      </c>
      <c r="G881" s="535">
        <f t="shared" si="39"/>
        <v>33000</v>
      </c>
      <c r="H881" s="534">
        <f t="shared" si="41"/>
        <v>645713217.01999998</v>
      </c>
      <c r="I881"/>
      <c r="J881" t="s">
        <v>14</v>
      </c>
      <c r="K881" s="272" t="s">
        <v>736</v>
      </c>
      <c r="L881"/>
    </row>
    <row r="882" spans="2:12">
      <c r="B882" s="257" t="s">
        <v>980</v>
      </c>
      <c r="C882" s="118" t="s">
        <v>1425</v>
      </c>
      <c r="D882" s="284" t="s">
        <v>4122</v>
      </c>
      <c r="E882" s="265">
        <v>300000</v>
      </c>
      <c r="F882" s="536">
        <f t="shared" si="40"/>
        <v>646013217.01999998</v>
      </c>
      <c r="G882" s="535">
        <f t="shared" si="39"/>
        <v>300000</v>
      </c>
      <c r="H882" s="534">
        <f t="shared" si="41"/>
        <v>646013217.01999998</v>
      </c>
      <c r="I882"/>
      <c r="J882" t="s">
        <v>14</v>
      </c>
      <c r="K882" s="272" t="s">
        <v>736</v>
      </c>
      <c r="L882"/>
    </row>
    <row r="883" spans="2:12">
      <c r="B883" s="257" t="s">
        <v>980</v>
      </c>
      <c r="C883" s="118" t="s">
        <v>1425</v>
      </c>
      <c r="D883" s="284" t="s">
        <v>4123</v>
      </c>
      <c r="E883" s="265">
        <v>90000</v>
      </c>
      <c r="F883" s="536">
        <f t="shared" si="40"/>
        <v>646103217.01999998</v>
      </c>
      <c r="G883" s="535">
        <f t="shared" si="39"/>
        <v>90000</v>
      </c>
      <c r="H883" s="534">
        <f t="shared" si="41"/>
        <v>646103217.01999998</v>
      </c>
      <c r="I883"/>
      <c r="J883" t="s">
        <v>14</v>
      </c>
      <c r="K883" s="272" t="s">
        <v>736</v>
      </c>
      <c r="L883"/>
    </row>
    <row r="884" spans="2:12">
      <c r="B884" s="257" t="s">
        <v>980</v>
      </c>
      <c r="C884" s="118" t="s">
        <v>1427</v>
      </c>
      <c r="D884" s="284" t="s">
        <v>1431</v>
      </c>
      <c r="E884" s="265">
        <v>80000</v>
      </c>
      <c r="F884" s="536">
        <f t="shared" si="40"/>
        <v>646183217.01999998</v>
      </c>
      <c r="G884" s="535">
        <f t="shared" si="39"/>
        <v>80000</v>
      </c>
      <c r="H884" s="534">
        <f t="shared" si="41"/>
        <v>646183217.01999998</v>
      </c>
      <c r="I884"/>
      <c r="J884" t="s">
        <v>14</v>
      </c>
      <c r="K884" s="272" t="s">
        <v>736</v>
      </c>
      <c r="L884"/>
    </row>
    <row r="885" spans="2:12">
      <c r="B885" s="257" t="s">
        <v>980</v>
      </c>
      <c r="C885" s="118" t="s">
        <v>1427</v>
      </c>
      <c r="D885" s="284" t="s">
        <v>1428</v>
      </c>
      <c r="E885" s="265">
        <v>26000</v>
      </c>
      <c r="F885" s="536">
        <f t="shared" si="40"/>
        <v>646209217.01999998</v>
      </c>
      <c r="G885" s="535">
        <f t="shared" si="39"/>
        <v>26000</v>
      </c>
      <c r="H885" s="534">
        <f t="shared" si="41"/>
        <v>646209217.01999998</v>
      </c>
      <c r="I885"/>
      <c r="J885" t="s">
        <v>14</v>
      </c>
      <c r="K885" s="272" t="s">
        <v>736</v>
      </c>
      <c r="L885"/>
    </row>
    <row r="886" spans="2:12">
      <c r="B886" s="257" t="s">
        <v>980</v>
      </c>
      <c r="C886" s="118" t="s">
        <v>1427</v>
      </c>
      <c r="D886" s="284" t="s">
        <v>1429</v>
      </c>
      <c r="E886" s="265">
        <v>20000</v>
      </c>
      <c r="F886" s="536">
        <f t="shared" si="40"/>
        <v>646229217.01999998</v>
      </c>
      <c r="G886" s="535">
        <f t="shared" si="39"/>
        <v>20000</v>
      </c>
      <c r="H886" s="534">
        <f t="shared" si="41"/>
        <v>646229217.01999998</v>
      </c>
      <c r="I886"/>
      <c r="J886" t="s">
        <v>14</v>
      </c>
      <c r="K886" s="272" t="s">
        <v>736</v>
      </c>
      <c r="L886"/>
    </row>
    <row r="887" spans="2:12">
      <c r="B887" s="257" t="s">
        <v>980</v>
      </c>
      <c r="C887" s="118" t="s">
        <v>1427</v>
      </c>
      <c r="D887" s="284" t="s">
        <v>1430</v>
      </c>
      <c r="E887" s="265">
        <v>26000</v>
      </c>
      <c r="F887" s="536">
        <f t="shared" si="40"/>
        <v>646255217.01999998</v>
      </c>
      <c r="G887" s="535">
        <f t="shared" si="39"/>
        <v>26000</v>
      </c>
      <c r="H887" s="534">
        <f t="shared" si="41"/>
        <v>646255217.01999998</v>
      </c>
      <c r="I887"/>
      <c r="J887" t="s">
        <v>14</v>
      </c>
      <c r="K887" s="272" t="s">
        <v>736</v>
      </c>
      <c r="L887"/>
    </row>
    <row r="888" spans="2:12">
      <c r="B888" s="257" t="s">
        <v>980</v>
      </c>
      <c r="C888" s="118" t="s">
        <v>1432</v>
      </c>
      <c r="D888" s="284" t="s">
        <v>2326</v>
      </c>
      <c r="E888" s="265">
        <v>135000</v>
      </c>
      <c r="F888" s="536">
        <f t="shared" si="40"/>
        <v>646390217.01999998</v>
      </c>
      <c r="G888" s="535">
        <f t="shared" si="39"/>
        <v>135000</v>
      </c>
      <c r="H888" s="534">
        <f t="shared" si="41"/>
        <v>646390217.01999998</v>
      </c>
      <c r="I888"/>
      <c r="J888" t="s">
        <v>14</v>
      </c>
      <c r="K888" s="272" t="s">
        <v>736</v>
      </c>
      <c r="L888"/>
    </row>
    <row r="889" spans="2:12">
      <c r="B889" s="257" t="s">
        <v>980</v>
      </c>
      <c r="C889" s="118" t="s">
        <v>1432</v>
      </c>
      <c r="D889" s="284" t="s">
        <v>1025</v>
      </c>
      <c r="E889" s="265">
        <v>274000</v>
      </c>
      <c r="F889" s="536">
        <f t="shared" si="40"/>
        <v>646664217.01999998</v>
      </c>
      <c r="G889" s="535">
        <f t="shared" si="39"/>
        <v>274000</v>
      </c>
      <c r="H889" s="534">
        <f t="shared" si="41"/>
        <v>646664217.01999998</v>
      </c>
      <c r="I889"/>
      <c r="J889" t="s">
        <v>14</v>
      </c>
      <c r="K889" s="272" t="s">
        <v>736</v>
      </c>
      <c r="L889"/>
    </row>
    <row r="890" spans="2:12">
      <c r="B890" s="257" t="s">
        <v>980</v>
      </c>
      <c r="C890" s="118" t="s">
        <v>1432</v>
      </c>
      <c r="D890" s="284" t="s">
        <v>1026</v>
      </c>
      <c r="E890" s="265">
        <v>81000</v>
      </c>
      <c r="F890" s="536">
        <f t="shared" si="40"/>
        <v>646745217.01999998</v>
      </c>
      <c r="G890" s="535">
        <f t="shared" si="39"/>
        <v>81000</v>
      </c>
      <c r="H890" s="534">
        <f t="shared" si="41"/>
        <v>646745217.01999998</v>
      </c>
      <c r="I890"/>
      <c r="J890" t="s">
        <v>14</v>
      </c>
      <c r="K890" s="272" t="s">
        <v>736</v>
      </c>
      <c r="L890"/>
    </row>
    <row r="891" spans="2:12">
      <c r="B891" s="257" t="s">
        <v>980</v>
      </c>
      <c r="C891" s="118" t="s">
        <v>1432</v>
      </c>
      <c r="D891" s="284" t="s">
        <v>1027</v>
      </c>
      <c r="E891" s="265">
        <v>73000</v>
      </c>
      <c r="F891" s="536">
        <f t="shared" si="40"/>
        <v>646818217.01999998</v>
      </c>
      <c r="G891" s="535">
        <f t="shared" si="39"/>
        <v>73000</v>
      </c>
      <c r="H891" s="534">
        <f t="shared" si="41"/>
        <v>646818217.01999998</v>
      </c>
      <c r="I891"/>
      <c r="J891" t="s">
        <v>14</v>
      </c>
      <c r="K891" s="272" t="s">
        <v>736</v>
      </c>
      <c r="L891"/>
    </row>
    <row r="892" spans="2:12">
      <c r="B892" s="257" t="s">
        <v>980</v>
      </c>
      <c r="C892" s="118" t="s">
        <v>1432</v>
      </c>
      <c r="D892" s="284" t="s">
        <v>1028</v>
      </c>
      <c r="E892" s="265">
        <v>580000</v>
      </c>
      <c r="F892" s="536">
        <f t="shared" si="40"/>
        <v>647398217.01999998</v>
      </c>
      <c r="G892" s="535">
        <f t="shared" si="39"/>
        <v>580000</v>
      </c>
      <c r="H892" s="534">
        <f t="shared" si="41"/>
        <v>647398217.01999998</v>
      </c>
      <c r="I892"/>
      <c r="J892" t="s">
        <v>14</v>
      </c>
      <c r="K892" s="272" t="s">
        <v>736</v>
      </c>
      <c r="L892"/>
    </row>
    <row r="893" spans="2:12">
      <c r="B893" s="257" t="s">
        <v>980</v>
      </c>
      <c r="C893" s="118" t="s">
        <v>1433</v>
      </c>
      <c r="D893" s="284" t="s">
        <v>2880</v>
      </c>
      <c r="E893" s="265">
        <v>185000</v>
      </c>
      <c r="F893" s="536">
        <f t="shared" si="40"/>
        <v>647583217.01999998</v>
      </c>
      <c r="G893" s="535">
        <f t="shared" si="39"/>
        <v>185000</v>
      </c>
      <c r="H893" s="534">
        <f t="shared" si="41"/>
        <v>647583217.01999998</v>
      </c>
      <c r="I893"/>
      <c r="J893" t="s">
        <v>14</v>
      </c>
      <c r="K893" s="272" t="s">
        <v>736</v>
      </c>
      <c r="L893"/>
    </row>
    <row r="894" spans="2:12">
      <c r="B894" s="257" t="s">
        <v>980</v>
      </c>
      <c r="C894" s="118" t="s">
        <v>1433</v>
      </c>
      <c r="D894" s="284" t="s">
        <v>1066</v>
      </c>
      <c r="E894" s="265">
        <v>600000</v>
      </c>
      <c r="F894" s="536">
        <f t="shared" si="40"/>
        <v>648183217.01999998</v>
      </c>
      <c r="G894" s="535">
        <f t="shared" si="39"/>
        <v>600000</v>
      </c>
      <c r="H894" s="534">
        <f t="shared" si="41"/>
        <v>648183217.01999998</v>
      </c>
      <c r="I894"/>
      <c r="J894" t="s">
        <v>14</v>
      </c>
      <c r="K894" s="272" t="s">
        <v>736</v>
      </c>
      <c r="L894"/>
    </row>
    <row r="895" spans="2:12">
      <c r="B895" s="257" t="s">
        <v>980</v>
      </c>
      <c r="C895" s="118" t="s">
        <v>1433</v>
      </c>
      <c r="D895" s="284" t="s">
        <v>2308</v>
      </c>
      <c r="E895" s="265">
        <v>110000</v>
      </c>
      <c r="F895" s="536">
        <f t="shared" si="40"/>
        <v>648293217.01999998</v>
      </c>
      <c r="G895" s="535">
        <f t="shared" si="39"/>
        <v>110000</v>
      </c>
      <c r="H895" s="534">
        <f t="shared" si="41"/>
        <v>648293217.01999998</v>
      </c>
      <c r="I895"/>
      <c r="J895" t="s">
        <v>14</v>
      </c>
      <c r="K895" s="272" t="s">
        <v>736</v>
      </c>
      <c r="L895"/>
    </row>
    <row r="896" spans="2:12">
      <c r="B896" s="257" t="s">
        <v>980</v>
      </c>
      <c r="C896" s="118" t="s">
        <v>1434</v>
      </c>
      <c r="D896" s="284" t="s">
        <v>1435</v>
      </c>
      <c r="E896" s="265">
        <v>80000</v>
      </c>
      <c r="F896" s="536">
        <f t="shared" si="40"/>
        <v>648373217.01999998</v>
      </c>
      <c r="G896" s="535">
        <f t="shared" si="39"/>
        <v>80000</v>
      </c>
      <c r="H896" s="534">
        <f t="shared" si="41"/>
        <v>648373217.01999998</v>
      </c>
      <c r="I896"/>
      <c r="J896" t="s">
        <v>14</v>
      </c>
      <c r="K896" s="272" t="s">
        <v>736</v>
      </c>
      <c r="L896"/>
    </row>
    <row r="897" spans="2:12">
      <c r="B897" s="257" t="s">
        <v>980</v>
      </c>
      <c r="C897" s="118" t="s">
        <v>1434</v>
      </c>
      <c r="D897" s="284" t="s">
        <v>1436</v>
      </c>
      <c r="E897" s="265">
        <v>33000</v>
      </c>
      <c r="F897" s="536">
        <f t="shared" si="40"/>
        <v>648406217.01999998</v>
      </c>
      <c r="G897" s="535">
        <f t="shared" si="39"/>
        <v>33000</v>
      </c>
      <c r="H897" s="534">
        <f t="shared" si="41"/>
        <v>648406217.01999998</v>
      </c>
      <c r="I897"/>
      <c r="J897" t="s">
        <v>14</v>
      </c>
      <c r="K897" s="272" t="s">
        <v>736</v>
      </c>
      <c r="L897"/>
    </row>
    <row r="898" spans="2:12">
      <c r="B898" s="257" t="s">
        <v>980</v>
      </c>
      <c r="C898" s="118" t="s">
        <v>1434</v>
      </c>
      <c r="D898" s="284" t="s">
        <v>1183</v>
      </c>
      <c r="E898" s="265">
        <v>274000</v>
      </c>
      <c r="F898" s="536">
        <f t="shared" si="40"/>
        <v>648680217.01999998</v>
      </c>
      <c r="G898" s="535">
        <f t="shared" si="39"/>
        <v>274000</v>
      </c>
      <c r="H898" s="534">
        <f t="shared" si="41"/>
        <v>648680217.01999998</v>
      </c>
      <c r="I898"/>
      <c r="J898" t="s">
        <v>14</v>
      </c>
      <c r="K898" s="272" t="s">
        <v>736</v>
      </c>
      <c r="L898"/>
    </row>
    <row r="899" spans="2:12">
      <c r="B899" s="257" t="s">
        <v>980</v>
      </c>
      <c r="C899" s="118" t="s">
        <v>1434</v>
      </c>
      <c r="D899" s="284" t="s">
        <v>1437</v>
      </c>
      <c r="E899" s="265">
        <v>31000</v>
      </c>
      <c r="F899" s="536">
        <f t="shared" si="40"/>
        <v>648711217.01999998</v>
      </c>
      <c r="G899" s="535">
        <f t="shared" si="39"/>
        <v>31000</v>
      </c>
      <c r="H899" s="534">
        <f t="shared" si="41"/>
        <v>648711217.01999998</v>
      </c>
      <c r="I899"/>
      <c r="J899" t="s">
        <v>14</v>
      </c>
      <c r="K899" s="272" t="s">
        <v>736</v>
      </c>
      <c r="L899"/>
    </row>
    <row r="900" spans="2:12">
      <c r="B900" s="257" t="s">
        <v>980</v>
      </c>
      <c r="C900" s="118" t="s">
        <v>1434</v>
      </c>
      <c r="D900" s="284" t="s">
        <v>1438</v>
      </c>
      <c r="E900" s="265">
        <v>250000</v>
      </c>
      <c r="F900" s="536">
        <f t="shared" si="40"/>
        <v>648961217.01999998</v>
      </c>
      <c r="G900" s="535">
        <f t="shared" si="39"/>
        <v>250000</v>
      </c>
      <c r="H900" s="534">
        <f t="shared" si="41"/>
        <v>648961217.01999998</v>
      </c>
      <c r="I900"/>
      <c r="J900" t="s">
        <v>14</v>
      </c>
      <c r="K900" s="272" t="s">
        <v>736</v>
      </c>
      <c r="L900"/>
    </row>
    <row r="901" spans="2:12">
      <c r="B901" s="257" t="s">
        <v>980</v>
      </c>
      <c r="C901" s="118" t="s">
        <v>1434</v>
      </c>
      <c r="D901" s="284" t="s">
        <v>1056</v>
      </c>
      <c r="E901" s="265">
        <v>104000</v>
      </c>
      <c r="F901" s="536">
        <f t="shared" si="40"/>
        <v>649065217.01999998</v>
      </c>
      <c r="G901" s="535">
        <f t="shared" si="39"/>
        <v>104000</v>
      </c>
      <c r="H901" s="534">
        <f t="shared" si="41"/>
        <v>649065217.01999998</v>
      </c>
      <c r="I901"/>
      <c r="J901" t="s">
        <v>14</v>
      </c>
      <c r="K901" s="272" t="s">
        <v>736</v>
      </c>
      <c r="L901"/>
    </row>
    <row r="902" spans="2:12">
      <c r="B902" s="257" t="s">
        <v>980</v>
      </c>
      <c r="C902" s="118" t="s">
        <v>1434</v>
      </c>
      <c r="D902" s="284" t="s">
        <v>1059</v>
      </c>
      <c r="E902" s="265">
        <v>202000</v>
      </c>
      <c r="F902" s="536">
        <f t="shared" si="40"/>
        <v>649267217.01999998</v>
      </c>
      <c r="G902" s="535">
        <f t="shared" si="39"/>
        <v>202000</v>
      </c>
      <c r="H902" s="534">
        <f t="shared" si="41"/>
        <v>649267217.01999998</v>
      </c>
      <c r="I902"/>
      <c r="J902" t="s">
        <v>14</v>
      </c>
      <c r="K902" s="272" t="s">
        <v>736</v>
      </c>
      <c r="L902"/>
    </row>
    <row r="903" spans="2:12">
      <c r="B903" s="257" t="s">
        <v>980</v>
      </c>
      <c r="C903" s="118" t="s">
        <v>1434</v>
      </c>
      <c r="D903" s="284" t="s">
        <v>1089</v>
      </c>
      <c r="E903" s="265">
        <v>373800</v>
      </c>
      <c r="F903" s="536">
        <f t="shared" si="40"/>
        <v>649641017.01999998</v>
      </c>
      <c r="G903" s="535">
        <f t="shared" ref="G903:G966" si="42">E903</f>
        <v>373800</v>
      </c>
      <c r="H903" s="534">
        <f t="shared" si="41"/>
        <v>649641017.01999998</v>
      </c>
      <c r="I903"/>
      <c r="J903" t="s">
        <v>14</v>
      </c>
      <c r="K903" s="272" t="s">
        <v>736</v>
      </c>
      <c r="L903"/>
    </row>
    <row r="904" spans="2:12">
      <c r="B904" s="257" t="s">
        <v>980</v>
      </c>
      <c r="C904" s="118" t="s">
        <v>1434</v>
      </c>
      <c r="D904" s="284" t="s">
        <v>1159</v>
      </c>
      <c r="E904" s="265">
        <v>37000</v>
      </c>
      <c r="F904" s="536">
        <f t="shared" si="40"/>
        <v>649678017.01999998</v>
      </c>
      <c r="G904" s="535">
        <f t="shared" si="42"/>
        <v>37000</v>
      </c>
      <c r="H904" s="534">
        <f t="shared" si="41"/>
        <v>649678017.01999998</v>
      </c>
      <c r="I904"/>
      <c r="J904" t="s">
        <v>14</v>
      </c>
      <c r="K904" s="272" t="s">
        <v>736</v>
      </c>
      <c r="L904"/>
    </row>
    <row r="905" spans="2:12">
      <c r="B905" s="257" t="s">
        <v>980</v>
      </c>
      <c r="C905" s="118" t="s">
        <v>1434</v>
      </c>
      <c r="D905" s="284" t="s">
        <v>1439</v>
      </c>
      <c r="E905" s="265">
        <v>200000</v>
      </c>
      <c r="F905" s="536">
        <f t="shared" si="40"/>
        <v>649878017.01999998</v>
      </c>
      <c r="G905" s="535">
        <f t="shared" si="42"/>
        <v>200000</v>
      </c>
      <c r="H905" s="534">
        <f t="shared" si="41"/>
        <v>649878017.01999998</v>
      </c>
      <c r="I905"/>
      <c r="J905" t="s">
        <v>14</v>
      </c>
      <c r="K905" s="272" t="s">
        <v>736</v>
      </c>
      <c r="L905"/>
    </row>
    <row r="906" spans="2:12">
      <c r="B906" s="257" t="s">
        <v>980</v>
      </c>
      <c r="C906" s="118" t="s">
        <v>1434</v>
      </c>
      <c r="D906" s="284" t="s">
        <v>1074</v>
      </c>
      <c r="E906" s="265">
        <v>31000</v>
      </c>
      <c r="F906" s="536">
        <f t="shared" si="40"/>
        <v>649909017.01999998</v>
      </c>
      <c r="G906" s="535">
        <f t="shared" si="42"/>
        <v>31000</v>
      </c>
      <c r="H906" s="534">
        <f t="shared" si="41"/>
        <v>649909017.01999998</v>
      </c>
      <c r="I906"/>
      <c r="J906" t="s">
        <v>14</v>
      </c>
      <c r="K906" s="272" t="s">
        <v>736</v>
      </c>
      <c r="L906"/>
    </row>
    <row r="907" spans="2:12">
      <c r="B907" s="257" t="s">
        <v>980</v>
      </c>
      <c r="C907" s="118" t="s">
        <v>1434</v>
      </c>
      <c r="D907" s="284" t="s">
        <v>1440</v>
      </c>
      <c r="E907" s="265">
        <v>150000</v>
      </c>
      <c r="F907" s="536">
        <f t="shared" si="40"/>
        <v>650059017.01999998</v>
      </c>
      <c r="G907" s="535">
        <f t="shared" si="42"/>
        <v>150000</v>
      </c>
      <c r="H907" s="534">
        <f t="shared" si="41"/>
        <v>650059017.01999998</v>
      </c>
      <c r="I907"/>
      <c r="J907" t="s">
        <v>14</v>
      </c>
      <c r="K907" s="272" t="s">
        <v>736</v>
      </c>
      <c r="L907"/>
    </row>
    <row r="908" spans="2:12">
      <c r="B908" s="257" t="s">
        <v>980</v>
      </c>
      <c r="C908" s="118" t="s">
        <v>1434</v>
      </c>
      <c r="D908" s="284" t="s">
        <v>1441</v>
      </c>
      <c r="E908" s="265">
        <v>69000</v>
      </c>
      <c r="F908" s="536">
        <f t="shared" si="40"/>
        <v>650128017.01999998</v>
      </c>
      <c r="G908" s="535">
        <f t="shared" si="42"/>
        <v>69000</v>
      </c>
      <c r="H908" s="534">
        <f t="shared" si="41"/>
        <v>650128017.01999998</v>
      </c>
      <c r="I908"/>
      <c r="J908" t="s">
        <v>14</v>
      </c>
      <c r="K908" s="272" t="s">
        <v>736</v>
      </c>
      <c r="L908"/>
    </row>
    <row r="909" spans="2:12">
      <c r="B909" s="257" t="s">
        <v>980</v>
      </c>
      <c r="C909" s="118" t="s">
        <v>1434</v>
      </c>
      <c r="D909" s="284" t="s">
        <v>1442</v>
      </c>
      <c r="E909" s="265">
        <v>92000</v>
      </c>
      <c r="F909" s="536">
        <f t="shared" ref="F909:F972" si="43">F908+E909</f>
        <v>650220017.01999998</v>
      </c>
      <c r="G909" s="535">
        <f t="shared" si="42"/>
        <v>92000</v>
      </c>
      <c r="H909" s="534">
        <f t="shared" ref="H909:H972" si="44">H908+G909</f>
        <v>650220017.01999998</v>
      </c>
      <c r="I909"/>
      <c r="J909" t="s">
        <v>14</v>
      </c>
      <c r="K909" s="272" t="s">
        <v>736</v>
      </c>
      <c r="L909"/>
    </row>
    <row r="910" spans="2:12">
      <c r="B910" s="257" t="s">
        <v>980</v>
      </c>
      <c r="C910" s="118" t="s">
        <v>1434</v>
      </c>
      <c r="D910" s="284" t="s">
        <v>1443</v>
      </c>
      <c r="E910" s="265">
        <v>92000</v>
      </c>
      <c r="F910" s="536">
        <f t="shared" si="43"/>
        <v>650312017.01999998</v>
      </c>
      <c r="G910" s="535">
        <f t="shared" si="42"/>
        <v>92000</v>
      </c>
      <c r="H910" s="534">
        <f t="shared" si="44"/>
        <v>650312017.01999998</v>
      </c>
      <c r="I910"/>
      <c r="J910" t="s">
        <v>14</v>
      </c>
      <c r="K910" s="272" t="s">
        <v>736</v>
      </c>
      <c r="L910"/>
    </row>
    <row r="911" spans="2:12">
      <c r="B911" s="257" t="s">
        <v>980</v>
      </c>
      <c r="C911" s="118" t="s">
        <v>1434</v>
      </c>
      <c r="D911" s="284" t="s">
        <v>1160</v>
      </c>
      <c r="E911" s="265">
        <v>37000</v>
      </c>
      <c r="F911" s="536">
        <f t="shared" si="43"/>
        <v>650349017.01999998</v>
      </c>
      <c r="G911" s="535">
        <f t="shared" si="42"/>
        <v>37000</v>
      </c>
      <c r="H911" s="534">
        <f t="shared" si="44"/>
        <v>650349017.01999998</v>
      </c>
      <c r="I911"/>
      <c r="J911" t="s">
        <v>14</v>
      </c>
      <c r="K911" s="272" t="s">
        <v>736</v>
      </c>
      <c r="L911"/>
    </row>
    <row r="912" spans="2:12">
      <c r="B912" s="257" t="s">
        <v>980</v>
      </c>
      <c r="C912" s="118" t="s">
        <v>1444</v>
      </c>
      <c r="D912" s="284" t="s">
        <v>4124</v>
      </c>
      <c r="E912" s="265">
        <v>500000</v>
      </c>
      <c r="F912" s="536">
        <f t="shared" si="43"/>
        <v>650849017.01999998</v>
      </c>
      <c r="G912" s="535">
        <f t="shared" si="42"/>
        <v>500000</v>
      </c>
      <c r="H912" s="534">
        <f t="shared" si="44"/>
        <v>650849017.01999998</v>
      </c>
      <c r="I912"/>
      <c r="J912" t="s">
        <v>14</v>
      </c>
      <c r="K912" s="272" t="s">
        <v>736</v>
      </c>
      <c r="L912"/>
    </row>
    <row r="913" spans="2:12">
      <c r="B913" s="257" t="s">
        <v>980</v>
      </c>
      <c r="C913" s="118" t="s">
        <v>1444</v>
      </c>
      <c r="D913" s="284" t="s">
        <v>4125</v>
      </c>
      <c r="E913" s="265">
        <v>250000</v>
      </c>
      <c r="F913" s="536">
        <f t="shared" si="43"/>
        <v>651099017.01999998</v>
      </c>
      <c r="G913" s="535">
        <f t="shared" si="42"/>
        <v>250000</v>
      </c>
      <c r="H913" s="534">
        <f t="shared" si="44"/>
        <v>651099017.01999998</v>
      </c>
      <c r="I913"/>
      <c r="J913" t="s">
        <v>14</v>
      </c>
      <c r="K913" s="272" t="s">
        <v>736</v>
      </c>
      <c r="L913"/>
    </row>
    <row r="914" spans="2:12">
      <c r="B914" s="257" t="s">
        <v>980</v>
      </c>
      <c r="C914" s="118" t="s">
        <v>1444</v>
      </c>
      <c r="D914" s="284" t="s">
        <v>4126</v>
      </c>
      <c r="E914" s="265">
        <v>400000</v>
      </c>
      <c r="F914" s="536">
        <f t="shared" si="43"/>
        <v>651499017.01999998</v>
      </c>
      <c r="G914" s="535">
        <f t="shared" si="42"/>
        <v>400000</v>
      </c>
      <c r="H914" s="534">
        <f t="shared" si="44"/>
        <v>651499017.01999998</v>
      </c>
      <c r="I914"/>
      <c r="J914" t="s">
        <v>14</v>
      </c>
      <c r="K914" s="272" t="s">
        <v>736</v>
      </c>
      <c r="L914"/>
    </row>
    <row r="915" spans="2:12">
      <c r="B915" s="257" t="s">
        <v>980</v>
      </c>
      <c r="C915" s="118" t="s">
        <v>1444</v>
      </c>
      <c r="D915" s="284" t="s">
        <v>4127</v>
      </c>
      <c r="E915" s="265">
        <v>469540</v>
      </c>
      <c r="F915" s="536">
        <f t="shared" si="43"/>
        <v>651968557.01999998</v>
      </c>
      <c r="G915" s="535">
        <f t="shared" si="42"/>
        <v>469540</v>
      </c>
      <c r="H915" s="534">
        <f t="shared" si="44"/>
        <v>651968557.01999998</v>
      </c>
      <c r="I915"/>
      <c r="J915" t="s">
        <v>14</v>
      </c>
      <c r="K915" s="272" t="s">
        <v>736</v>
      </c>
      <c r="L915"/>
    </row>
    <row r="916" spans="2:12">
      <c r="B916" s="257" t="s">
        <v>980</v>
      </c>
      <c r="C916" s="118" t="s">
        <v>1444</v>
      </c>
      <c r="D916" s="284" t="s">
        <v>4128</v>
      </c>
      <c r="E916" s="265">
        <v>220000</v>
      </c>
      <c r="F916" s="536">
        <f t="shared" si="43"/>
        <v>652188557.01999998</v>
      </c>
      <c r="G916" s="535">
        <f t="shared" si="42"/>
        <v>220000</v>
      </c>
      <c r="H916" s="534">
        <f t="shared" si="44"/>
        <v>652188557.01999998</v>
      </c>
      <c r="I916"/>
      <c r="J916" t="s">
        <v>14</v>
      </c>
      <c r="K916" s="272" t="s">
        <v>736</v>
      </c>
      <c r="L916"/>
    </row>
    <row r="917" spans="2:12">
      <c r="B917" s="257" t="s">
        <v>980</v>
      </c>
      <c r="C917" s="118" t="s">
        <v>4129</v>
      </c>
      <c r="D917" s="284" t="s">
        <v>2300</v>
      </c>
      <c r="E917" s="265">
        <v>10000</v>
      </c>
      <c r="F917" s="536">
        <f t="shared" si="43"/>
        <v>652198557.01999998</v>
      </c>
      <c r="G917" s="535">
        <f t="shared" si="42"/>
        <v>10000</v>
      </c>
      <c r="H917" s="534">
        <f t="shared" si="44"/>
        <v>652198557.01999998</v>
      </c>
      <c r="I917"/>
      <c r="J917" t="s">
        <v>14</v>
      </c>
      <c r="K917" s="272" t="s">
        <v>736</v>
      </c>
      <c r="L917"/>
    </row>
    <row r="918" spans="2:12">
      <c r="B918" s="257" t="s">
        <v>980</v>
      </c>
      <c r="C918" s="118" t="s">
        <v>4130</v>
      </c>
      <c r="D918" s="284" t="s">
        <v>2300</v>
      </c>
      <c r="E918" s="265">
        <v>10000</v>
      </c>
      <c r="F918" s="536">
        <f t="shared" si="43"/>
        <v>652208557.01999998</v>
      </c>
      <c r="G918" s="535">
        <f t="shared" si="42"/>
        <v>10000</v>
      </c>
      <c r="H918" s="534">
        <f t="shared" si="44"/>
        <v>652208557.01999998</v>
      </c>
      <c r="I918"/>
      <c r="J918" t="s">
        <v>14</v>
      </c>
      <c r="K918" s="272" t="s">
        <v>736</v>
      </c>
      <c r="L918"/>
    </row>
    <row r="919" spans="2:12">
      <c r="B919" s="257" t="s">
        <v>980</v>
      </c>
      <c r="C919" s="118" t="s">
        <v>2309</v>
      </c>
      <c r="D919" s="284" t="s">
        <v>2300</v>
      </c>
      <c r="E919" s="265">
        <v>10000</v>
      </c>
      <c r="F919" s="536">
        <f t="shared" si="43"/>
        <v>652218557.01999998</v>
      </c>
      <c r="G919" s="535">
        <f t="shared" si="42"/>
        <v>10000</v>
      </c>
      <c r="H919" s="534">
        <f t="shared" si="44"/>
        <v>652218557.01999998</v>
      </c>
      <c r="I919"/>
      <c r="J919" t="s">
        <v>14</v>
      </c>
      <c r="K919" s="272" t="s">
        <v>736</v>
      </c>
      <c r="L919"/>
    </row>
    <row r="920" spans="2:12">
      <c r="B920" s="257" t="s">
        <v>980</v>
      </c>
      <c r="C920" s="118" t="s">
        <v>2310</v>
      </c>
      <c r="D920" s="284" t="s">
        <v>2300</v>
      </c>
      <c r="E920" s="265">
        <v>10000</v>
      </c>
      <c r="F920" s="536">
        <f t="shared" si="43"/>
        <v>652228557.01999998</v>
      </c>
      <c r="G920" s="535">
        <f t="shared" si="42"/>
        <v>10000</v>
      </c>
      <c r="H920" s="534">
        <f t="shared" si="44"/>
        <v>652228557.01999998</v>
      </c>
      <c r="I920"/>
      <c r="J920" t="s">
        <v>14</v>
      </c>
      <c r="K920" s="272" t="s">
        <v>736</v>
      </c>
      <c r="L920"/>
    </row>
    <row r="921" spans="2:12">
      <c r="B921" s="257" t="s">
        <v>980</v>
      </c>
      <c r="C921" s="118" t="s">
        <v>1445</v>
      </c>
      <c r="D921" s="284" t="s">
        <v>4131</v>
      </c>
      <c r="E921" s="265">
        <v>12500</v>
      </c>
      <c r="F921" s="536">
        <f t="shared" si="43"/>
        <v>652241057.01999998</v>
      </c>
      <c r="G921" s="535">
        <f t="shared" si="42"/>
        <v>12500</v>
      </c>
      <c r="H921" s="534">
        <f t="shared" si="44"/>
        <v>652241057.01999998</v>
      </c>
      <c r="I921"/>
      <c r="J921" t="s">
        <v>14</v>
      </c>
      <c r="K921" s="272" t="s">
        <v>736</v>
      </c>
      <c r="L921"/>
    </row>
    <row r="922" spans="2:12">
      <c r="B922" s="257" t="s">
        <v>980</v>
      </c>
      <c r="C922" s="118" t="s">
        <v>1445</v>
      </c>
      <c r="D922" s="284" t="s">
        <v>3945</v>
      </c>
      <c r="E922" s="265">
        <v>7000</v>
      </c>
      <c r="F922" s="536">
        <f t="shared" si="43"/>
        <v>652248057.01999998</v>
      </c>
      <c r="G922" s="535">
        <f t="shared" si="42"/>
        <v>7000</v>
      </c>
      <c r="H922" s="534">
        <f t="shared" si="44"/>
        <v>652248057.01999998</v>
      </c>
      <c r="I922"/>
      <c r="J922" t="s">
        <v>14</v>
      </c>
      <c r="K922" s="272" t="s">
        <v>736</v>
      </c>
      <c r="L922"/>
    </row>
    <row r="923" spans="2:12">
      <c r="B923" s="257" t="s">
        <v>980</v>
      </c>
      <c r="C923" s="118" t="s">
        <v>1446</v>
      </c>
      <c r="D923" s="284" t="s">
        <v>1060</v>
      </c>
      <c r="E923" s="265">
        <v>55000</v>
      </c>
      <c r="F923" s="536">
        <f t="shared" si="43"/>
        <v>652303057.01999998</v>
      </c>
      <c r="G923" s="535">
        <f t="shared" si="42"/>
        <v>55000</v>
      </c>
      <c r="H923" s="534">
        <f t="shared" si="44"/>
        <v>652303057.01999998</v>
      </c>
      <c r="I923"/>
      <c r="J923" t="s">
        <v>14</v>
      </c>
      <c r="K923" s="272" t="s">
        <v>736</v>
      </c>
      <c r="L923"/>
    </row>
    <row r="924" spans="2:12">
      <c r="B924" s="257" t="s">
        <v>980</v>
      </c>
      <c r="C924" s="118" t="s">
        <v>1446</v>
      </c>
      <c r="D924" s="284" t="s">
        <v>1451</v>
      </c>
      <c r="E924" s="265">
        <v>12000</v>
      </c>
      <c r="F924" s="536">
        <f t="shared" si="43"/>
        <v>652315057.01999998</v>
      </c>
      <c r="G924" s="535">
        <f t="shared" si="42"/>
        <v>12000</v>
      </c>
      <c r="H924" s="534">
        <f t="shared" si="44"/>
        <v>652315057.01999998</v>
      </c>
      <c r="I924"/>
      <c r="J924" t="s">
        <v>14</v>
      </c>
      <c r="K924" s="272" t="s">
        <v>736</v>
      </c>
      <c r="L924"/>
    </row>
    <row r="925" spans="2:12">
      <c r="B925" s="257" t="s">
        <v>980</v>
      </c>
      <c r="C925" s="118" t="s">
        <v>1446</v>
      </c>
      <c r="D925" s="284" t="s">
        <v>1085</v>
      </c>
      <c r="E925" s="265">
        <v>30000</v>
      </c>
      <c r="F925" s="536">
        <f t="shared" si="43"/>
        <v>652345057.01999998</v>
      </c>
      <c r="G925" s="535">
        <f t="shared" si="42"/>
        <v>30000</v>
      </c>
      <c r="H925" s="534">
        <f t="shared" si="44"/>
        <v>652345057.01999998</v>
      </c>
      <c r="I925"/>
      <c r="J925" t="s">
        <v>14</v>
      </c>
      <c r="K925" s="272" t="s">
        <v>736</v>
      </c>
      <c r="L925"/>
    </row>
    <row r="926" spans="2:12">
      <c r="B926" s="257" t="s">
        <v>980</v>
      </c>
      <c r="C926" s="118" t="s">
        <v>1446</v>
      </c>
      <c r="D926" s="284" t="s">
        <v>1068</v>
      </c>
      <c r="E926" s="265">
        <v>153000</v>
      </c>
      <c r="F926" s="536">
        <f t="shared" si="43"/>
        <v>652498057.01999998</v>
      </c>
      <c r="G926" s="535">
        <f t="shared" si="42"/>
        <v>153000</v>
      </c>
      <c r="H926" s="534">
        <f t="shared" si="44"/>
        <v>652498057.01999998</v>
      </c>
      <c r="I926"/>
      <c r="J926" t="s">
        <v>14</v>
      </c>
      <c r="K926" s="272" t="s">
        <v>736</v>
      </c>
      <c r="L926"/>
    </row>
    <row r="927" spans="2:12">
      <c r="B927" s="257" t="s">
        <v>980</v>
      </c>
      <c r="C927" s="118" t="s">
        <v>1446</v>
      </c>
      <c r="D927" s="284" t="s">
        <v>1062</v>
      </c>
      <c r="E927" s="265">
        <v>137256</v>
      </c>
      <c r="F927" s="536">
        <f t="shared" si="43"/>
        <v>652635313.01999998</v>
      </c>
      <c r="G927" s="535">
        <f t="shared" si="42"/>
        <v>137256</v>
      </c>
      <c r="H927" s="534">
        <f t="shared" si="44"/>
        <v>652635313.01999998</v>
      </c>
      <c r="I927"/>
      <c r="J927" t="s">
        <v>14</v>
      </c>
      <c r="K927" s="272" t="s">
        <v>736</v>
      </c>
      <c r="L927"/>
    </row>
    <row r="928" spans="2:12">
      <c r="B928" s="257" t="s">
        <v>980</v>
      </c>
      <c r="C928" s="118" t="s">
        <v>1446</v>
      </c>
      <c r="D928" s="284" t="s">
        <v>1054</v>
      </c>
      <c r="E928" s="265">
        <v>31000</v>
      </c>
      <c r="F928" s="536">
        <f t="shared" si="43"/>
        <v>652666313.01999998</v>
      </c>
      <c r="G928" s="535">
        <f t="shared" si="42"/>
        <v>31000</v>
      </c>
      <c r="H928" s="534">
        <f t="shared" si="44"/>
        <v>652666313.01999998</v>
      </c>
      <c r="I928"/>
      <c r="J928" t="s">
        <v>14</v>
      </c>
      <c r="K928" s="272" t="s">
        <v>736</v>
      </c>
      <c r="L928"/>
    </row>
    <row r="929" spans="2:12">
      <c r="B929" s="257" t="s">
        <v>980</v>
      </c>
      <c r="C929" s="118" t="s">
        <v>1446</v>
      </c>
      <c r="D929" s="284" t="s">
        <v>1055</v>
      </c>
      <c r="E929" s="265">
        <v>67000</v>
      </c>
      <c r="F929" s="536">
        <f t="shared" si="43"/>
        <v>652733313.01999998</v>
      </c>
      <c r="G929" s="535">
        <f t="shared" si="42"/>
        <v>67000</v>
      </c>
      <c r="H929" s="534">
        <f t="shared" si="44"/>
        <v>652733313.01999998</v>
      </c>
      <c r="I929"/>
      <c r="J929" t="s">
        <v>14</v>
      </c>
      <c r="K929" s="272" t="s">
        <v>736</v>
      </c>
      <c r="L929"/>
    </row>
    <row r="930" spans="2:12">
      <c r="B930" s="257" t="s">
        <v>980</v>
      </c>
      <c r="C930" s="118" t="s">
        <v>1446</v>
      </c>
      <c r="D930" s="284" t="s">
        <v>1058</v>
      </c>
      <c r="E930" s="265">
        <v>20000</v>
      </c>
      <c r="F930" s="536">
        <f t="shared" si="43"/>
        <v>652753313.01999998</v>
      </c>
      <c r="G930" s="535">
        <f t="shared" si="42"/>
        <v>20000</v>
      </c>
      <c r="H930" s="534">
        <f t="shared" si="44"/>
        <v>652753313.01999998</v>
      </c>
      <c r="I930"/>
      <c r="J930" t="s">
        <v>14</v>
      </c>
      <c r="K930" s="272" t="s">
        <v>736</v>
      </c>
      <c r="L930"/>
    </row>
    <row r="931" spans="2:12">
      <c r="B931" s="257" t="s">
        <v>980</v>
      </c>
      <c r="C931" s="118" t="s">
        <v>1446</v>
      </c>
      <c r="D931" s="284" t="s">
        <v>1448</v>
      </c>
      <c r="E931" s="265">
        <v>80000</v>
      </c>
      <c r="F931" s="536">
        <f t="shared" si="43"/>
        <v>652833313.01999998</v>
      </c>
      <c r="G931" s="535">
        <f t="shared" si="42"/>
        <v>80000</v>
      </c>
      <c r="H931" s="534">
        <f t="shared" si="44"/>
        <v>652833313.01999998</v>
      </c>
      <c r="I931"/>
      <c r="J931" t="s">
        <v>14</v>
      </c>
      <c r="K931" s="272" t="s">
        <v>736</v>
      </c>
      <c r="L931"/>
    </row>
    <row r="932" spans="2:12">
      <c r="B932" s="257" t="s">
        <v>980</v>
      </c>
      <c r="C932" s="118" t="s">
        <v>1446</v>
      </c>
      <c r="D932" s="284" t="s">
        <v>1059</v>
      </c>
      <c r="E932" s="265">
        <v>86000</v>
      </c>
      <c r="F932" s="536">
        <f t="shared" si="43"/>
        <v>652919313.01999998</v>
      </c>
      <c r="G932" s="535">
        <f t="shared" si="42"/>
        <v>86000</v>
      </c>
      <c r="H932" s="534">
        <f t="shared" si="44"/>
        <v>652919313.01999998</v>
      </c>
      <c r="I932"/>
      <c r="J932" t="s">
        <v>14</v>
      </c>
      <c r="K932" s="272" t="s">
        <v>736</v>
      </c>
      <c r="L932"/>
    </row>
    <row r="933" spans="2:12">
      <c r="B933" s="257" t="s">
        <v>980</v>
      </c>
      <c r="C933" s="118" t="s">
        <v>1446</v>
      </c>
      <c r="D933" s="284" t="s">
        <v>1449</v>
      </c>
      <c r="E933" s="265">
        <v>6000</v>
      </c>
      <c r="F933" s="536">
        <f t="shared" si="43"/>
        <v>652925313.01999998</v>
      </c>
      <c r="G933" s="535">
        <f t="shared" si="42"/>
        <v>6000</v>
      </c>
      <c r="H933" s="534">
        <f t="shared" si="44"/>
        <v>652925313.01999998</v>
      </c>
      <c r="I933"/>
      <c r="J933" t="s">
        <v>14</v>
      </c>
      <c r="K933" s="272" t="s">
        <v>736</v>
      </c>
      <c r="L933"/>
    </row>
    <row r="934" spans="2:12">
      <c r="B934" s="257" t="s">
        <v>980</v>
      </c>
      <c r="C934" s="118" t="s">
        <v>1446</v>
      </c>
      <c r="D934" s="284" t="s">
        <v>1061</v>
      </c>
      <c r="E934" s="265">
        <v>6000</v>
      </c>
      <c r="F934" s="536">
        <f t="shared" si="43"/>
        <v>652931313.01999998</v>
      </c>
      <c r="G934" s="535">
        <f t="shared" si="42"/>
        <v>6000</v>
      </c>
      <c r="H934" s="534">
        <f t="shared" si="44"/>
        <v>652931313.01999998</v>
      </c>
      <c r="I934"/>
      <c r="J934" t="s">
        <v>14</v>
      </c>
      <c r="K934" s="272" t="s">
        <v>736</v>
      </c>
      <c r="L934"/>
    </row>
    <row r="935" spans="2:12">
      <c r="B935" s="257" t="s">
        <v>980</v>
      </c>
      <c r="C935" s="118" t="s">
        <v>1446</v>
      </c>
      <c r="D935" s="284" t="s">
        <v>1447</v>
      </c>
      <c r="E935" s="265">
        <v>8000</v>
      </c>
      <c r="F935" s="536">
        <f t="shared" si="43"/>
        <v>652939313.01999998</v>
      </c>
      <c r="G935" s="535">
        <f t="shared" si="42"/>
        <v>8000</v>
      </c>
      <c r="H935" s="534">
        <f t="shared" si="44"/>
        <v>652939313.01999998</v>
      </c>
      <c r="I935"/>
      <c r="J935" t="s">
        <v>14</v>
      </c>
      <c r="K935" s="272" t="s">
        <v>736</v>
      </c>
      <c r="L935"/>
    </row>
    <row r="936" spans="2:12">
      <c r="B936" s="257" t="s">
        <v>980</v>
      </c>
      <c r="C936" s="118" t="s">
        <v>1446</v>
      </c>
      <c r="D936" s="284" t="s">
        <v>1450</v>
      </c>
      <c r="E936" s="265">
        <v>49000</v>
      </c>
      <c r="F936" s="536">
        <f t="shared" si="43"/>
        <v>652988313.01999998</v>
      </c>
      <c r="G936" s="535">
        <f t="shared" si="42"/>
        <v>49000</v>
      </c>
      <c r="H936" s="534">
        <f t="shared" si="44"/>
        <v>652988313.01999998</v>
      </c>
      <c r="I936"/>
      <c r="J936" t="s">
        <v>14</v>
      </c>
      <c r="K936" s="272" t="s">
        <v>736</v>
      </c>
      <c r="L936"/>
    </row>
    <row r="937" spans="2:12">
      <c r="B937" s="257" t="s">
        <v>980</v>
      </c>
      <c r="C937" s="118" t="s">
        <v>1446</v>
      </c>
      <c r="D937" s="284" t="s">
        <v>1074</v>
      </c>
      <c r="E937" s="265">
        <v>8000</v>
      </c>
      <c r="F937" s="536">
        <f t="shared" si="43"/>
        <v>652996313.01999998</v>
      </c>
      <c r="G937" s="535">
        <f t="shared" si="42"/>
        <v>8000</v>
      </c>
      <c r="H937" s="534">
        <f t="shared" si="44"/>
        <v>652996313.01999998</v>
      </c>
      <c r="I937"/>
      <c r="J937" t="s">
        <v>14</v>
      </c>
      <c r="K937" s="272" t="s">
        <v>736</v>
      </c>
      <c r="L937"/>
    </row>
    <row r="938" spans="2:12">
      <c r="B938" s="257" t="s">
        <v>980</v>
      </c>
      <c r="C938" s="118" t="s">
        <v>1446</v>
      </c>
      <c r="D938" s="284" t="s">
        <v>1075</v>
      </c>
      <c r="E938" s="265">
        <v>40000</v>
      </c>
      <c r="F938" s="536">
        <f t="shared" si="43"/>
        <v>653036313.01999998</v>
      </c>
      <c r="G938" s="535">
        <f t="shared" si="42"/>
        <v>40000</v>
      </c>
      <c r="H938" s="534">
        <f t="shared" si="44"/>
        <v>653036313.01999998</v>
      </c>
      <c r="I938"/>
      <c r="J938" t="s">
        <v>14</v>
      </c>
      <c r="K938" s="272" t="s">
        <v>736</v>
      </c>
      <c r="L938"/>
    </row>
    <row r="939" spans="2:12">
      <c r="B939" s="257" t="s">
        <v>980</v>
      </c>
      <c r="C939" s="118" t="s">
        <v>1452</v>
      </c>
      <c r="D939" s="284" t="s">
        <v>1055</v>
      </c>
      <c r="E939" s="265">
        <v>67000</v>
      </c>
      <c r="F939" s="536">
        <f t="shared" si="43"/>
        <v>653103313.01999998</v>
      </c>
      <c r="G939" s="535">
        <f t="shared" si="42"/>
        <v>67000</v>
      </c>
      <c r="H939" s="534">
        <f t="shared" si="44"/>
        <v>653103313.01999998</v>
      </c>
      <c r="I939"/>
      <c r="J939" t="s">
        <v>14</v>
      </c>
      <c r="K939" s="272" t="s">
        <v>736</v>
      </c>
      <c r="L939"/>
    </row>
    <row r="940" spans="2:12">
      <c r="B940" s="257" t="s">
        <v>980</v>
      </c>
      <c r="C940" s="118" t="s">
        <v>1452</v>
      </c>
      <c r="D940" s="284" t="s">
        <v>1074</v>
      </c>
      <c r="E940" s="265">
        <v>8000</v>
      </c>
      <c r="F940" s="536">
        <f t="shared" si="43"/>
        <v>653111313.01999998</v>
      </c>
      <c r="G940" s="535">
        <f t="shared" si="42"/>
        <v>8000</v>
      </c>
      <c r="H940" s="534">
        <f t="shared" si="44"/>
        <v>653111313.01999998</v>
      </c>
      <c r="I940"/>
      <c r="J940" t="s">
        <v>14</v>
      </c>
      <c r="K940" s="272" t="s">
        <v>736</v>
      </c>
      <c r="L940"/>
    </row>
    <row r="941" spans="2:12">
      <c r="B941" s="257" t="s">
        <v>980</v>
      </c>
      <c r="C941" s="118" t="s">
        <v>1452</v>
      </c>
      <c r="D941" s="284" t="s">
        <v>1448</v>
      </c>
      <c r="E941" s="265">
        <v>80000</v>
      </c>
      <c r="F941" s="536">
        <f t="shared" si="43"/>
        <v>653191313.01999998</v>
      </c>
      <c r="G941" s="535">
        <f t="shared" si="42"/>
        <v>80000</v>
      </c>
      <c r="H941" s="534">
        <f t="shared" si="44"/>
        <v>653191313.01999998</v>
      </c>
      <c r="I941"/>
      <c r="J941" t="s">
        <v>14</v>
      </c>
      <c r="K941" s="272" t="s">
        <v>736</v>
      </c>
      <c r="L941"/>
    </row>
    <row r="942" spans="2:12">
      <c r="B942" s="257" t="s">
        <v>980</v>
      </c>
      <c r="C942" s="118" t="s">
        <v>1452</v>
      </c>
      <c r="D942" s="284" t="s">
        <v>1059</v>
      </c>
      <c r="E942" s="265">
        <v>86000</v>
      </c>
      <c r="F942" s="536">
        <f t="shared" si="43"/>
        <v>653277313.01999998</v>
      </c>
      <c r="G942" s="535">
        <f t="shared" si="42"/>
        <v>86000</v>
      </c>
      <c r="H942" s="534">
        <f t="shared" si="44"/>
        <v>653277313.01999998</v>
      </c>
      <c r="I942"/>
      <c r="J942" t="s">
        <v>14</v>
      </c>
      <c r="K942" s="272" t="s">
        <v>736</v>
      </c>
      <c r="L942"/>
    </row>
    <row r="943" spans="2:12">
      <c r="B943" s="257" t="s">
        <v>980</v>
      </c>
      <c r="C943" s="118" t="s">
        <v>1452</v>
      </c>
      <c r="D943" s="284" t="s">
        <v>1060</v>
      </c>
      <c r="E943" s="265">
        <v>55000</v>
      </c>
      <c r="F943" s="536">
        <f t="shared" si="43"/>
        <v>653332313.01999998</v>
      </c>
      <c r="G943" s="535">
        <f t="shared" si="42"/>
        <v>55000</v>
      </c>
      <c r="H943" s="534">
        <f t="shared" si="44"/>
        <v>653332313.01999998</v>
      </c>
      <c r="I943"/>
      <c r="J943" t="s">
        <v>14</v>
      </c>
      <c r="K943" s="272" t="s">
        <v>736</v>
      </c>
      <c r="L943"/>
    </row>
    <row r="944" spans="2:12">
      <c r="B944" s="257" t="s">
        <v>980</v>
      </c>
      <c r="C944" s="118" t="s">
        <v>1452</v>
      </c>
      <c r="D944" s="284" t="s">
        <v>1450</v>
      </c>
      <c r="E944" s="265">
        <v>49000</v>
      </c>
      <c r="F944" s="536">
        <f t="shared" si="43"/>
        <v>653381313.01999998</v>
      </c>
      <c r="G944" s="535">
        <f t="shared" si="42"/>
        <v>49000</v>
      </c>
      <c r="H944" s="534">
        <f t="shared" si="44"/>
        <v>653381313.01999998</v>
      </c>
      <c r="I944"/>
      <c r="J944" t="s">
        <v>14</v>
      </c>
      <c r="K944" s="272" t="s">
        <v>736</v>
      </c>
      <c r="L944"/>
    </row>
    <row r="945" spans="2:12">
      <c r="B945" s="257" t="s">
        <v>980</v>
      </c>
      <c r="C945" s="118" t="s">
        <v>1452</v>
      </c>
      <c r="D945" s="284" t="s">
        <v>1451</v>
      </c>
      <c r="E945" s="265">
        <v>12000</v>
      </c>
      <c r="F945" s="536">
        <f t="shared" si="43"/>
        <v>653393313.01999998</v>
      </c>
      <c r="G945" s="535">
        <f t="shared" si="42"/>
        <v>12000</v>
      </c>
      <c r="H945" s="534">
        <f t="shared" si="44"/>
        <v>653393313.01999998</v>
      </c>
      <c r="I945"/>
      <c r="J945" t="s">
        <v>14</v>
      </c>
      <c r="K945" s="272" t="s">
        <v>736</v>
      </c>
      <c r="L945"/>
    </row>
    <row r="946" spans="2:12">
      <c r="B946" s="257" t="s">
        <v>980</v>
      </c>
      <c r="C946" s="118" t="s">
        <v>1452</v>
      </c>
      <c r="D946" s="284" t="s">
        <v>1068</v>
      </c>
      <c r="E946" s="265">
        <v>153000</v>
      </c>
      <c r="F946" s="536">
        <f t="shared" si="43"/>
        <v>653546313.01999998</v>
      </c>
      <c r="G946" s="535">
        <f t="shared" si="42"/>
        <v>153000</v>
      </c>
      <c r="H946" s="534">
        <f t="shared" si="44"/>
        <v>653546313.01999998</v>
      </c>
      <c r="I946"/>
      <c r="J946" t="s">
        <v>14</v>
      </c>
      <c r="K946" s="272" t="s">
        <v>736</v>
      </c>
      <c r="L946"/>
    </row>
    <row r="947" spans="2:12">
      <c r="B947" s="257" t="s">
        <v>980</v>
      </c>
      <c r="C947" s="118" t="s">
        <v>1452</v>
      </c>
      <c r="D947" s="284" t="s">
        <v>1062</v>
      </c>
      <c r="E947" s="265">
        <v>137256</v>
      </c>
      <c r="F947" s="536">
        <f t="shared" si="43"/>
        <v>653683569.01999998</v>
      </c>
      <c r="G947" s="535">
        <f t="shared" si="42"/>
        <v>137256</v>
      </c>
      <c r="H947" s="534">
        <f t="shared" si="44"/>
        <v>653683569.01999998</v>
      </c>
      <c r="I947"/>
      <c r="J947" t="s">
        <v>14</v>
      </c>
      <c r="K947" s="272" t="s">
        <v>736</v>
      </c>
      <c r="L947"/>
    </row>
    <row r="948" spans="2:12">
      <c r="B948" s="257" t="s">
        <v>980</v>
      </c>
      <c r="C948" s="118" t="s">
        <v>1452</v>
      </c>
      <c r="D948" s="284" t="s">
        <v>1054</v>
      </c>
      <c r="E948" s="265">
        <v>31000</v>
      </c>
      <c r="F948" s="536">
        <f t="shared" si="43"/>
        <v>653714569.01999998</v>
      </c>
      <c r="G948" s="535">
        <f t="shared" si="42"/>
        <v>31000</v>
      </c>
      <c r="H948" s="534">
        <f t="shared" si="44"/>
        <v>653714569.01999998</v>
      </c>
      <c r="I948"/>
      <c r="J948" t="s">
        <v>14</v>
      </c>
      <c r="K948" s="272" t="s">
        <v>736</v>
      </c>
      <c r="L948"/>
    </row>
    <row r="949" spans="2:12">
      <c r="B949" s="257" t="s">
        <v>980</v>
      </c>
      <c r="C949" s="118" t="s">
        <v>1452</v>
      </c>
      <c r="D949" s="284" t="s">
        <v>1058</v>
      </c>
      <c r="E949" s="265">
        <v>20000</v>
      </c>
      <c r="F949" s="536">
        <f t="shared" si="43"/>
        <v>653734569.01999998</v>
      </c>
      <c r="G949" s="535">
        <f t="shared" si="42"/>
        <v>20000</v>
      </c>
      <c r="H949" s="534">
        <f t="shared" si="44"/>
        <v>653734569.01999998</v>
      </c>
      <c r="I949"/>
      <c r="J949" t="s">
        <v>14</v>
      </c>
      <c r="K949" s="272" t="s">
        <v>736</v>
      </c>
      <c r="L949"/>
    </row>
    <row r="950" spans="2:12">
      <c r="B950" s="257" t="s">
        <v>980</v>
      </c>
      <c r="C950" s="118" t="s">
        <v>1452</v>
      </c>
      <c r="D950" s="284" t="s">
        <v>1449</v>
      </c>
      <c r="E950" s="265">
        <v>6000</v>
      </c>
      <c r="F950" s="536">
        <f t="shared" si="43"/>
        <v>653740569.01999998</v>
      </c>
      <c r="G950" s="535">
        <f t="shared" si="42"/>
        <v>6000</v>
      </c>
      <c r="H950" s="534">
        <f t="shared" si="44"/>
        <v>653740569.01999998</v>
      </c>
      <c r="I950"/>
      <c r="J950" t="s">
        <v>14</v>
      </c>
      <c r="K950" s="272" t="s">
        <v>736</v>
      </c>
      <c r="L950"/>
    </row>
    <row r="951" spans="2:12">
      <c r="B951" s="257" t="s">
        <v>980</v>
      </c>
      <c r="C951" s="118" t="s">
        <v>1452</v>
      </c>
      <c r="D951" s="284" t="s">
        <v>1061</v>
      </c>
      <c r="E951" s="265">
        <v>6000</v>
      </c>
      <c r="F951" s="536">
        <f t="shared" si="43"/>
        <v>653746569.01999998</v>
      </c>
      <c r="G951" s="535">
        <f t="shared" si="42"/>
        <v>6000</v>
      </c>
      <c r="H951" s="534">
        <f t="shared" si="44"/>
        <v>653746569.01999998</v>
      </c>
      <c r="I951"/>
      <c r="J951" t="s">
        <v>14</v>
      </c>
      <c r="K951" s="272" t="s">
        <v>736</v>
      </c>
      <c r="L951"/>
    </row>
    <row r="952" spans="2:12">
      <c r="B952" s="257" t="s">
        <v>980</v>
      </c>
      <c r="C952" s="118" t="s">
        <v>1452</v>
      </c>
      <c r="D952" s="284" t="s">
        <v>1447</v>
      </c>
      <c r="E952" s="265">
        <v>8000</v>
      </c>
      <c r="F952" s="536">
        <f t="shared" si="43"/>
        <v>653754569.01999998</v>
      </c>
      <c r="G952" s="535">
        <f t="shared" si="42"/>
        <v>8000</v>
      </c>
      <c r="H952" s="534">
        <f t="shared" si="44"/>
        <v>653754569.01999998</v>
      </c>
      <c r="I952"/>
      <c r="J952" t="s">
        <v>14</v>
      </c>
      <c r="K952" s="272" t="s">
        <v>736</v>
      </c>
      <c r="L952"/>
    </row>
    <row r="953" spans="2:12">
      <c r="B953" s="257" t="s">
        <v>980</v>
      </c>
      <c r="C953" s="118" t="s">
        <v>1452</v>
      </c>
      <c r="D953" s="284" t="s">
        <v>1075</v>
      </c>
      <c r="E953" s="265">
        <v>40000</v>
      </c>
      <c r="F953" s="536">
        <f t="shared" si="43"/>
        <v>653794569.01999998</v>
      </c>
      <c r="G953" s="535">
        <f t="shared" si="42"/>
        <v>40000</v>
      </c>
      <c r="H953" s="534">
        <f t="shared" si="44"/>
        <v>653794569.01999998</v>
      </c>
      <c r="I953"/>
      <c r="J953" t="s">
        <v>14</v>
      </c>
      <c r="K953" s="272" t="s">
        <v>736</v>
      </c>
      <c r="L953"/>
    </row>
    <row r="954" spans="2:12">
      <c r="B954" s="257" t="s">
        <v>980</v>
      </c>
      <c r="C954" s="118" t="s">
        <v>1452</v>
      </c>
      <c r="D954" s="284" t="s">
        <v>1085</v>
      </c>
      <c r="E954" s="265">
        <v>30000</v>
      </c>
      <c r="F954" s="536">
        <f t="shared" si="43"/>
        <v>653824569.01999998</v>
      </c>
      <c r="G954" s="535">
        <f t="shared" si="42"/>
        <v>30000</v>
      </c>
      <c r="H954" s="534">
        <f t="shared" si="44"/>
        <v>653824569.01999998</v>
      </c>
      <c r="I954"/>
      <c r="J954" t="s">
        <v>14</v>
      </c>
      <c r="K954" s="272" t="s">
        <v>736</v>
      </c>
      <c r="L954"/>
    </row>
    <row r="955" spans="2:12">
      <c r="B955" s="257" t="s">
        <v>980</v>
      </c>
      <c r="C955" s="118" t="s">
        <v>1453</v>
      </c>
      <c r="D955" s="284" t="s">
        <v>1058</v>
      </c>
      <c r="E955" s="265">
        <v>20000</v>
      </c>
      <c r="F955" s="536">
        <f t="shared" si="43"/>
        <v>653844569.01999998</v>
      </c>
      <c r="G955" s="535">
        <f t="shared" si="42"/>
        <v>20000</v>
      </c>
      <c r="H955" s="534">
        <f t="shared" si="44"/>
        <v>653844569.01999998</v>
      </c>
      <c r="I955"/>
      <c r="J955" t="s">
        <v>14</v>
      </c>
      <c r="K955" s="272" t="s">
        <v>736</v>
      </c>
      <c r="L955"/>
    </row>
    <row r="956" spans="2:12">
      <c r="B956" s="257" t="s">
        <v>980</v>
      </c>
      <c r="C956" s="118" t="s">
        <v>1453</v>
      </c>
      <c r="D956" s="284" t="s">
        <v>1449</v>
      </c>
      <c r="E956" s="265">
        <v>6000</v>
      </c>
      <c r="F956" s="536">
        <f t="shared" si="43"/>
        <v>653850569.01999998</v>
      </c>
      <c r="G956" s="535">
        <f t="shared" si="42"/>
        <v>6000</v>
      </c>
      <c r="H956" s="534">
        <f t="shared" si="44"/>
        <v>653850569.01999998</v>
      </c>
      <c r="I956"/>
      <c r="J956" t="s">
        <v>14</v>
      </c>
      <c r="K956" s="272" t="s">
        <v>736</v>
      </c>
      <c r="L956"/>
    </row>
    <row r="957" spans="2:12">
      <c r="B957" s="257" t="s">
        <v>980</v>
      </c>
      <c r="C957" s="118" t="s">
        <v>1453</v>
      </c>
      <c r="D957" s="284" t="s">
        <v>1061</v>
      </c>
      <c r="E957" s="265">
        <v>6000</v>
      </c>
      <c r="F957" s="536">
        <f t="shared" si="43"/>
        <v>653856569.01999998</v>
      </c>
      <c r="G957" s="535">
        <f t="shared" si="42"/>
        <v>6000</v>
      </c>
      <c r="H957" s="534">
        <f t="shared" si="44"/>
        <v>653856569.01999998</v>
      </c>
      <c r="I957"/>
      <c r="J957" t="s">
        <v>14</v>
      </c>
      <c r="K957" s="272" t="s">
        <v>736</v>
      </c>
      <c r="L957"/>
    </row>
    <row r="958" spans="2:12">
      <c r="B958" s="257" t="s">
        <v>980</v>
      </c>
      <c r="C958" s="118" t="s">
        <v>1453</v>
      </c>
      <c r="D958" s="284" t="s">
        <v>1074</v>
      </c>
      <c r="E958" s="265">
        <v>8000</v>
      </c>
      <c r="F958" s="536">
        <f t="shared" si="43"/>
        <v>653864569.01999998</v>
      </c>
      <c r="G958" s="535">
        <f t="shared" si="42"/>
        <v>8000</v>
      </c>
      <c r="H958" s="534">
        <f t="shared" si="44"/>
        <v>653864569.01999998</v>
      </c>
      <c r="I958"/>
      <c r="J958" t="s">
        <v>14</v>
      </c>
      <c r="K958" s="272" t="s">
        <v>736</v>
      </c>
      <c r="L958"/>
    </row>
    <row r="959" spans="2:12">
      <c r="B959" s="257" t="s">
        <v>980</v>
      </c>
      <c r="C959" s="118" t="s">
        <v>1453</v>
      </c>
      <c r="D959" s="284" t="s">
        <v>1068</v>
      </c>
      <c r="E959" s="265">
        <v>153000</v>
      </c>
      <c r="F959" s="536">
        <f t="shared" si="43"/>
        <v>654017569.01999998</v>
      </c>
      <c r="G959" s="535">
        <f t="shared" si="42"/>
        <v>153000</v>
      </c>
      <c r="H959" s="534">
        <f t="shared" si="44"/>
        <v>654017569.01999998</v>
      </c>
      <c r="I959"/>
      <c r="J959" t="s">
        <v>14</v>
      </c>
      <c r="K959" s="272" t="s">
        <v>736</v>
      </c>
      <c r="L959"/>
    </row>
    <row r="960" spans="2:12">
      <c r="B960" s="257" t="s">
        <v>980</v>
      </c>
      <c r="C960" s="118" t="s">
        <v>1453</v>
      </c>
      <c r="D960" s="284" t="s">
        <v>1062</v>
      </c>
      <c r="E960" s="265">
        <v>137256</v>
      </c>
      <c r="F960" s="536">
        <f t="shared" si="43"/>
        <v>654154825.01999998</v>
      </c>
      <c r="G960" s="535">
        <f t="shared" si="42"/>
        <v>137256</v>
      </c>
      <c r="H960" s="534">
        <f t="shared" si="44"/>
        <v>654154825.01999998</v>
      </c>
      <c r="I960"/>
      <c r="J960" t="s">
        <v>14</v>
      </c>
      <c r="K960" s="272" t="s">
        <v>736</v>
      </c>
      <c r="L960"/>
    </row>
    <row r="961" spans="2:12">
      <c r="B961" s="257" t="s">
        <v>980</v>
      </c>
      <c r="C961" s="118" t="s">
        <v>1453</v>
      </c>
      <c r="D961" s="284" t="s">
        <v>1085</v>
      </c>
      <c r="E961" s="265">
        <v>30000</v>
      </c>
      <c r="F961" s="536">
        <f t="shared" si="43"/>
        <v>654184825.01999998</v>
      </c>
      <c r="G961" s="535">
        <f t="shared" si="42"/>
        <v>30000</v>
      </c>
      <c r="H961" s="534">
        <f t="shared" si="44"/>
        <v>654184825.01999998</v>
      </c>
      <c r="I961"/>
      <c r="J961" t="s">
        <v>14</v>
      </c>
      <c r="K961" s="272" t="s">
        <v>736</v>
      </c>
      <c r="L961"/>
    </row>
    <row r="962" spans="2:12">
      <c r="B962" s="257" t="s">
        <v>980</v>
      </c>
      <c r="C962" s="118" t="s">
        <v>1453</v>
      </c>
      <c r="D962" s="284" t="s">
        <v>1054</v>
      </c>
      <c r="E962" s="265">
        <v>31000</v>
      </c>
      <c r="F962" s="536">
        <f t="shared" si="43"/>
        <v>654215825.01999998</v>
      </c>
      <c r="G962" s="535">
        <f t="shared" si="42"/>
        <v>31000</v>
      </c>
      <c r="H962" s="534">
        <f t="shared" si="44"/>
        <v>654215825.01999998</v>
      </c>
      <c r="I962"/>
      <c r="J962" t="s">
        <v>14</v>
      </c>
      <c r="K962" s="272" t="s">
        <v>736</v>
      </c>
      <c r="L962"/>
    </row>
    <row r="963" spans="2:12">
      <c r="B963" s="257" t="s">
        <v>980</v>
      </c>
      <c r="C963" s="118" t="s">
        <v>1453</v>
      </c>
      <c r="D963" s="284" t="s">
        <v>1055</v>
      </c>
      <c r="E963" s="265">
        <v>67000</v>
      </c>
      <c r="F963" s="536">
        <f t="shared" si="43"/>
        <v>654282825.01999998</v>
      </c>
      <c r="G963" s="535">
        <f t="shared" si="42"/>
        <v>67000</v>
      </c>
      <c r="H963" s="534">
        <f t="shared" si="44"/>
        <v>654282825.01999998</v>
      </c>
      <c r="I963"/>
      <c r="J963" t="s">
        <v>14</v>
      </c>
      <c r="K963" s="272" t="s">
        <v>736</v>
      </c>
      <c r="L963"/>
    </row>
    <row r="964" spans="2:12">
      <c r="B964" s="257" t="s">
        <v>980</v>
      </c>
      <c r="C964" s="118" t="s">
        <v>1453</v>
      </c>
      <c r="D964" s="284" t="s">
        <v>1448</v>
      </c>
      <c r="E964" s="265">
        <v>80000</v>
      </c>
      <c r="F964" s="536">
        <f t="shared" si="43"/>
        <v>654362825.01999998</v>
      </c>
      <c r="G964" s="535">
        <f t="shared" si="42"/>
        <v>80000</v>
      </c>
      <c r="H964" s="534">
        <f t="shared" si="44"/>
        <v>654362825.01999998</v>
      </c>
      <c r="I964"/>
      <c r="J964" t="s">
        <v>14</v>
      </c>
      <c r="K964" s="272" t="s">
        <v>736</v>
      </c>
      <c r="L964"/>
    </row>
    <row r="965" spans="2:12">
      <c r="B965" s="257" t="s">
        <v>980</v>
      </c>
      <c r="C965" s="118" t="s">
        <v>1453</v>
      </c>
      <c r="D965" s="284" t="s">
        <v>1059</v>
      </c>
      <c r="E965" s="265">
        <v>86000</v>
      </c>
      <c r="F965" s="536">
        <f t="shared" si="43"/>
        <v>654448825.01999998</v>
      </c>
      <c r="G965" s="535">
        <f t="shared" si="42"/>
        <v>86000</v>
      </c>
      <c r="H965" s="534">
        <f t="shared" si="44"/>
        <v>654448825.01999998</v>
      </c>
      <c r="I965"/>
      <c r="J965" t="s">
        <v>14</v>
      </c>
      <c r="K965" s="272" t="s">
        <v>736</v>
      </c>
      <c r="L965"/>
    </row>
    <row r="966" spans="2:12">
      <c r="B966" s="257" t="s">
        <v>980</v>
      </c>
      <c r="C966" s="118" t="s">
        <v>1453</v>
      </c>
      <c r="D966" s="284" t="s">
        <v>1060</v>
      </c>
      <c r="E966" s="265">
        <v>55000</v>
      </c>
      <c r="F966" s="536">
        <f t="shared" si="43"/>
        <v>654503825.01999998</v>
      </c>
      <c r="G966" s="535">
        <f t="shared" si="42"/>
        <v>55000</v>
      </c>
      <c r="H966" s="534">
        <f t="shared" si="44"/>
        <v>654503825.01999998</v>
      </c>
      <c r="I966"/>
      <c r="J966" t="s">
        <v>14</v>
      </c>
      <c r="K966" s="272" t="s">
        <v>736</v>
      </c>
      <c r="L966"/>
    </row>
    <row r="967" spans="2:12">
      <c r="B967" s="257" t="s">
        <v>980</v>
      </c>
      <c r="C967" s="118" t="s">
        <v>1453</v>
      </c>
      <c r="D967" s="284" t="s">
        <v>1447</v>
      </c>
      <c r="E967" s="265">
        <v>8000</v>
      </c>
      <c r="F967" s="536">
        <f t="shared" si="43"/>
        <v>654511825.01999998</v>
      </c>
      <c r="G967" s="535">
        <f t="shared" ref="G967:G1030" si="45">E967</f>
        <v>8000</v>
      </c>
      <c r="H967" s="534">
        <f t="shared" si="44"/>
        <v>654511825.01999998</v>
      </c>
      <c r="I967"/>
      <c r="J967" t="s">
        <v>14</v>
      </c>
      <c r="K967" s="272" t="s">
        <v>736</v>
      </c>
      <c r="L967"/>
    </row>
    <row r="968" spans="2:12">
      <c r="B968" s="257" t="s">
        <v>980</v>
      </c>
      <c r="C968" s="118" t="s">
        <v>1453</v>
      </c>
      <c r="D968" s="284" t="s">
        <v>1450</v>
      </c>
      <c r="E968" s="265">
        <v>49000</v>
      </c>
      <c r="F968" s="536">
        <f t="shared" si="43"/>
        <v>654560825.01999998</v>
      </c>
      <c r="G968" s="535">
        <f t="shared" si="45"/>
        <v>49000</v>
      </c>
      <c r="H968" s="534">
        <f t="shared" si="44"/>
        <v>654560825.01999998</v>
      </c>
      <c r="I968"/>
      <c r="J968" t="s">
        <v>14</v>
      </c>
      <c r="K968" s="272" t="s">
        <v>736</v>
      </c>
      <c r="L968"/>
    </row>
    <row r="969" spans="2:12">
      <c r="B969" s="257" t="s">
        <v>980</v>
      </c>
      <c r="C969" s="118" t="s">
        <v>1453</v>
      </c>
      <c r="D969" s="284" t="s">
        <v>1075</v>
      </c>
      <c r="E969" s="265">
        <v>40000</v>
      </c>
      <c r="F969" s="536">
        <f t="shared" si="43"/>
        <v>654600825.01999998</v>
      </c>
      <c r="G969" s="535">
        <f t="shared" si="45"/>
        <v>40000</v>
      </c>
      <c r="H969" s="534">
        <f t="shared" si="44"/>
        <v>654600825.01999998</v>
      </c>
      <c r="I969"/>
      <c r="J969" t="s">
        <v>14</v>
      </c>
      <c r="K969" s="272" t="s">
        <v>736</v>
      </c>
      <c r="L969"/>
    </row>
    <row r="970" spans="2:12">
      <c r="B970" s="257" t="s">
        <v>980</v>
      </c>
      <c r="C970" s="118" t="s">
        <v>1453</v>
      </c>
      <c r="D970" s="284" t="s">
        <v>1451</v>
      </c>
      <c r="E970" s="265">
        <v>12000</v>
      </c>
      <c r="F970" s="536">
        <f t="shared" si="43"/>
        <v>654612825.01999998</v>
      </c>
      <c r="G970" s="535">
        <f t="shared" si="45"/>
        <v>12000</v>
      </c>
      <c r="H970" s="534">
        <f t="shared" si="44"/>
        <v>654612825.01999998</v>
      </c>
      <c r="I970"/>
      <c r="J970" t="s">
        <v>14</v>
      </c>
      <c r="K970" s="272" t="s">
        <v>736</v>
      </c>
      <c r="L970"/>
    </row>
    <row r="971" spans="2:12">
      <c r="B971" s="257" t="s">
        <v>980</v>
      </c>
      <c r="C971" s="118" t="s">
        <v>2352</v>
      </c>
      <c r="D971" s="284" t="s">
        <v>1077</v>
      </c>
      <c r="E971" s="265">
        <v>30000</v>
      </c>
      <c r="F971" s="536">
        <f t="shared" si="43"/>
        <v>654642825.01999998</v>
      </c>
      <c r="G971" s="535">
        <f t="shared" si="45"/>
        <v>30000</v>
      </c>
      <c r="H971" s="534">
        <f t="shared" si="44"/>
        <v>654642825.01999998</v>
      </c>
      <c r="I971"/>
      <c r="J971" t="s">
        <v>2356</v>
      </c>
      <c r="K971" s="272" t="s">
        <v>625</v>
      </c>
      <c r="L971"/>
    </row>
    <row r="972" spans="2:12">
      <c r="B972" s="257" t="s">
        <v>980</v>
      </c>
      <c r="C972" s="118" t="s">
        <v>1454</v>
      </c>
      <c r="D972" s="284" t="s">
        <v>4132</v>
      </c>
      <c r="E972" s="265">
        <v>50000</v>
      </c>
      <c r="F972" s="536">
        <f t="shared" si="43"/>
        <v>654692825.01999998</v>
      </c>
      <c r="G972" s="535">
        <f t="shared" si="45"/>
        <v>50000</v>
      </c>
      <c r="H972" s="534">
        <f t="shared" si="44"/>
        <v>654692825.01999998</v>
      </c>
      <c r="I972"/>
      <c r="J972" t="s">
        <v>14</v>
      </c>
      <c r="K972" s="272" t="s">
        <v>736</v>
      </c>
      <c r="L972"/>
    </row>
    <row r="973" spans="2:12">
      <c r="B973" s="257" t="s">
        <v>980</v>
      </c>
      <c r="C973" s="118" t="s">
        <v>1454</v>
      </c>
      <c r="D973" s="284" t="s">
        <v>4133</v>
      </c>
      <c r="E973" s="265">
        <v>1000000</v>
      </c>
      <c r="F973" s="536">
        <f t="shared" ref="F973:F1036" si="46">F972+E973</f>
        <v>655692825.01999998</v>
      </c>
      <c r="G973" s="535">
        <f t="shared" si="45"/>
        <v>1000000</v>
      </c>
      <c r="H973" s="534">
        <f t="shared" ref="H973:H1036" si="47">H972+G973</f>
        <v>655692825.01999998</v>
      </c>
      <c r="I973"/>
      <c r="J973" t="s">
        <v>14</v>
      </c>
      <c r="K973" s="272" t="s">
        <v>736</v>
      </c>
      <c r="L973"/>
    </row>
    <row r="974" spans="2:12">
      <c r="B974" s="257" t="s">
        <v>980</v>
      </c>
      <c r="C974" s="118" t="s">
        <v>1454</v>
      </c>
      <c r="D974" s="284" t="s">
        <v>4134</v>
      </c>
      <c r="E974" s="265">
        <v>1650000</v>
      </c>
      <c r="F974" s="536">
        <f t="shared" si="46"/>
        <v>657342825.01999998</v>
      </c>
      <c r="G974" s="535">
        <f t="shared" si="45"/>
        <v>1650000</v>
      </c>
      <c r="H974" s="534">
        <f t="shared" si="47"/>
        <v>657342825.01999998</v>
      </c>
      <c r="I974"/>
      <c r="J974" t="s">
        <v>14</v>
      </c>
      <c r="K974" s="272" t="s">
        <v>736</v>
      </c>
      <c r="L974"/>
    </row>
    <row r="975" spans="2:12">
      <c r="B975" s="257" t="s">
        <v>980</v>
      </c>
      <c r="C975" s="118" t="s">
        <v>1454</v>
      </c>
      <c r="D975" s="284" t="s">
        <v>4135</v>
      </c>
      <c r="E975" s="265">
        <v>300000</v>
      </c>
      <c r="F975" s="536">
        <f t="shared" si="46"/>
        <v>657642825.01999998</v>
      </c>
      <c r="G975" s="535">
        <f t="shared" si="45"/>
        <v>300000</v>
      </c>
      <c r="H975" s="534">
        <f t="shared" si="47"/>
        <v>657642825.01999998</v>
      </c>
      <c r="I975"/>
      <c r="J975" t="s">
        <v>14</v>
      </c>
      <c r="K975" s="272" t="s">
        <v>736</v>
      </c>
      <c r="L975"/>
    </row>
    <row r="976" spans="2:12">
      <c r="B976" s="257" t="s">
        <v>980</v>
      </c>
      <c r="C976" s="118" t="s">
        <v>1454</v>
      </c>
      <c r="D976" s="284" t="s">
        <v>1455</v>
      </c>
      <c r="E976" s="265">
        <v>60000</v>
      </c>
      <c r="F976" s="536">
        <f t="shared" si="46"/>
        <v>657702825.01999998</v>
      </c>
      <c r="G976" s="535">
        <f t="shared" si="45"/>
        <v>60000</v>
      </c>
      <c r="H976" s="534">
        <f t="shared" si="47"/>
        <v>657702825.01999998</v>
      </c>
      <c r="I976"/>
      <c r="J976" t="s">
        <v>14</v>
      </c>
      <c r="K976" s="272" t="s">
        <v>736</v>
      </c>
      <c r="L976"/>
    </row>
    <row r="977" spans="2:12">
      <c r="B977" s="257" t="s">
        <v>980</v>
      </c>
      <c r="C977" s="118" t="s">
        <v>1454</v>
      </c>
      <c r="D977" s="284" t="s">
        <v>2881</v>
      </c>
      <c r="E977" s="265">
        <v>150000</v>
      </c>
      <c r="F977" s="536">
        <f t="shared" si="46"/>
        <v>657852825.01999998</v>
      </c>
      <c r="G977" s="535">
        <f t="shared" si="45"/>
        <v>150000</v>
      </c>
      <c r="H977" s="534">
        <f t="shared" si="47"/>
        <v>657852825.01999998</v>
      </c>
      <c r="I977"/>
      <c r="J977" t="s">
        <v>14</v>
      </c>
      <c r="K977" s="272" t="s">
        <v>736</v>
      </c>
      <c r="L977"/>
    </row>
    <row r="978" spans="2:12">
      <c r="B978" s="257" t="s">
        <v>980</v>
      </c>
      <c r="C978" s="118" t="s">
        <v>1454</v>
      </c>
      <c r="D978" s="284" t="s">
        <v>1456</v>
      </c>
      <c r="E978" s="265">
        <v>60000</v>
      </c>
      <c r="F978" s="536">
        <f t="shared" si="46"/>
        <v>657912825.01999998</v>
      </c>
      <c r="G978" s="535">
        <f t="shared" si="45"/>
        <v>60000</v>
      </c>
      <c r="H978" s="534">
        <f t="shared" si="47"/>
        <v>657912825.01999998</v>
      </c>
      <c r="I978"/>
      <c r="J978" t="s">
        <v>14</v>
      </c>
      <c r="K978" s="272" t="s">
        <v>736</v>
      </c>
      <c r="L978"/>
    </row>
    <row r="979" spans="2:12">
      <c r="B979" s="257" t="s">
        <v>980</v>
      </c>
      <c r="C979" s="118" t="s">
        <v>1454</v>
      </c>
      <c r="D979" s="284" t="s">
        <v>1457</v>
      </c>
      <c r="E979" s="265">
        <v>300000</v>
      </c>
      <c r="F979" s="536">
        <f t="shared" si="46"/>
        <v>658212825.01999998</v>
      </c>
      <c r="G979" s="535">
        <f t="shared" si="45"/>
        <v>300000</v>
      </c>
      <c r="H979" s="534">
        <f t="shared" si="47"/>
        <v>658212825.01999998</v>
      </c>
      <c r="I979"/>
      <c r="J979" t="s">
        <v>14</v>
      </c>
      <c r="K979" s="272" t="s">
        <v>736</v>
      </c>
      <c r="L979"/>
    </row>
    <row r="980" spans="2:12">
      <c r="B980" s="257" t="s">
        <v>980</v>
      </c>
      <c r="C980" s="118" t="s">
        <v>1454</v>
      </c>
      <c r="D980" s="284" t="s">
        <v>1458</v>
      </c>
      <c r="E980" s="265">
        <v>15000</v>
      </c>
      <c r="F980" s="536">
        <f t="shared" si="46"/>
        <v>658227825.01999998</v>
      </c>
      <c r="G980" s="535">
        <f t="shared" si="45"/>
        <v>15000</v>
      </c>
      <c r="H980" s="534">
        <f t="shared" si="47"/>
        <v>658227825.01999998</v>
      </c>
      <c r="I980"/>
      <c r="J980" t="s">
        <v>14</v>
      </c>
      <c r="K980" s="272" t="s">
        <v>736</v>
      </c>
      <c r="L980"/>
    </row>
    <row r="981" spans="2:12">
      <c r="B981" s="257" t="s">
        <v>980</v>
      </c>
      <c r="C981" s="118" t="s">
        <v>1454</v>
      </c>
      <c r="D981" s="284" t="s">
        <v>4136</v>
      </c>
      <c r="E981" s="265">
        <v>175000</v>
      </c>
      <c r="F981" s="536">
        <f t="shared" si="46"/>
        <v>658402825.01999998</v>
      </c>
      <c r="G981" s="535">
        <f t="shared" si="45"/>
        <v>175000</v>
      </c>
      <c r="H981" s="534">
        <f t="shared" si="47"/>
        <v>658402825.01999998</v>
      </c>
      <c r="I981"/>
      <c r="J981" t="s">
        <v>14</v>
      </c>
      <c r="K981" s="272" t="s">
        <v>736</v>
      </c>
      <c r="L981"/>
    </row>
    <row r="982" spans="2:12">
      <c r="B982" s="257" t="s">
        <v>980</v>
      </c>
      <c r="C982" s="118" t="s">
        <v>1454</v>
      </c>
      <c r="D982" s="284" t="s">
        <v>4137</v>
      </c>
      <c r="E982" s="265">
        <v>600000</v>
      </c>
      <c r="F982" s="536">
        <f t="shared" si="46"/>
        <v>659002825.01999998</v>
      </c>
      <c r="G982" s="535">
        <f t="shared" si="45"/>
        <v>600000</v>
      </c>
      <c r="H982" s="534">
        <f t="shared" si="47"/>
        <v>659002825.01999998</v>
      </c>
      <c r="I982"/>
      <c r="J982" t="s">
        <v>14</v>
      </c>
      <c r="K982" s="272" t="s">
        <v>736</v>
      </c>
      <c r="L982"/>
    </row>
    <row r="983" spans="2:12">
      <c r="B983" s="257" t="s">
        <v>980</v>
      </c>
      <c r="C983" s="118" t="s">
        <v>1574</v>
      </c>
      <c r="D983" s="284" t="s">
        <v>1571</v>
      </c>
      <c r="E983" s="265">
        <v>60000</v>
      </c>
      <c r="F983" s="536">
        <f t="shared" si="46"/>
        <v>659062825.01999998</v>
      </c>
      <c r="G983" s="535">
        <f t="shared" si="45"/>
        <v>60000</v>
      </c>
      <c r="H983" s="534">
        <f t="shared" si="47"/>
        <v>659062825.01999998</v>
      </c>
      <c r="I983"/>
      <c r="J983" t="s">
        <v>138</v>
      </c>
      <c r="K983" s="272" t="s">
        <v>625</v>
      </c>
      <c r="L983"/>
    </row>
    <row r="984" spans="2:12">
      <c r="B984" s="257" t="s">
        <v>980</v>
      </c>
      <c r="C984" s="118" t="s">
        <v>2892</v>
      </c>
      <c r="D984" s="284" t="s">
        <v>1459</v>
      </c>
      <c r="E984" s="265">
        <v>2000000</v>
      </c>
      <c r="F984" s="536">
        <f t="shared" si="46"/>
        <v>661062825.01999998</v>
      </c>
      <c r="G984" s="535">
        <f t="shared" si="45"/>
        <v>2000000</v>
      </c>
      <c r="H984" s="534">
        <f t="shared" si="47"/>
        <v>661062825.01999998</v>
      </c>
      <c r="I984"/>
      <c r="J984" t="s">
        <v>14</v>
      </c>
      <c r="K984" s="272" t="s">
        <v>736</v>
      </c>
      <c r="L984"/>
    </row>
    <row r="985" spans="2:12">
      <c r="B985" s="257" t="s">
        <v>980</v>
      </c>
      <c r="C985" s="118" t="s">
        <v>2892</v>
      </c>
      <c r="D985" s="284" t="s">
        <v>2342</v>
      </c>
      <c r="E985" s="265">
        <v>5000000</v>
      </c>
      <c r="F985" s="536">
        <f t="shared" si="46"/>
        <v>666062825.01999998</v>
      </c>
      <c r="G985" s="535">
        <f t="shared" si="45"/>
        <v>5000000</v>
      </c>
      <c r="H985" s="534">
        <f t="shared" si="47"/>
        <v>666062825.01999998</v>
      </c>
      <c r="I985"/>
      <c r="J985" t="s">
        <v>14</v>
      </c>
      <c r="K985" s="272" t="s">
        <v>736</v>
      </c>
      <c r="L985"/>
    </row>
    <row r="986" spans="2:12">
      <c r="B986" s="257" t="s">
        <v>980</v>
      </c>
      <c r="C986" s="118" t="s">
        <v>1460</v>
      </c>
      <c r="D986" s="284" t="s">
        <v>4138</v>
      </c>
      <c r="E986" s="265">
        <v>110000</v>
      </c>
      <c r="F986" s="536">
        <f t="shared" si="46"/>
        <v>666172825.01999998</v>
      </c>
      <c r="G986" s="535">
        <f t="shared" si="45"/>
        <v>110000</v>
      </c>
      <c r="H986" s="534">
        <f t="shared" si="47"/>
        <v>666172825.01999998</v>
      </c>
      <c r="I986"/>
      <c r="J986" t="s">
        <v>14</v>
      </c>
      <c r="K986" s="272" t="s">
        <v>736</v>
      </c>
      <c r="L986"/>
    </row>
    <row r="987" spans="2:12">
      <c r="B987" s="257" t="s">
        <v>980</v>
      </c>
      <c r="C987" s="118" t="s">
        <v>1460</v>
      </c>
      <c r="D987" s="284" t="s">
        <v>1258</v>
      </c>
      <c r="E987" s="265">
        <v>828000</v>
      </c>
      <c r="F987" s="536">
        <f t="shared" si="46"/>
        <v>667000825.01999998</v>
      </c>
      <c r="G987" s="535">
        <f t="shared" si="45"/>
        <v>828000</v>
      </c>
      <c r="H987" s="534">
        <f t="shared" si="47"/>
        <v>667000825.01999998</v>
      </c>
      <c r="I987"/>
      <c r="J987" t="s">
        <v>14</v>
      </c>
      <c r="K987" s="272" t="s">
        <v>736</v>
      </c>
      <c r="L987"/>
    </row>
    <row r="988" spans="2:12">
      <c r="B988" s="257" t="s">
        <v>980</v>
      </c>
      <c r="C988" s="118" t="s">
        <v>1460</v>
      </c>
      <c r="D988" s="284" t="s">
        <v>1253</v>
      </c>
      <c r="E988" s="265">
        <v>261000</v>
      </c>
      <c r="F988" s="536">
        <f t="shared" si="46"/>
        <v>667261825.01999998</v>
      </c>
      <c r="G988" s="535">
        <f t="shared" si="45"/>
        <v>261000</v>
      </c>
      <c r="H988" s="534">
        <f t="shared" si="47"/>
        <v>667261825.01999998</v>
      </c>
      <c r="I988"/>
      <c r="J988" t="s">
        <v>14</v>
      </c>
      <c r="K988" s="272" t="s">
        <v>736</v>
      </c>
      <c r="L988"/>
    </row>
    <row r="989" spans="2:12">
      <c r="B989" s="257" t="s">
        <v>980</v>
      </c>
      <c r="C989" s="118" t="s">
        <v>1460</v>
      </c>
      <c r="D989" s="284" t="s">
        <v>1468</v>
      </c>
      <c r="E989" s="265">
        <v>148000</v>
      </c>
      <c r="F989" s="536">
        <f t="shared" si="46"/>
        <v>667409825.01999998</v>
      </c>
      <c r="G989" s="535">
        <f t="shared" si="45"/>
        <v>148000</v>
      </c>
      <c r="H989" s="534">
        <f t="shared" si="47"/>
        <v>667409825.01999998</v>
      </c>
      <c r="I989"/>
      <c r="J989" t="s">
        <v>14</v>
      </c>
      <c r="K989" s="272" t="s">
        <v>736</v>
      </c>
      <c r="L989"/>
    </row>
    <row r="990" spans="2:12">
      <c r="B990" s="257" t="s">
        <v>980</v>
      </c>
      <c r="C990" s="118" t="s">
        <v>1460</v>
      </c>
      <c r="D990" s="284" t="s">
        <v>1472</v>
      </c>
      <c r="E990" s="265">
        <v>492000</v>
      </c>
      <c r="F990" s="536">
        <f t="shared" si="46"/>
        <v>667901825.01999998</v>
      </c>
      <c r="G990" s="535">
        <f t="shared" si="45"/>
        <v>492000</v>
      </c>
      <c r="H990" s="534">
        <f t="shared" si="47"/>
        <v>667901825.01999998</v>
      </c>
      <c r="I990"/>
      <c r="J990" t="s">
        <v>14</v>
      </c>
      <c r="K990" s="272" t="s">
        <v>736</v>
      </c>
      <c r="L990"/>
    </row>
    <row r="991" spans="2:12">
      <c r="B991" s="257" t="s">
        <v>980</v>
      </c>
      <c r="C991" s="118" t="s">
        <v>1460</v>
      </c>
      <c r="D991" s="284" t="s">
        <v>1474</v>
      </c>
      <c r="E991" s="265">
        <v>237000</v>
      </c>
      <c r="F991" s="536">
        <f t="shared" si="46"/>
        <v>668138825.01999998</v>
      </c>
      <c r="G991" s="535">
        <f t="shared" si="45"/>
        <v>237000</v>
      </c>
      <c r="H991" s="534">
        <f t="shared" si="47"/>
        <v>668138825.01999998</v>
      </c>
      <c r="I991"/>
      <c r="J991" t="s">
        <v>14</v>
      </c>
      <c r="K991" s="272" t="s">
        <v>736</v>
      </c>
      <c r="L991"/>
    </row>
    <row r="992" spans="2:12">
      <c r="B992" s="257" t="s">
        <v>980</v>
      </c>
      <c r="C992" s="118" t="s">
        <v>1460</v>
      </c>
      <c r="D992" s="284" t="s">
        <v>1462</v>
      </c>
      <c r="E992" s="265">
        <v>112000</v>
      </c>
      <c r="F992" s="536">
        <f t="shared" si="46"/>
        <v>668250825.01999998</v>
      </c>
      <c r="G992" s="535">
        <f t="shared" si="45"/>
        <v>112000</v>
      </c>
      <c r="H992" s="534">
        <f t="shared" si="47"/>
        <v>668250825.01999998</v>
      </c>
      <c r="I992"/>
      <c r="J992" t="s">
        <v>14</v>
      </c>
      <c r="K992" s="272" t="s">
        <v>736</v>
      </c>
      <c r="L992"/>
    </row>
    <row r="993" spans="2:12">
      <c r="B993" s="257" t="s">
        <v>980</v>
      </c>
      <c r="C993" s="118" t="s">
        <v>1460</v>
      </c>
      <c r="D993" s="284" t="s">
        <v>1463</v>
      </c>
      <c r="E993" s="265">
        <v>1100000</v>
      </c>
      <c r="F993" s="536">
        <f t="shared" si="46"/>
        <v>669350825.01999998</v>
      </c>
      <c r="G993" s="535">
        <f t="shared" si="45"/>
        <v>1100000</v>
      </c>
      <c r="H993" s="534">
        <f t="shared" si="47"/>
        <v>669350825.01999998</v>
      </c>
      <c r="I993"/>
      <c r="J993" t="s">
        <v>14</v>
      </c>
      <c r="K993" s="272" t="s">
        <v>736</v>
      </c>
      <c r="L993"/>
    </row>
    <row r="994" spans="2:12">
      <c r="B994" s="257" t="s">
        <v>980</v>
      </c>
      <c r="C994" s="118" t="s">
        <v>1460</v>
      </c>
      <c r="D994" s="284" t="s">
        <v>1461</v>
      </c>
      <c r="E994" s="265">
        <v>641000</v>
      </c>
      <c r="F994" s="536">
        <f t="shared" si="46"/>
        <v>669991825.01999998</v>
      </c>
      <c r="G994" s="535">
        <f t="shared" si="45"/>
        <v>641000</v>
      </c>
      <c r="H994" s="534">
        <f t="shared" si="47"/>
        <v>669991825.01999998</v>
      </c>
      <c r="I994"/>
      <c r="J994" t="s">
        <v>14</v>
      </c>
      <c r="K994" s="272" t="s">
        <v>736</v>
      </c>
      <c r="L994"/>
    </row>
    <row r="995" spans="2:12">
      <c r="B995" s="257" t="s">
        <v>980</v>
      </c>
      <c r="C995" s="118" t="s">
        <v>1460</v>
      </c>
      <c r="D995" s="284" t="s">
        <v>1464</v>
      </c>
      <c r="E995" s="265">
        <v>2380000</v>
      </c>
      <c r="F995" s="536">
        <f t="shared" si="46"/>
        <v>672371825.01999998</v>
      </c>
      <c r="G995" s="535">
        <f t="shared" si="45"/>
        <v>2380000</v>
      </c>
      <c r="H995" s="534">
        <f t="shared" si="47"/>
        <v>672371825.01999998</v>
      </c>
      <c r="I995"/>
      <c r="J995" t="s">
        <v>14</v>
      </c>
      <c r="K995" s="272" t="s">
        <v>736</v>
      </c>
      <c r="L995"/>
    </row>
    <row r="996" spans="2:12">
      <c r="B996" s="257" t="s">
        <v>980</v>
      </c>
      <c r="C996" s="118" t="s">
        <v>1460</v>
      </c>
      <c r="D996" s="284" t="s">
        <v>1465</v>
      </c>
      <c r="E996" s="265">
        <v>323000</v>
      </c>
      <c r="F996" s="536">
        <f t="shared" si="46"/>
        <v>672694825.01999998</v>
      </c>
      <c r="G996" s="535">
        <f t="shared" si="45"/>
        <v>323000</v>
      </c>
      <c r="H996" s="534">
        <f t="shared" si="47"/>
        <v>672694825.01999998</v>
      </c>
      <c r="I996"/>
      <c r="J996" t="s">
        <v>14</v>
      </c>
      <c r="K996" s="272" t="s">
        <v>736</v>
      </c>
      <c r="L996"/>
    </row>
    <row r="997" spans="2:12">
      <c r="B997" s="257" t="s">
        <v>980</v>
      </c>
      <c r="C997" s="118" t="s">
        <v>1460</v>
      </c>
      <c r="D997" s="284" t="s">
        <v>4139</v>
      </c>
      <c r="E997" s="265">
        <v>81000</v>
      </c>
      <c r="F997" s="536">
        <f t="shared" si="46"/>
        <v>672775825.01999998</v>
      </c>
      <c r="G997" s="535">
        <f t="shared" si="45"/>
        <v>81000</v>
      </c>
      <c r="H997" s="534">
        <f t="shared" si="47"/>
        <v>672775825.01999998</v>
      </c>
      <c r="I997"/>
      <c r="J997" t="s">
        <v>14</v>
      </c>
      <c r="K997" s="272" t="s">
        <v>736</v>
      </c>
      <c r="L997"/>
    </row>
    <row r="998" spans="2:12">
      <c r="B998" s="257" t="s">
        <v>980</v>
      </c>
      <c r="C998" s="118" t="s">
        <v>1460</v>
      </c>
      <c r="D998" s="284" t="s">
        <v>1466</v>
      </c>
      <c r="E998" s="265">
        <v>275000</v>
      </c>
      <c r="F998" s="536">
        <f t="shared" si="46"/>
        <v>673050825.01999998</v>
      </c>
      <c r="G998" s="535">
        <f t="shared" si="45"/>
        <v>275000</v>
      </c>
      <c r="H998" s="534">
        <f t="shared" si="47"/>
        <v>673050825.01999998</v>
      </c>
      <c r="I998"/>
      <c r="J998" t="s">
        <v>14</v>
      </c>
      <c r="K998" s="272" t="s">
        <v>736</v>
      </c>
      <c r="L998"/>
    </row>
    <row r="999" spans="2:12">
      <c r="B999" s="257" t="s">
        <v>980</v>
      </c>
      <c r="C999" s="118" t="s">
        <v>1460</v>
      </c>
      <c r="D999" s="284" t="s">
        <v>2883</v>
      </c>
      <c r="E999" s="265">
        <v>923000</v>
      </c>
      <c r="F999" s="536">
        <f t="shared" si="46"/>
        <v>673973825.01999998</v>
      </c>
      <c r="G999" s="535">
        <f t="shared" si="45"/>
        <v>923000</v>
      </c>
      <c r="H999" s="534">
        <f t="shared" si="47"/>
        <v>673973825.01999998</v>
      </c>
      <c r="I999"/>
      <c r="J999" t="s">
        <v>14</v>
      </c>
      <c r="K999" s="272" t="s">
        <v>736</v>
      </c>
      <c r="L999"/>
    </row>
    <row r="1000" spans="2:12">
      <c r="B1000" s="257" t="s">
        <v>980</v>
      </c>
      <c r="C1000" s="118" t="s">
        <v>1460</v>
      </c>
      <c r="D1000" s="284" t="s">
        <v>1467</v>
      </c>
      <c r="E1000" s="265">
        <v>450000</v>
      </c>
      <c r="F1000" s="536">
        <f t="shared" si="46"/>
        <v>674423825.01999998</v>
      </c>
      <c r="G1000" s="535">
        <f t="shared" si="45"/>
        <v>450000</v>
      </c>
      <c r="H1000" s="534">
        <f t="shared" si="47"/>
        <v>674423825.01999998</v>
      </c>
      <c r="I1000"/>
      <c r="J1000" t="s">
        <v>14</v>
      </c>
      <c r="K1000" s="272" t="s">
        <v>736</v>
      </c>
      <c r="L1000"/>
    </row>
    <row r="1001" spans="2:12">
      <c r="B1001" s="257" t="s">
        <v>980</v>
      </c>
      <c r="C1001" s="118" t="s">
        <v>1460</v>
      </c>
      <c r="D1001" s="284" t="s">
        <v>4140</v>
      </c>
      <c r="E1001" s="265">
        <v>250000</v>
      </c>
      <c r="F1001" s="536">
        <f t="shared" si="46"/>
        <v>674673825.01999998</v>
      </c>
      <c r="G1001" s="535">
        <f t="shared" si="45"/>
        <v>250000</v>
      </c>
      <c r="H1001" s="534">
        <f t="shared" si="47"/>
        <v>674673825.01999998</v>
      </c>
      <c r="I1001"/>
      <c r="J1001" t="s">
        <v>14</v>
      </c>
      <c r="K1001" s="272" t="s">
        <v>736</v>
      </c>
      <c r="L1001"/>
    </row>
    <row r="1002" spans="2:12">
      <c r="B1002" s="257" t="s">
        <v>980</v>
      </c>
      <c r="C1002" s="118" t="s">
        <v>1460</v>
      </c>
      <c r="D1002" s="284" t="s">
        <v>1469</v>
      </c>
      <c r="E1002" s="265">
        <v>200000</v>
      </c>
      <c r="F1002" s="536">
        <f t="shared" si="46"/>
        <v>674873825.01999998</v>
      </c>
      <c r="G1002" s="535">
        <f t="shared" si="45"/>
        <v>200000</v>
      </c>
      <c r="H1002" s="534">
        <f t="shared" si="47"/>
        <v>674873825.01999998</v>
      </c>
      <c r="I1002"/>
      <c r="J1002" t="s">
        <v>14</v>
      </c>
      <c r="K1002" s="272" t="s">
        <v>736</v>
      </c>
      <c r="L1002"/>
    </row>
    <row r="1003" spans="2:12">
      <c r="B1003" s="257" t="s">
        <v>980</v>
      </c>
      <c r="C1003" s="118" t="s">
        <v>1460</v>
      </c>
      <c r="D1003" s="284" t="s">
        <v>1470</v>
      </c>
      <c r="E1003" s="265">
        <v>228000</v>
      </c>
      <c r="F1003" s="536">
        <f t="shared" si="46"/>
        <v>675101825.01999998</v>
      </c>
      <c r="G1003" s="535">
        <f t="shared" si="45"/>
        <v>228000</v>
      </c>
      <c r="H1003" s="534">
        <f t="shared" si="47"/>
        <v>675101825.01999998</v>
      </c>
      <c r="I1003"/>
      <c r="J1003" t="s">
        <v>14</v>
      </c>
      <c r="K1003" s="272" t="s">
        <v>736</v>
      </c>
      <c r="L1003"/>
    </row>
    <row r="1004" spans="2:12">
      <c r="B1004" s="257" t="s">
        <v>980</v>
      </c>
      <c r="C1004" s="118" t="s">
        <v>1460</v>
      </c>
      <c r="D1004" s="284" t="s">
        <v>1471</v>
      </c>
      <c r="E1004" s="265">
        <v>30000</v>
      </c>
      <c r="F1004" s="536">
        <f t="shared" si="46"/>
        <v>675131825.01999998</v>
      </c>
      <c r="G1004" s="535">
        <f t="shared" si="45"/>
        <v>30000</v>
      </c>
      <c r="H1004" s="534">
        <f t="shared" si="47"/>
        <v>675131825.01999998</v>
      </c>
      <c r="I1004"/>
      <c r="J1004" t="s">
        <v>14</v>
      </c>
      <c r="K1004" s="272" t="s">
        <v>736</v>
      </c>
      <c r="L1004"/>
    </row>
    <row r="1005" spans="2:12">
      <c r="B1005" s="257" t="s">
        <v>980</v>
      </c>
      <c r="C1005" s="118" t="s">
        <v>1460</v>
      </c>
      <c r="D1005" s="284" t="s">
        <v>1473</v>
      </c>
      <c r="E1005" s="265">
        <v>105000</v>
      </c>
      <c r="F1005" s="536">
        <f t="shared" si="46"/>
        <v>675236825.01999998</v>
      </c>
      <c r="G1005" s="535">
        <f t="shared" si="45"/>
        <v>105000</v>
      </c>
      <c r="H1005" s="534">
        <f t="shared" si="47"/>
        <v>675236825.01999998</v>
      </c>
      <c r="I1005"/>
      <c r="J1005" t="s">
        <v>14</v>
      </c>
      <c r="K1005" s="272" t="s">
        <v>736</v>
      </c>
      <c r="L1005"/>
    </row>
    <row r="1006" spans="2:12">
      <c r="B1006" s="257" t="s">
        <v>980</v>
      </c>
      <c r="C1006" s="118" t="s">
        <v>1460</v>
      </c>
      <c r="D1006" s="284" t="s">
        <v>1426</v>
      </c>
      <c r="E1006" s="265">
        <v>160000</v>
      </c>
      <c r="F1006" s="536">
        <f t="shared" si="46"/>
        <v>675396825.01999998</v>
      </c>
      <c r="G1006" s="535">
        <f t="shared" si="45"/>
        <v>160000</v>
      </c>
      <c r="H1006" s="534">
        <f t="shared" si="47"/>
        <v>675396825.01999998</v>
      </c>
      <c r="I1006"/>
      <c r="J1006" t="s">
        <v>14</v>
      </c>
      <c r="K1006" s="272" t="s">
        <v>736</v>
      </c>
      <c r="L1006"/>
    </row>
    <row r="1007" spans="2:12">
      <c r="B1007" s="257" t="s">
        <v>980</v>
      </c>
      <c r="C1007" s="118" t="s">
        <v>1480</v>
      </c>
      <c r="D1007" s="284" t="s">
        <v>4046</v>
      </c>
      <c r="E1007" s="265">
        <v>18000</v>
      </c>
      <c r="F1007" s="536">
        <f t="shared" si="46"/>
        <v>675414825.01999998</v>
      </c>
      <c r="G1007" s="535">
        <f t="shared" si="45"/>
        <v>18000</v>
      </c>
      <c r="H1007" s="534">
        <f t="shared" si="47"/>
        <v>675414825.01999998</v>
      </c>
      <c r="I1007"/>
      <c r="J1007" t="s">
        <v>14</v>
      </c>
      <c r="K1007" s="272" t="s">
        <v>736</v>
      </c>
      <c r="L1007"/>
    </row>
    <row r="1008" spans="2:12">
      <c r="B1008" s="257" t="s">
        <v>980</v>
      </c>
      <c r="C1008" s="118" t="s">
        <v>1480</v>
      </c>
      <c r="D1008" s="284" t="s">
        <v>3944</v>
      </c>
      <c r="E1008" s="265">
        <v>7000</v>
      </c>
      <c r="F1008" s="536">
        <f t="shared" si="46"/>
        <v>675421825.01999998</v>
      </c>
      <c r="G1008" s="535">
        <f t="shared" si="45"/>
        <v>7000</v>
      </c>
      <c r="H1008" s="534">
        <f t="shared" si="47"/>
        <v>675421825.01999998</v>
      </c>
      <c r="I1008"/>
      <c r="J1008" t="s">
        <v>14</v>
      </c>
      <c r="K1008" s="272" t="s">
        <v>736</v>
      </c>
      <c r="L1008"/>
    </row>
    <row r="1009" spans="2:12">
      <c r="B1009" s="257" t="s">
        <v>980</v>
      </c>
      <c r="C1009" s="118" t="s">
        <v>1480</v>
      </c>
      <c r="D1009" s="284" t="s">
        <v>4141</v>
      </c>
      <c r="E1009" s="265">
        <v>25000</v>
      </c>
      <c r="F1009" s="536">
        <f t="shared" si="46"/>
        <v>675446825.01999998</v>
      </c>
      <c r="G1009" s="535">
        <f t="shared" si="45"/>
        <v>25000</v>
      </c>
      <c r="H1009" s="534">
        <f t="shared" si="47"/>
        <v>675446825.01999998</v>
      </c>
      <c r="I1009"/>
      <c r="J1009" t="s">
        <v>14</v>
      </c>
      <c r="K1009" s="272" t="s">
        <v>736</v>
      </c>
      <c r="L1009"/>
    </row>
    <row r="1010" spans="2:12">
      <c r="B1010" s="257" t="s">
        <v>980</v>
      </c>
      <c r="C1010" s="118" t="s">
        <v>1480</v>
      </c>
      <c r="D1010" s="284" t="s">
        <v>3943</v>
      </c>
      <c r="E1010" s="265">
        <v>7000</v>
      </c>
      <c r="F1010" s="536">
        <f t="shared" si="46"/>
        <v>675453825.01999998</v>
      </c>
      <c r="G1010" s="535">
        <f t="shared" si="45"/>
        <v>7000</v>
      </c>
      <c r="H1010" s="534">
        <f t="shared" si="47"/>
        <v>675453825.01999998</v>
      </c>
      <c r="I1010"/>
      <c r="J1010" t="s">
        <v>14</v>
      </c>
      <c r="K1010" s="272" t="s">
        <v>736</v>
      </c>
      <c r="L1010"/>
    </row>
    <row r="1011" spans="2:12">
      <c r="B1011" s="257" t="s">
        <v>980</v>
      </c>
      <c r="C1011" s="118" t="s">
        <v>1480</v>
      </c>
      <c r="D1011" s="284" t="s">
        <v>4142</v>
      </c>
      <c r="E1011" s="265">
        <v>33000</v>
      </c>
      <c r="F1011" s="536">
        <f t="shared" si="46"/>
        <v>675486825.01999998</v>
      </c>
      <c r="G1011" s="535">
        <f t="shared" si="45"/>
        <v>33000</v>
      </c>
      <c r="H1011" s="534">
        <f t="shared" si="47"/>
        <v>675486825.01999998</v>
      </c>
      <c r="I1011"/>
      <c r="J1011" t="s">
        <v>14</v>
      </c>
      <c r="K1011" s="272" t="s">
        <v>736</v>
      </c>
      <c r="L1011"/>
    </row>
    <row r="1012" spans="2:12">
      <c r="B1012" s="257" t="s">
        <v>980</v>
      </c>
      <c r="C1012" s="118" t="s">
        <v>1481</v>
      </c>
      <c r="D1012" s="284" t="s">
        <v>1102</v>
      </c>
      <c r="E1012" s="265">
        <v>49000</v>
      </c>
      <c r="F1012" s="536">
        <f t="shared" si="46"/>
        <v>675535825.01999998</v>
      </c>
      <c r="G1012" s="535">
        <f t="shared" si="45"/>
        <v>49000</v>
      </c>
      <c r="H1012" s="534">
        <f t="shared" si="47"/>
        <v>675535825.01999998</v>
      </c>
      <c r="I1012"/>
      <c r="J1012" t="s">
        <v>14</v>
      </c>
      <c r="K1012" s="272" t="s">
        <v>736</v>
      </c>
      <c r="L1012"/>
    </row>
    <row r="1013" spans="2:12">
      <c r="B1013" s="257" t="s">
        <v>980</v>
      </c>
      <c r="C1013" s="118" t="s">
        <v>1481</v>
      </c>
      <c r="D1013" s="284" t="s">
        <v>1074</v>
      </c>
      <c r="E1013" s="265">
        <v>43000</v>
      </c>
      <c r="F1013" s="536">
        <f t="shared" si="46"/>
        <v>675578825.01999998</v>
      </c>
      <c r="G1013" s="535">
        <f t="shared" si="45"/>
        <v>43000</v>
      </c>
      <c r="H1013" s="534">
        <f t="shared" si="47"/>
        <v>675578825.01999998</v>
      </c>
      <c r="I1013"/>
      <c r="J1013" t="s">
        <v>14</v>
      </c>
      <c r="K1013" s="272" t="s">
        <v>736</v>
      </c>
      <c r="L1013"/>
    </row>
    <row r="1014" spans="2:12">
      <c r="B1014" s="257" t="s">
        <v>980</v>
      </c>
      <c r="C1014" s="118" t="s">
        <v>1481</v>
      </c>
      <c r="D1014" s="284" t="s">
        <v>1482</v>
      </c>
      <c r="E1014" s="265">
        <v>84000</v>
      </c>
      <c r="F1014" s="536">
        <f t="shared" si="46"/>
        <v>675662825.01999998</v>
      </c>
      <c r="G1014" s="535">
        <f t="shared" si="45"/>
        <v>84000</v>
      </c>
      <c r="H1014" s="534">
        <f t="shared" si="47"/>
        <v>675662825.01999998</v>
      </c>
      <c r="I1014"/>
      <c r="J1014" t="s">
        <v>14</v>
      </c>
      <c r="K1014" s="272" t="s">
        <v>736</v>
      </c>
      <c r="L1014"/>
    </row>
    <row r="1015" spans="2:12">
      <c r="B1015" s="257" t="s">
        <v>980</v>
      </c>
      <c r="C1015" s="118" t="s">
        <v>1481</v>
      </c>
      <c r="D1015" s="284" t="s">
        <v>1056</v>
      </c>
      <c r="E1015" s="265">
        <v>66000</v>
      </c>
      <c r="F1015" s="536">
        <f t="shared" si="46"/>
        <v>675728825.01999998</v>
      </c>
      <c r="G1015" s="535">
        <f t="shared" si="45"/>
        <v>66000</v>
      </c>
      <c r="H1015" s="534">
        <f t="shared" si="47"/>
        <v>675728825.01999998</v>
      </c>
      <c r="I1015"/>
      <c r="J1015" t="s">
        <v>14</v>
      </c>
      <c r="K1015" s="272" t="s">
        <v>736</v>
      </c>
      <c r="L1015"/>
    </row>
    <row r="1016" spans="2:12">
      <c r="B1016" s="257" t="s">
        <v>980</v>
      </c>
      <c r="C1016" s="118" t="s">
        <v>1481</v>
      </c>
      <c r="D1016" s="284" t="s">
        <v>1061</v>
      </c>
      <c r="E1016" s="265">
        <v>6000</v>
      </c>
      <c r="F1016" s="536">
        <f t="shared" si="46"/>
        <v>675734825.01999998</v>
      </c>
      <c r="G1016" s="535">
        <f t="shared" si="45"/>
        <v>6000</v>
      </c>
      <c r="H1016" s="534">
        <f t="shared" si="47"/>
        <v>675734825.01999998</v>
      </c>
      <c r="I1016"/>
      <c r="J1016" t="s">
        <v>14</v>
      </c>
      <c r="K1016" s="272" t="s">
        <v>736</v>
      </c>
      <c r="L1016"/>
    </row>
    <row r="1017" spans="2:12">
      <c r="B1017" s="257" t="s">
        <v>980</v>
      </c>
      <c r="C1017" s="118" t="s">
        <v>2867</v>
      </c>
      <c r="D1017" s="284" t="s">
        <v>1512</v>
      </c>
      <c r="E1017" s="265">
        <v>6408</v>
      </c>
      <c r="F1017" s="536">
        <f t="shared" si="46"/>
        <v>675741233.01999998</v>
      </c>
      <c r="G1017" s="535">
        <f t="shared" si="45"/>
        <v>6408</v>
      </c>
      <c r="H1017" s="534">
        <f t="shared" si="47"/>
        <v>675741233.01999998</v>
      </c>
      <c r="I1017"/>
      <c r="J1017" t="s">
        <v>14</v>
      </c>
      <c r="K1017" s="272" t="s">
        <v>736</v>
      </c>
      <c r="L1017"/>
    </row>
    <row r="1018" spans="2:12">
      <c r="B1018" s="257" t="s">
        <v>980</v>
      </c>
      <c r="C1018" s="118" t="s">
        <v>2865</v>
      </c>
      <c r="D1018" s="284" t="s">
        <v>2866</v>
      </c>
      <c r="E1018" s="265">
        <v>100000</v>
      </c>
      <c r="F1018" s="536">
        <f t="shared" si="46"/>
        <v>675841233.01999998</v>
      </c>
      <c r="G1018" s="535">
        <f t="shared" si="45"/>
        <v>100000</v>
      </c>
      <c r="H1018" s="534">
        <f t="shared" si="47"/>
        <v>675841233.01999998</v>
      </c>
      <c r="I1018"/>
      <c r="J1018" t="s">
        <v>14</v>
      </c>
      <c r="K1018" s="272" t="s">
        <v>736</v>
      </c>
      <c r="L1018"/>
    </row>
    <row r="1019" spans="2:12">
      <c r="B1019" s="257" t="s">
        <v>980</v>
      </c>
      <c r="C1019" s="118" t="s">
        <v>1483</v>
      </c>
      <c r="D1019" s="284" t="s">
        <v>4143</v>
      </c>
      <c r="E1019" s="265">
        <v>35000</v>
      </c>
      <c r="F1019" s="536">
        <f t="shared" si="46"/>
        <v>675876233.01999998</v>
      </c>
      <c r="G1019" s="535">
        <f t="shared" si="45"/>
        <v>35000</v>
      </c>
      <c r="H1019" s="534">
        <f t="shared" si="47"/>
        <v>675876233.01999998</v>
      </c>
      <c r="I1019"/>
      <c r="J1019" t="s">
        <v>14</v>
      </c>
      <c r="K1019" s="272" t="s">
        <v>736</v>
      </c>
      <c r="L1019"/>
    </row>
    <row r="1020" spans="2:12">
      <c r="B1020" s="257" t="s">
        <v>980</v>
      </c>
      <c r="C1020" s="118" t="s">
        <v>1483</v>
      </c>
      <c r="D1020" s="284" t="s">
        <v>1484</v>
      </c>
      <c r="E1020" s="265">
        <v>225000</v>
      </c>
      <c r="F1020" s="536">
        <f t="shared" si="46"/>
        <v>676101233.01999998</v>
      </c>
      <c r="G1020" s="535">
        <f t="shared" si="45"/>
        <v>225000</v>
      </c>
      <c r="H1020" s="534">
        <f t="shared" si="47"/>
        <v>676101233.01999998</v>
      </c>
      <c r="I1020"/>
      <c r="J1020" t="s">
        <v>14</v>
      </c>
      <c r="K1020" s="272" t="s">
        <v>736</v>
      </c>
      <c r="L1020"/>
    </row>
    <row r="1021" spans="2:12">
      <c r="B1021" s="257" t="s">
        <v>980</v>
      </c>
      <c r="C1021" s="118" t="s">
        <v>1483</v>
      </c>
      <c r="D1021" s="284" t="s">
        <v>2311</v>
      </c>
      <c r="E1021" s="265">
        <v>340000</v>
      </c>
      <c r="F1021" s="536">
        <f t="shared" si="46"/>
        <v>676441233.01999998</v>
      </c>
      <c r="G1021" s="535">
        <f t="shared" si="45"/>
        <v>340000</v>
      </c>
      <c r="H1021" s="534">
        <f t="shared" si="47"/>
        <v>676441233.01999998</v>
      </c>
      <c r="I1021"/>
      <c r="J1021" t="s">
        <v>14</v>
      </c>
      <c r="K1021" s="272" t="s">
        <v>736</v>
      </c>
      <c r="L1021"/>
    </row>
    <row r="1022" spans="2:12">
      <c r="B1022" s="257" t="s">
        <v>980</v>
      </c>
      <c r="C1022" s="118" t="s">
        <v>1483</v>
      </c>
      <c r="D1022" s="284" t="s">
        <v>1489</v>
      </c>
      <c r="E1022" s="265">
        <v>138000</v>
      </c>
      <c r="F1022" s="536">
        <f t="shared" si="46"/>
        <v>676579233.01999998</v>
      </c>
      <c r="G1022" s="535">
        <f t="shared" si="45"/>
        <v>138000</v>
      </c>
      <c r="H1022" s="534">
        <f t="shared" si="47"/>
        <v>676579233.01999998</v>
      </c>
      <c r="I1022"/>
      <c r="J1022" t="s">
        <v>14</v>
      </c>
      <c r="K1022" s="272" t="s">
        <v>736</v>
      </c>
      <c r="L1022"/>
    </row>
    <row r="1023" spans="2:12">
      <c r="B1023" s="257" t="s">
        <v>980</v>
      </c>
      <c r="C1023" s="118" t="s">
        <v>1483</v>
      </c>
      <c r="D1023" s="284" t="s">
        <v>1492</v>
      </c>
      <c r="E1023" s="265">
        <v>64000</v>
      </c>
      <c r="F1023" s="536">
        <f t="shared" si="46"/>
        <v>676643233.01999998</v>
      </c>
      <c r="G1023" s="535">
        <f t="shared" si="45"/>
        <v>64000</v>
      </c>
      <c r="H1023" s="534">
        <f t="shared" si="47"/>
        <v>676643233.01999998</v>
      </c>
      <c r="I1023"/>
      <c r="J1023" t="s">
        <v>14</v>
      </c>
      <c r="K1023" s="272" t="s">
        <v>736</v>
      </c>
      <c r="L1023"/>
    </row>
    <row r="1024" spans="2:12">
      <c r="B1024" s="257" t="s">
        <v>980</v>
      </c>
      <c r="C1024" s="118" t="s">
        <v>1483</v>
      </c>
      <c r="D1024" s="284" t="s">
        <v>1493</v>
      </c>
      <c r="E1024" s="265">
        <v>45000</v>
      </c>
      <c r="F1024" s="536">
        <f t="shared" si="46"/>
        <v>676688233.01999998</v>
      </c>
      <c r="G1024" s="535">
        <f t="shared" si="45"/>
        <v>45000</v>
      </c>
      <c r="H1024" s="534">
        <f t="shared" si="47"/>
        <v>676688233.01999998</v>
      </c>
      <c r="I1024"/>
      <c r="J1024" t="s">
        <v>14</v>
      </c>
      <c r="K1024" s="272" t="s">
        <v>736</v>
      </c>
      <c r="L1024"/>
    </row>
    <row r="1025" spans="2:12">
      <c r="B1025" s="257" t="s">
        <v>980</v>
      </c>
      <c r="C1025" s="118" t="s">
        <v>1483</v>
      </c>
      <c r="D1025" s="284" t="s">
        <v>1498</v>
      </c>
      <c r="E1025" s="265">
        <v>110000</v>
      </c>
      <c r="F1025" s="536">
        <f t="shared" si="46"/>
        <v>676798233.01999998</v>
      </c>
      <c r="G1025" s="535">
        <f t="shared" si="45"/>
        <v>110000</v>
      </c>
      <c r="H1025" s="534">
        <f t="shared" si="47"/>
        <v>676798233.01999998</v>
      </c>
      <c r="I1025"/>
      <c r="J1025" t="s">
        <v>14</v>
      </c>
      <c r="K1025" s="272" t="s">
        <v>736</v>
      </c>
      <c r="L1025"/>
    </row>
    <row r="1026" spans="2:12">
      <c r="B1026" s="257" t="s">
        <v>980</v>
      </c>
      <c r="C1026" s="118" t="s">
        <v>1483</v>
      </c>
      <c r="D1026" s="284" t="s">
        <v>1407</v>
      </c>
      <c r="E1026" s="265">
        <v>161000</v>
      </c>
      <c r="F1026" s="536">
        <f t="shared" si="46"/>
        <v>676959233.01999998</v>
      </c>
      <c r="G1026" s="535">
        <f t="shared" si="45"/>
        <v>161000</v>
      </c>
      <c r="H1026" s="534">
        <f t="shared" si="47"/>
        <v>676959233.01999998</v>
      </c>
      <c r="I1026"/>
      <c r="J1026" t="s">
        <v>14</v>
      </c>
      <c r="K1026" s="272" t="s">
        <v>736</v>
      </c>
      <c r="L1026"/>
    </row>
    <row r="1027" spans="2:12">
      <c r="B1027" s="257" t="s">
        <v>980</v>
      </c>
      <c r="C1027" s="118" t="s">
        <v>1483</v>
      </c>
      <c r="D1027" s="284" t="s">
        <v>1487</v>
      </c>
      <c r="E1027" s="265">
        <v>84000</v>
      </c>
      <c r="F1027" s="536">
        <f t="shared" si="46"/>
        <v>677043233.01999998</v>
      </c>
      <c r="G1027" s="535">
        <f t="shared" si="45"/>
        <v>84000</v>
      </c>
      <c r="H1027" s="534">
        <f t="shared" si="47"/>
        <v>677043233.01999998</v>
      </c>
      <c r="I1027"/>
      <c r="J1027" t="s">
        <v>14</v>
      </c>
      <c r="K1027" s="272" t="s">
        <v>736</v>
      </c>
      <c r="L1027"/>
    </row>
    <row r="1028" spans="2:12">
      <c r="B1028" s="257" t="s">
        <v>980</v>
      </c>
      <c r="C1028" s="118" t="s">
        <v>1483</v>
      </c>
      <c r="D1028" s="284" t="s">
        <v>1488</v>
      </c>
      <c r="E1028" s="265">
        <v>650000</v>
      </c>
      <c r="F1028" s="536">
        <f t="shared" si="46"/>
        <v>677693233.01999998</v>
      </c>
      <c r="G1028" s="535">
        <f t="shared" si="45"/>
        <v>650000</v>
      </c>
      <c r="H1028" s="534">
        <f t="shared" si="47"/>
        <v>677693233.01999998</v>
      </c>
      <c r="I1028"/>
      <c r="J1028" t="s">
        <v>14</v>
      </c>
      <c r="K1028" s="272" t="s">
        <v>736</v>
      </c>
      <c r="L1028"/>
    </row>
    <row r="1029" spans="2:12">
      <c r="B1029" s="257" t="s">
        <v>980</v>
      </c>
      <c r="C1029" s="118" t="s">
        <v>1483</v>
      </c>
      <c r="D1029" s="284" t="s">
        <v>1490</v>
      </c>
      <c r="E1029" s="265">
        <v>33000</v>
      </c>
      <c r="F1029" s="536">
        <f t="shared" si="46"/>
        <v>677726233.01999998</v>
      </c>
      <c r="G1029" s="535">
        <f t="shared" si="45"/>
        <v>33000</v>
      </c>
      <c r="H1029" s="534">
        <f t="shared" si="47"/>
        <v>677726233.01999998</v>
      </c>
      <c r="I1029"/>
      <c r="J1029" t="s">
        <v>14</v>
      </c>
      <c r="K1029" s="272" t="s">
        <v>736</v>
      </c>
      <c r="L1029"/>
    </row>
    <row r="1030" spans="2:12">
      <c r="B1030" s="257" t="s">
        <v>980</v>
      </c>
      <c r="C1030" s="118" t="s">
        <v>1483</v>
      </c>
      <c r="D1030" s="284" t="s">
        <v>1497</v>
      </c>
      <c r="E1030" s="265">
        <v>1045000</v>
      </c>
      <c r="F1030" s="536">
        <f t="shared" si="46"/>
        <v>678771233.01999998</v>
      </c>
      <c r="G1030" s="535">
        <f t="shared" si="45"/>
        <v>1045000</v>
      </c>
      <c r="H1030" s="534">
        <f t="shared" si="47"/>
        <v>678771233.01999998</v>
      </c>
      <c r="I1030"/>
      <c r="J1030" t="s">
        <v>14</v>
      </c>
      <c r="K1030" s="272" t="s">
        <v>736</v>
      </c>
      <c r="L1030"/>
    </row>
    <row r="1031" spans="2:12">
      <c r="B1031" s="257" t="s">
        <v>980</v>
      </c>
      <c r="C1031" s="118" t="s">
        <v>1483</v>
      </c>
      <c r="D1031" s="284" t="s">
        <v>1499</v>
      </c>
      <c r="E1031" s="265">
        <v>230000</v>
      </c>
      <c r="F1031" s="536">
        <f t="shared" si="46"/>
        <v>679001233.01999998</v>
      </c>
      <c r="G1031" s="535">
        <f t="shared" ref="G1031:G1061" si="48">E1031</f>
        <v>230000</v>
      </c>
      <c r="H1031" s="534">
        <f t="shared" si="47"/>
        <v>679001233.01999998</v>
      </c>
      <c r="I1031"/>
      <c r="J1031" t="s">
        <v>14</v>
      </c>
      <c r="K1031" s="272" t="s">
        <v>736</v>
      </c>
      <c r="L1031"/>
    </row>
    <row r="1032" spans="2:12">
      <c r="B1032" s="257" t="s">
        <v>980</v>
      </c>
      <c r="C1032" s="118" t="s">
        <v>1483</v>
      </c>
      <c r="D1032" s="284" t="s">
        <v>1485</v>
      </c>
      <c r="E1032" s="265">
        <v>86000</v>
      </c>
      <c r="F1032" s="536">
        <f t="shared" si="46"/>
        <v>679087233.01999998</v>
      </c>
      <c r="G1032" s="535">
        <f t="shared" si="48"/>
        <v>86000</v>
      </c>
      <c r="H1032" s="534">
        <f t="shared" si="47"/>
        <v>679087233.01999998</v>
      </c>
      <c r="I1032"/>
      <c r="J1032" t="s">
        <v>14</v>
      </c>
      <c r="K1032" s="272" t="s">
        <v>736</v>
      </c>
      <c r="L1032"/>
    </row>
    <row r="1033" spans="2:12">
      <c r="B1033" s="257" t="s">
        <v>980</v>
      </c>
      <c r="C1033" s="118" t="s">
        <v>1483</v>
      </c>
      <c r="D1033" s="284" t="s">
        <v>1486</v>
      </c>
      <c r="E1033" s="265">
        <v>451000</v>
      </c>
      <c r="F1033" s="536">
        <f t="shared" si="46"/>
        <v>679538233.01999998</v>
      </c>
      <c r="G1033" s="535">
        <f t="shared" si="48"/>
        <v>451000</v>
      </c>
      <c r="H1033" s="534">
        <f t="shared" si="47"/>
        <v>679538233.01999998</v>
      </c>
      <c r="I1033"/>
      <c r="J1033" t="s">
        <v>14</v>
      </c>
      <c r="K1033" s="272" t="s">
        <v>736</v>
      </c>
      <c r="L1033"/>
    </row>
    <row r="1034" spans="2:12">
      <c r="B1034" s="257" t="s">
        <v>980</v>
      </c>
      <c r="C1034" s="118" t="s">
        <v>1483</v>
      </c>
      <c r="D1034" s="284" t="s">
        <v>1491</v>
      </c>
      <c r="E1034" s="265">
        <v>111000</v>
      </c>
      <c r="F1034" s="536">
        <f t="shared" si="46"/>
        <v>679649233.01999998</v>
      </c>
      <c r="G1034" s="535">
        <f t="shared" si="48"/>
        <v>111000</v>
      </c>
      <c r="H1034" s="534">
        <f t="shared" si="47"/>
        <v>679649233.01999998</v>
      </c>
      <c r="I1034"/>
      <c r="J1034" t="s">
        <v>14</v>
      </c>
      <c r="K1034" s="272" t="s">
        <v>736</v>
      </c>
      <c r="L1034"/>
    </row>
    <row r="1035" spans="2:12">
      <c r="B1035" s="257" t="s">
        <v>980</v>
      </c>
      <c r="C1035" s="118" t="s">
        <v>1483</v>
      </c>
      <c r="D1035" s="284" t="s">
        <v>1494</v>
      </c>
      <c r="E1035" s="265">
        <v>350000</v>
      </c>
      <c r="F1035" s="536">
        <f t="shared" si="46"/>
        <v>679999233.01999998</v>
      </c>
      <c r="G1035" s="535">
        <f t="shared" si="48"/>
        <v>350000</v>
      </c>
      <c r="H1035" s="534">
        <f t="shared" si="47"/>
        <v>679999233.01999998</v>
      </c>
      <c r="I1035"/>
      <c r="J1035" t="s">
        <v>14</v>
      </c>
      <c r="K1035" s="272" t="s">
        <v>736</v>
      </c>
      <c r="L1035"/>
    </row>
    <row r="1036" spans="2:12">
      <c r="B1036" s="257" t="s">
        <v>980</v>
      </c>
      <c r="C1036" s="118" t="s">
        <v>1483</v>
      </c>
      <c r="D1036" s="284" t="s">
        <v>1495</v>
      </c>
      <c r="E1036" s="265">
        <v>750000</v>
      </c>
      <c r="F1036" s="536">
        <f t="shared" si="46"/>
        <v>680749233.01999998</v>
      </c>
      <c r="G1036" s="535">
        <f t="shared" si="48"/>
        <v>750000</v>
      </c>
      <c r="H1036" s="534">
        <f t="shared" si="47"/>
        <v>680749233.01999998</v>
      </c>
      <c r="I1036"/>
      <c r="J1036" t="s">
        <v>14</v>
      </c>
      <c r="K1036" s="272" t="s">
        <v>736</v>
      </c>
      <c r="L1036"/>
    </row>
    <row r="1037" spans="2:12">
      <c r="B1037" s="257" t="s">
        <v>980</v>
      </c>
      <c r="C1037" s="118" t="s">
        <v>1483</v>
      </c>
      <c r="D1037" s="284" t="s">
        <v>1496</v>
      </c>
      <c r="E1037" s="265">
        <v>2376000</v>
      </c>
      <c r="F1037" s="536">
        <f t="shared" ref="F1037:F1061" si="49">F1036+E1037</f>
        <v>683125233.01999998</v>
      </c>
      <c r="G1037" s="535">
        <f t="shared" si="48"/>
        <v>2376000</v>
      </c>
      <c r="H1037" s="534">
        <f t="shared" ref="H1037:H1061" si="50">H1036+G1037</f>
        <v>683125233.01999998</v>
      </c>
      <c r="I1037"/>
      <c r="J1037" t="s">
        <v>14</v>
      </c>
      <c r="K1037" s="272" t="s">
        <v>736</v>
      </c>
      <c r="L1037"/>
    </row>
    <row r="1038" spans="2:12">
      <c r="B1038" s="257" t="s">
        <v>980</v>
      </c>
      <c r="C1038" s="118" t="s">
        <v>1483</v>
      </c>
      <c r="D1038" s="284" t="s">
        <v>1500</v>
      </c>
      <c r="E1038" s="265">
        <v>109000</v>
      </c>
      <c r="F1038" s="536">
        <f t="shared" si="49"/>
        <v>683234233.01999998</v>
      </c>
      <c r="G1038" s="535">
        <f t="shared" si="48"/>
        <v>109000</v>
      </c>
      <c r="H1038" s="534">
        <f t="shared" si="50"/>
        <v>683234233.01999998</v>
      </c>
      <c r="I1038"/>
      <c r="J1038" t="s">
        <v>14</v>
      </c>
      <c r="K1038" s="272" t="s">
        <v>736</v>
      </c>
      <c r="L1038"/>
    </row>
    <row r="1039" spans="2:12">
      <c r="B1039" s="257" t="s">
        <v>980</v>
      </c>
      <c r="C1039" s="118" t="s">
        <v>1501</v>
      </c>
      <c r="D1039" s="284" t="s">
        <v>4144</v>
      </c>
      <c r="E1039" s="265">
        <v>800000</v>
      </c>
      <c r="F1039" s="536">
        <f t="shared" si="49"/>
        <v>684034233.01999998</v>
      </c>
      <c r="G1039" s="535">
        <f t="shared" si="48"/>
        <v>800000</v>
      </c>
      <c r="H1039" s="534">
        <f t="shared" si="50"/>
        <v>684034233.01999998</v>
      </c>
      <c r="I1039"/>
      <c r="J1039" t="s">
        <v>14</v>
      </c>
      <c r="K1039" s="272" t="s">
        <v>736</v>
      </c>
      <c r="L1039"/>
    </row>
    <row r="1040" spans="2:12">
      <c r="B1040" s="257" t="s">
        <v>980</v>
      </c>
      <c r="C1040" s="118" t="s">
        <v>1501</v>
      </c>
      <c r="D1040" s="284" t="s">
        <v>1503</v>
      </c>
      <c r="E1040" s="265">
        <v>273000</v>
      </c>
      <c r="F1040" s="536">
        <f t="shared" si="49"/>
        <v>684307233.01999998</v>
      </c>
      <c r="G1040" s="535">
        <f t="shared" si="48"/>
        <v>273000</v>
      </c>
      <c r="H1040" s="534">
        <f t="shared" si="50"/>
        <v>684307233.01999998</v>
      </c>
      <c r="I1040"/>
      <c r="J1040" t="s">
        <v>14</v>
      </c>
      <c r="K1040" s="272" t="s">
        <v>736</v>
      </c>
      <c r="L1040"/>
    </row>
    <row r="1041" spans="2:12">
      <c r="B1041" s="257" t="s">
        <v>980</v>
      </c>
      <c r="C1041" s="118" t="s">
        <v>1501</v>
      </c>
      <c r="D1041" s="284" t="s">
        <v>1504</v>
      </c>
      <c r="E1041" s="265">
        <v>123000</v>
      </c>
      <c r="F1041" s="536">
        <f t="shared" si="49"/>
        <v>684430233.01999998</v>
      </c>
      <c r="G1041" s="535">
        <f t="shared" si="48"/>
        <v>123000</v>
      </c>
      <c r="H1041" s="534">
        <f t="shared" si="50"/>
        <v>684430233.01999998</v>
      </c>
      <c r="I1041"/>
      <c r="J1041" t="s">
        <v>14</v>
      </c>
      <c r="K1041" s="272" t="s">
        <v>736</v>
      </c>
      <c r="L1041"/>
    </row>
    <row r="1042" spans="2:12">
      <c r="B1042" s="257" t="s">
        <v>980</v>
      </c>
      <c r="C1042" s="118" t="s">
        <v>1501</v>
      </c>
      <c r="D1042" s="284" t="s">
        <v>1502</v>
      </c>
      <c r="E1042" s="265">
        <v>700000</v>
      </c>
      <c r="F1042" s="536">
        <f t="shared" si="49"/>
        <v>685130233.01999998</v>
      </c>
      <c r="G1042" s="535">
        <f t="shared" si="48"/>
        <v>700000</v>
      </c>
      <c r="H1042" s="534">
        <f t="shared" si="50"/>
        <v>685130233.01999998</v>
      </c>
      <c r="I1042"/>
      <c r="J1042" t="s">
        <v>14</v>
      </c>
      <c r="K1042" s="272" t="s">
        <v>736</v>
      </c>
      <c r="L1042"/>
    </row>
    <row r="1043" spans="2:12">
      <c r="B1043" s="257" t="s">
        <v>980</v>
      </c>
      <c r="C1043" s="118" t="s">
        <v>1501</v>
      </c>
      <c r="D1043" s="284" t="s">
        <v>1196</v>
      </c>
      <c r="E1043" s="265">
        <v>310000</v>
      </c>
      <c r="F1043" s="536">
        <f t="shared" si="49"/>
        <v>685440233.01999998</v>
      </c>
      <c r="G1043" s="535">
        <f t="shared" si="48"/>
        <v>310000</v>
      </c>
      <c r="H1043" s="534">
        <f t="shared" si="50"/>
        <v>685440233.01999998</v>
      </c>
      <c r="I1043"/>
      <c r="J1043" t="s">
        <v>14</v>
      </c>
      <c r="K1043" s="272" t="s">
        <v>736</v>
      </c>
      <c r="L1043"/>
    </row>
    <row r="1044" spans="2:12">
      <c r="B1044" s="257" t="s">
        <v>980</v>
      </c>
      <c r="C1044" s="118" t="s">
        <v>1505</v>
      </c>
      <c r="D1044" s="284" t="s">
        <v>4145</v>
      </c>
      <c r="E1044" s="265">
        <v>5000</v>
      </c>
      <c r="F1044" s="536">
        <f t="shared" si="49"/>
        <v>685445233.01999998</v>
      </c>
      <c r="G1044" s="535">
        <f t="shared" si="48"/>
        <v>5000</v>
      </c>
      <c r="H1044" s="534">
        <f t="shared" si="50"/>
        <v>685445233.01999998</v>
      </c>
      <c r="I1044"/>
      <c r="J1044" t="s">
        <v>14</v>
      </c>
      <c r="K1044" s="272" t="s">
        <v>736</v>
      </c>
      <c r="L1044"/>
    </row>
    <row r="1045" spans="2:12">
      <c r="B1045" s="257" t="s">
        <v>980</v>
      </c>
      <c r="C1045" s="118" t="s">
        <v>1505</v>
      </c>
      <c r="D1045" s="284" t="s">
        <v>4146</v>
      </c>
      <c r="E1045" s="265">
        <v>45000</v>
      </c>
      <c r="F1045" s="536">
        <f t="shared" si="49"/>
        <v>685490233.01999998</v>
      </c>
      <c r="G1045" s="535">
        <f t="shared" si="48"/>
        <v>45000</v>
      </c>
      <c r="H1045" s="534">
        <f t="shared" si="50"/>
        <v>685490233.01999998</v>
      </c>
      <c r="I1045"/>
      <c r="J1045" t="s">
        <v>14</v>
      </c>
      <c r="K1045" s="272" t="s">
        <v>736</v>
      </c>
      <c r="L1045"/>
    </row>
    <row r="1046" spans="2:12">
      <c r="B1046" s="257" t="s">
        <v>980</v>
      </c>
      <c r="C1046" s="118" t="s">
        <v>1505</v>
      </c>
      <c r="D1046" s="284" t="s">
        <v>4147</v>
      </c>
      <c r="E1046" s="265">
        <v>900000</v>
      </c>
      <c r="F1046" s="536">
        <f t="shared" si="49"/>
        <v>686390233.01999998</v>
      </c>
      <c r="G1046" s="535">
        <f t="shared" si="48"/>
        <v>900000</v>
      </c>
      <c r="H1046" s="534">
        <f t="shared" si="50"/>
        <v>686390233.01999998</v>
      </c>
      <c r="I1046"/>
      <c r="J1046" t="s">
        <v>14</v>
      </c>
      <c r="K1046" s="272" t="s">
        <v>736</v>
      </c>
      <c r="L1046"/>
    </row>
    <row r="1047" spans="2:12">
      <c r="B1047" s="257" t="s">
        <v>980</v>
      </c>
      <c r="C1047" s="118" t="s">
        <v>1505</v>
      </c>
      <c r="D1047" s="284" t="s">
        <v>4148</v>
      </c>
      <c r="E1047" s="265">
        <v>50000</v>
      </c>
      <c r="F1047" s="536">
        <f t="shared" si="49"/>
        <v>686440233.01999998</v>
      </c>
      <c r="G1047" s="535">
        <f t="shared" si="48"/>
        <v>50000</v>
      </c>
      <c r="H1047" s="534">
        <f t="shared" si="50"/>
        <v>686440233.01999998</v>
      </c>
      <c r="I1047"/>
      <c r="J1047" t="s">
        <v>14</v>
      </c>
      <c r="K1047" s="272" t="s">
        <v>736</v>
      </c>
      <c r="L1047"/>
    </row>
    <row r="1048" spans="2:12">
      <c r="B1048" s="257" t="s">
        <v>980</v>
      </c>
      <c r="C1048" s="118" t="s">
        <v>1505</v>
      </c>
      <c r="D1048" s="284" t="s">
        <v>4149</v>
      </c>
      <c r="E1048" s="265">
        <v>100000</v>
      </c>
      <c r="F1048" s="536">
        <f t="shared" si="49"/>
        <v>686540233.01999998</v>
      </c>
      <c r="G1048" s="535">
        <f t="shared" si="48"/>
        <v>100000</v>
      </c>
      <c r="H1048" s="534">
        <f t="shared" si="50"/>
        <v>686540233.01999998</v>
      </c>
      <c r="I1048"/>
      <c r="J1048" t="s">
        <v>14</v>
      </c>
      <c r="K1048" s="272" t="s">
        <v>736</v>
      </c>
      <c r="L1048"/>
    </row>
    <row r="1049" spans="2:12">
      <c r="B1049" s="257" t="s">
        <v>980</v>
      </c>
      <c r="C1049" s="118" t="s">
        <v>1505</v>
      </c>
      <c r="D1049" s="284" t="s">
        <v>4150</v>
      </c>
      <c r="E1049" s="265">
        <v>375000</v>
      </c>
      <c r="F1049" s="536">
        <f t="shared" si="49"/>
        <v>686915233.01999998</v>
      </c>
      <c r="G1049" s="535">
        <f t="shared" si="48"/>
        <v>375000</v>
      </c>
      <c r="H1049" s="534">
        <f t="shared" si="50"/>
        <v>686915233.01999998</v>
      </c>
      <c r="I1049"/>
      <c r="J1049" t="s">
        <v>14</v>
      </c>
      <c r="K1049" s="272" t="s">
        <v>736</v>
      </c>
      <c r="L1049"/>
    </row>
    <row r="1050" spans="2:12">
      <c r="B1050" s="257" t="s">
        <v>980</v>
      </c>
      <c r="C1050" s="118" t="s">
        <v>1505</v>
      </c>
      <c r="D1050" s="284" t="s">
        <v>4151</v>
      </c>
      <c r="E1050" s="265">
        <v>75000</v>
      </c>
      <c r="F1050" s="536">
        <f t="shared" si="49"/>
        <v>686990233.01999998</v>
      </c>
      <c r="G1050" s="535">
        <f t="shared" si="48"/>
        <v>75000</v>
      </c>
      <c r="H1050" s="534">
        <f t="shared" si="50"/>
        <v>686990233.01999998</v>
      </c>
      <c r="I1050"/>
      <c r="J1050" t="s">
        <v>14</v>
      </c>
      <c r="K1050" s="272" t="s">
        <v>736</v>
      </c>
      <c r="L1050"/>
    </row>
    <row r="1051" spans="2:12">
      <c r="B1051" s="257" t="s">
        <v>980</v>
      </c>
      <c r="C1051" s="118" t="s">
        <v>1505</v>
      </c>
      <c r="D1051" s="284" t="s">
        <v>4152</v>
      </c>
      <c r="E1051" s="265">
        <v>835000</v>
      </c>
      <c r="F1051" s="536">
        <f t="shared" si="49"/>
        <v>687825233.01999998</v>
      </c>
      <c r="G1051" s="535">
        <f t="shared" si="48"/>
        <v>835000</v>
      </c>
      <c r="H1051" s="534">
        <f t="shared" si="50"/>
        <v>687825233.01999998</v>
      </c>
      <c r="I1051"/>
      <c r="J1051" t="s">
        <v>14</v>
      </c>
      <c r="K1051" s="272" t="s">
        <v>736</v>
      </c>
      <c r="L1051"/>
    </row>
    <row r="1052" spans="2:12">
      <c r="B1052" s="257" t="s">
        <v>980</v>
      </c>
      <c r="C1052" s="118" t="s">
        <v>1506</v>
      </c>
      <c r="D1052" s="284" t="s">
        <v>1507</v>
      </c>
      <c r="E1052" s="265">
        <v>107100</v>
      </c>
      <c r="F1052" s="536">
        <f t="shared" si="49"/>
        <v>687932333.01999998</v>
      </c>
      <c r="G1052" s="535">
        <f t="shared" si="48"/>
        <v>107100</v>
      </c>
      <c r="H1052" s="534">
        <f t="shared" si="50"/>
        <v>687932333.01999998</v>
      </c>
      <c r="I1052"/>
      <c r="J1052" t="s">
        <v>51</v>
      </c>
      <c r="K1052" s="272" t="s">
        <v>1214</v>
      </c>
      <c r="L1052"/>
    </row>
    <row r="1053" spans="2:12">
      <c r="B1053" s="257" t="s">
        <v>980</v>
      </c>
      <c r="C1053" s="118" t="s">
        <v>1506</v>
      </c>
      <c r="D1053" s="284" t="s">
        <v>1213</v>
      </c>
      <c r="E1053" s="265">
        <v>66300</v>
      </c>
      <c r="F1053" s="536">
        <f t="shared" si="49"/>
        <v>687998633.01999998</v>
      </c>
      <c r="G1053" s="535">
        <f t="shared" si="48"/>
        <v>66300</v>
      </c>
      <c r="H1053" s="534">
        <f t="shared" si="50"/>
        <v>687998633.01999998</v>
      </c>
      <c r="I1053"/>
      <c r="J1053" t="s">
        <v>51</v>
      </c>
      <c r="K1053" s="272" t="s">
        <v>1214</v>
      </c>
      <c r="L1053"/>
    </row>
    <row r="1054" spans="2:12">
      <c r="B1054" s="257" t="s">
        <v>980</v>
      </c>
      <c r="C1054" s="118" t="s">
        <v>1506</v>
      </c>
      <c r="D1054" s="284" t="s">
        <v>1066</v>
      </c>
      <c r="E1054" s="265">
        <v>56700</v>
      </c>
      <c r="F1054" s="536">
        <f t="shared" si="49"/>
        <v>688055333.01999998</v>
      </c>
      <c r="G1054" s="535">
        <f t="shared" si="48"/>
        <v>56700</v>
      </c>
      <c r="H1054" s="534">
        <f t="shared" si="50"/>
        <v>688055333.01999998</v>
      </c>
      <c r="I1054"/>
      <c r="J1054" t="s">
        <v>51</v>
      </c>
      <c r="K1054" s="272" t="s">
        <v>1214</v>
      </c>
      <c r="L1054"/>
    </row>
    <row r="1055" spans="2:12">
      <c r="B1055" s="257" t="s">
        <v>980</v>
      </c>
      <c r="C1055" s="118" t="s">
        <v>1506</v>
      </c>
      <c r="D1055" s="284" t="s">
        <v>1223</v>
      </c>
      <c r="E1055" s="265">
        <v>41160</v>
      </c>
      <c r="F1055" s="536">
        <f t="shared" si="49"/>
        <v>688096493.01999998</v>
      </c>
      <c r="G1055" s="535">
        <f t="shared" si="48"/>
        <v>41160</v>
      </c>
      <c r="H1055" s="534">
        <f t="shared" si="50"/>
        <v>688096493.01999998</v>
      </c>
      <c r="I1055"/>
      <c r="J1055" t="s">
        <v>51</v>
      </c>
      <c r="K1055" s="272" t="s">
        <v>1214</v>
      </c>
      <c r="L1055"/>
    </row>
    <row r="1056" spans="2:12">
      <c r="B1056" s="257" t="s">
        <v>980</v>
      </c>
      <c r="C1056" s="118" t="s">
        <v>1506</v>
      </c>
      <c r="D1056" s="284" t="s">
        <v>1508</v>
      </c>
      <c r="E1056" s="265">
        <v>228690</v>
      </c>
      <c r="F1056" s="536">
        <f t="shared" si="49"/>
        <v>688325183.01999998</v>
      </c>
      <c r="G1056" s="535">
        <f t="shared" si="48"/>
        <v>228690</v>
      </c>
      <c r="H1056" s="534">
        <f t="shared" si="50"/>
        <v>688325183.01999998</v>
      </c>
      <c r="I1056"/>
      <c r="J1056" t="s">
        <v>51</v>
      </c>
      <c r="K1056" s="272" t="s">
        <v>1214</v>
      </c>
      <c r="L1056"/>
    </row>
    <row r="1057" spans="2:12">
      <c r="B1057" s="257" t="s">
        <v>980</v>
      </c>
      <c r="C1057" s="118" t="s">
        <v>1506</v>
      </c>
      <c r="D1057" s="284" t="s">
        <v>1158</v>
      </c>
      <c r="E1057" s="265">
        <v>98337</v>
      </c>
      <c r="F1057" s="536">
        <f t="shared" si="49"/>
        <v>688423520.01999998</v>
      </c>
      <c r="G1057" s="535">
        <f t="shared" si="48"/>
        <v>98337</v>
      </c>
      <c r="H1057" s="534">
        <f t="shared" si="50"/>
        <v>688423520.01999998</v>
      </c>
      <c r="I1057"/>
      <c r="J1057" t="s">
        <v>51</v>
      </c>
      <c r="K1057" s="272" t="s">
        <v>1214</v>
      </c>
      <c r="L1057"/>
    </row>
    <row r="1058" spans="2:12">
      <c r="B1058" s="257" t="s">
        <v>980</v>
      </c>
      <c r="C1058" s="118" t="s">
        <v>1506</v>
      </c>
      <c r="D1058" s="284" t="s">
        <v>1218</v>
      </c>
      <c r="E1058" s="265">
        <v>35550</v>
      </c>
      <c r="F1058" s="536">
        <f t="shared" si="49"/>
        <v>688459070.01999998</v>
      </c>
      <c r="G1058" s="535">
        <f t="shared" si="48"/>
        <v>35550</v>
      </c>
      <c r="H1058" s="534">
        <f t="shared" si="50"/>
        <v>688459070.01999998</v>
      </c>
      <c r="I1058"/>
      <c r="J1058" t="s">
        <v>51</v>
      </c>
      <c r="K1058" s="272" t="s">
        <v>1214</v>
      </c>
      <c r="L1058"/>
    </row>
    <row r="1059" spans="2:12">
      <c r="B1059" s="257" t="s">
        <v>980</v>
      </c>
      <c r="C1059" s="118" t="s">
        <v>1506</v>
      </c>
      <c r="D1059" s="284" t="s">
        <v>1219</v>
      </c>
      <c r="E1059" s="265">
        <v>128066</v>
      </c>
      <c r="F1059" s="536">
        <f t="shared" si="49"/>
        <v>688587136.01999998</v>
      </c>
      <c r="G1059" s="535">
        <f t="shared" si="48"/>
        <v>128066</v>
      </c>
      <c r="H1059" s="534">
        <f t="shared" si="50"/>
        <v>688587136.01999998</v>
      </c>
      <c r="I1059"/>
      <c r="J1059" t="s">
        <v>51</v>
      </c>
      <c r="K1059" s="272" t="s">
        <v>1214</v>
      </c>
      <c r="L1059"/>
    </row>
    <row r="1060" spans="2:12">
      <c r="B1060" s="257" t="s">
        <v>980</v>
      </c>
      <c r="C1060" s="118" t="s">
        <v>1506</v>
      </c>
      <c r="D1060" s="284" t="s">
        <v>1509</v>
      </c>
      <c r="E1060" s="265">
        <v>26746</v>
      </c>
      <c r="F1060" s="536">
        <f t="shared" si="49"/>
        <v>688613882.01999998</v>
      </c>
      <c r="G1060" s="535">
        <f t="shared" si="48"/>
        <v>26746</v>
      </c>
      <c r="H1060" s="534">
        <f t="shared" si="50"/>
        <v>688613882.01999998</v>
      </c>
      <c r="I1060"/>
      <c r="J1060" t="s">
        <v>51</v>
      </c>
      <c r="K1060" s="272" t="s">
        <v>1214</v>
      </c>
      <c r="L1060"/>
    </row>
    <row r="1061" spans="2:12">
      <c r="B1061" s="257" t="s">
        <v>980</v>
      </c>
      <c r="C1061" s="118" t="s">
        <v>1506</v>
      </c>
      <c r="D1061" t="s">
        <v>1224</v>
      </c>
      <c r="E1061" s="265">
        <v>64000</v>
      </c>
      <c r="F1061" s="536">
        <f t="shared" si="49"/>
        <v>688677882.01999998</v>
      </c>
      <c r="G1061" s="535">
        <f t="shared" si="48"/>
        <v>64000</v>
      </c>
      <c r="H1061" s="534">
        <f t="shared" si="50"/>
        <v>688677882.01999998</v>
      </c>
      <c r="I1061"/>
      <c r="J1061" t="s">
        <v>51</v>
      </c>
      <c r="K1061" s="272" t="s">
        <v>1214</v>
      </c>
    </row>
    <row r="1062" spans="2:12">
      <c r="B1062" s="257"/>
      <c r="C1062" s="118"/>
      <c r="D1062"/>
      <c r="E1062" s="265"/>
      <c r="F1062"/>
      <c r="G1062"/>
      <c r="H1062"/>
      <c r="I1062"/>
      <c r="J1062"/>
      <c r="K1062"/>
    </row>
    <row r="1063" spans="2:12">
      <c r="B1063" s="257"/>
      <c r="C1063" s="118"/>
      <c r="D1063"/>
      <c r="E1063" s="265"/>
      <c r="F1063"/>
      <c r="G1063"/>
      <c r="H1063"/>
      <c r="I1063"/>
      <c r="J1063"/>
      <c r="K1063"/>
    </row>
    <row r="1064" spans="2:12">
      <c r="B1064" s="257"/>
      <c r="C1064" s="118"/>
      <c r="D1064"/>
      <c r="E1064" s="265"/>
      <c r="F1064"/>
      <c r="G1064"/>
      <c r="H1064"/>
      <c r="I1064"/>
      <c r="J1064"/>
      <c r="K1064"/>
    </row>
    <row r="1065" spans="2:12">
      <c r="B1065" s="257"/>
      <c r="C1065" s="118"/>
      <c r="D1065"/>
      <c r="E1065" s="265"/>
      <c r="F1065"/>
      <c r="G1065"/>
      <c r="H1065"/>
      <c r="I1065"/>
      <c r="J1065"/>
      <c r="K1065"/>
    </row>
    <row r="1066" spans="2:12">
      <c r="B1066" s="257"/>
      <c r="C1066" s="118"/>
      <c r="D1066"/>
      <c r="E1066" s="265"/>
      <c r="F1066"/>
      <c r="G1066"/>
      <c r="H1066"/>
      <c r="I1066"/>
      <c r="J1066"/>
      <c r="K1066"/>
    </row>
    <row r="1067" spans="2:12">
      <c r="B1067" s="257"/>
      <c r="C1067" s="118"/>
      <c r="D1067"/>
      <c r="E1067" s="265"/>
      <c r="F1067"/>
      <c r="G1067"/>
      <c r="H1067"/>
      <c r="I1067"/>
      <c r="J1067"/>
      <c r="K1067"/>
    </row>
    <row r="1068" spans="2:12">
      <c r="B1068" s="257"/>
      <c r="C1068" s="118"/>
      <c r="D1068"/>
      <c r="E1068" s="265"/>
      <c r="F1068"/>
      <c r="G1068"/>
      <c r="H1068"/>
      <c r="I1068"/>
      <c r="J1068"/>
      <c r="K1068"/>
    </row>
    <row r="1069" spans="2:12">
      <c r="B1069" s="257"/>
      <c r="C1069" s="118"/>
      <c r="D1069"/>
      <c r="E1069" s="265"/>
      <c r="F1069"/>
      <c r="G1069"/>
      <c r="H1069"/>
      <c r="I1069"/>
      <c r="J1069"/>
      <c r="K1069"/>
    </row>
    <row r="1070" spans="2:12">
      <c r="B1070" s="257"/>
      <c r="C1070" s="118"/>
      <c r="D1070"/>
      <c r="E1070" s="265"/>
      <c r="F1070"/>
      <c r="G1070"/>
      <c r="H1070"/>
      <c r="I1070"/>
      <c r="J1070"/>
      <c r="K1070"/>
    </row>
    <row r="1071" spans="2:12">
      <c r="B1071" s="257"/>
      <c r="C1071" s="118"/>
      <c r="D1071"/>
      <c r="E1071" s="265"/>
      <c r="F1071"/>
      <c r="G1071"/>
      <c r="H1071"/>
      <c r="I1071"/>
      <c r="J1071"/>
      <c r="K1071"/>
    </row>
    <row r="1072" spans="2:12">
      <c r="B1072" s="257"/>
      <c r="C1072" s="118"/>
      <c r="D1072"/>
      <c r="E1072" s="265"/>
      <c r="F1072"/>
      <c r="G1072"/>
      <c r="H1072"/>
      <c r="I1072"/>
      <c r="J1072"/>
      <c r="K1072"/>
    </row>
    <row r="1073" spans="2:11">
      <c r="B1073" s="257"/>
      <c r="C1073" s="118"/>
      <c r="D1073"/>
      <c r="E1073" s="265"/>
      <c r="F1073"/>
      <c r="G1073"/>
      <c r="H1073"/>
      <c r="I1073"/>
      <c r="J1073"/>
      <c r="K1073"/>
    </row>
    <row r="1074" spans="2:11">
      <c r="B1074" s="257"/>
      <c r="C1074" s="118"/>
      <c r="D1074"/>
      <c r="E1074" s="265"/>
      <c r="F1074"/>
      <c r="G1074"/>
      <c r="H1074"/>
      <c r="I1074"/>
      <c r="J1074"/>
      <c r="K1074"/>
    </row>
    <row r="1075" spans="2:11">
      <c r="B1075" s="257"/>
      <c r="C1075" s="118"/>
      <c r="D1075"/>
      <c r="E1075" s="265"/>
      <c r="F1075"/>
      <c r="G1075"/>
      <c r="H1075"/>
      <c r="I1075"/>
      <c r="J1075"/>
      <c r="K1075"/>
    </row>
  </sheetData>
  <mergeCells count="7">
    <mergeCell ref="K5:K6"/>
    <mergeCell ref="E3:H3"/>
    <mergeCell ref="E4:E6"/>
    <mergeCell ref="F4:F6"/>
    <mergeCell ref="G4:G6"/>
    <mergeCell ref="H4:H6"/>
    <mergeCell ref="J5:J6"/>
  </mergeCells>
  <pageMargins left="0.75" right="0.75" top="1" bottom="1" header="0.3" footer="0.3"/>
  <pageSetup scale="52"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5"/>
  <sheetViews>
    <sheetView zoomScaleNormal="100" workbookViewId="0">
      <pane ySplit="4" topLeftCell="A113" activePane="bottomLeft" state="frozen"/>
      <selection pane="bottomLeft" activeCell="F135" sqref="F135"/>
    </sheetView>
  </sheetViews>
  <sheetFormatPr defaultRowHeight="12.75"/>
  <cols>
    <col min="1" max="1" width="11.140625" customWidth="1"/>
    <col min="2" max="2" width="9.140625" customWidth="1"/>
    <col min="3" max="3" width="12.5703125" customWidth="1"/>
    <col min="4" max="4" width="29.5703125" customWidth="1"/>
    <col min="5" max="5" width="39" customWidth="1"/>
    <col min="6" max="6" width="16.28515625" bestFit="1" customWidth="1"/>
    <col min="7" max="7" width="12.42578125" customWidth="1"/>
    <col min="8" max="8" width="12.7109375" customWidth="1"/>
    <col min="9" max="9" width="12.5703125" customWidth="1"/>
    <col min="10" max="10" width="11.42578125" style="272" customWidth="1"/>
    <col min="11" max="11" width="13.5703125" style="330" customWidth="1"/>
  </cols>
  <sheetData>
    <row r="1" spans="1:14" ht="33.75">
      <c r="A1" s="101" t="s">
        <v>3110</v>
      </c>
      <c r="B1" s="100"/>
      <c r="C1" s="100"/>
      <c r="D1" s="99"/>
      <c r="E1" s="98"/>
      <c r="F1" s="100"/>
      <c r="G1" s="97"/>
      <c r="H1" s="97"/>
      <c r="I1" s="96"/>
      <c r="J1" s="100"/>
      <c r="K1" s="134"/>
      <c r="L1" s="300"/>
      <c r="M1" s="300"/>
      <c r="N1" s="300"/>
    </row>
    <row r="2" spans="1:14" ht="33">
      <c r="A2" s="94" t="s">
        <v>3111</v>
      </c>
      <c r="B2" s="100"/>
      <c r="C2" s="100"/>
      <c r="D2" s="99"/>
      <c r="E2" s="301"/>
      <c r="F2" s="100"/>
      <c r="G2" s="95"/>
      <c r="H2" s="95"/>
      <c r="I2" s="98"/>
      <c r="J2" s="100"/>
      <c r="K2" s="134"/>
      <c r="L2" s="302"/>
      <c r="M2" s="302"/>
      <c r="N2" s="302"/>
    </row>
    <row r="3" spans="1:14" ht="15">
      <c r="A3" s="87"/>
      <c r="B3" s="87"/>
      <c r="C3" s="87"/>
      <c r="D3" s="87"/>
      <c r="E3" s="87"/>
      <c r="F3" s="87"/>
      <c r="G3" s="87"/>
      <c r="H3" s="87"/>
      <c r="I3" s="87"/>
      <c r="J3" s="135"/>
      <c r="K3" s="136"/>
      <c r="L3" s="87"/>
      <c r="M3" s="87"/>
      <c r="N3" s="87"/>
    </row>
    <row r="4" spans="1:14" ht="36">
      <c r="A4" s="88" t="s">
        <v>129</v>
      </c>
      <c r="B4" s="88" t="s">
        <v>239</v>
      </c>
      <c r="C4" s="89" t="s">
        <v>12</v>
      </c>
      <c r="D4" s="90" t="s">
        <v>2</v>
      </c>
      <c r="E4" s="91" t="s">
        <v>3</v>
      </c>
      <c r="F4" s="90" t="s">
        <v>6</v>
      </c>
      <c r="G4" s="90" t="s">
        <v>7</v>
      </c>
      <c r="H4" s="90" t="s">
        <v>8</v>
      </c>
      <c r="I4" s="90" t="s">
        <v>9</v>
      </c>
      <c r="J4" s="88" t="s">
        <v>4</v>
      </c>
      <c r="K4" s="137" t="s">
        <v>5</v>
      </c>
      <c r="L4" s="300"/>
      <c r="M4" s="300"/>
      <c r="N4" s="300"/>
    </row>
    <row r="5" spans="1:14">
      <c r="A5" s="303"/>
      <c r="B5" s="303"/>
      <c r="C5" s="304"/>
      <c r="D5" s="305"/>
      <c r="E5" s="306"/>
      <c r="F5" s="305"/>
      <c r="G5" s="305"/>
      <c r="H5" s="305"/>
      <c r="I5" s="305"/>
      <c r="J5" s="303"/>
      <c r="K5" s="307"/>
      <c r="L5" s="300"/>
      <c r="M5" s="300"/>
      <c r="N5" s="300"/>
    </row>
    <row r="6" spans="1:14" ht="69" customHeight="1">
      <c r="A6" s="141">
        <v>1</v>
      </c>
      <c r="B6" s="141" t="s">
        <v>258</v>
      </c>
      <c r="C6" s="139"/>
      <c r="D6" s="141" t="s">
        <v>3112</v>
      </c>
      <c r="E6" s="141" t="s">
        <v>3113</v>
      </c>
      <c r="F6" s="140">
        <v>300000</v>
      </c>
      <c r="G6" s="143">
        <f>F6</f>
        <v>300000</v>
      </c>
      <c r="H6" s="142"/>
      <c r="I6" s="157"/>
      <c r="J6" s="158" t="s">
        <v>11</v>
      </c>
      <c r="K6" s="159">
        <v>33</v>
      </c>
    </row>
    <row r="7" spans="1:14" ht="101.25" customHeight="1">
      <c r="A7" s="141">
        <v>2</v>
      </c>
      <c r="B7" s="141" t="s">
        <v>262</v>
      </c>
      <c r="C7" s="138"/>
      <c r="D7" s="141" t="s">
        <v>3114</v>
      </c>
      <c r="E7" s="141" t="s">
        <v>3115</v>
      </c>
      <c r="F7" s="140">
        <v>400000</v>
      </c>
      <c r="G7" s="143">
        <f>G6+F7</f>
        <v>700000</v>
      </c>
      <c r="H7" s="142"/>
      <c r="I7" s="157"/>
      <c r="J7" s="158" t="s">
        <v>11</v>
      </c>
      <c r="K7" s="159">
        <v>33</v>
      </c>
    </row>
    <row r="8" spans="1:14" ht="54" customHeight="1">
      <c r="A8" s="141">
        <v>3</v>
      </c>
      <c r="B8" s="141" t="s">
        <v>2365</v>
      </c>
      <c r="C8" s="138"/>
      <c r="D8" s="141" t="s">
        <v>3116</v>
      </c>
      <c r="E8" s="141" t="s">
        <v>3117</v>
      </c>
      <c r="F8" s="140">
        <v>50000</v>
      </c>
      <c r="G8" s="143">
        <f t="shared" ref="G8:G11" si="0">G7+F8</f>
        <v>750000</v>
      </c>
      <c r="H8" s="142"/>
      <c r="I8" s="157"/>
      <c r="J8" s="158" t="s">
        <v>249</v>
      </c>
      <c r="K8" s="159">
        <v>33</v>
      </c>
    </row>
    <row r="9" spans="1:14" ht="64.5" customHeight="1">
      <c r="A9" s="141">
        <v>4</v>
      </c>
      <c r="B9" s="141" t="s">
        <v>246</v>
      </c>
      <c r="C9" s="138"/>
      <c r="D9" s="141" t="s">
        <v>3118</v>
      </c>
      <c r="E9" s="141" t="s">
        <v>3119</v>
      </c>
      <c r="F9" s="140">
        <v>1600000</v>
      </c>
      <c r="G9" s="143">
        <f t="shared" si="0"/>
        <v>2350000</v>
      </c>
      <c r="H9" s="142"/>
      <c r="I9" s="157"/>
      <c r="J9" s="158" t="s">
        <v>11</v>
      </c>
      <c r="K9" s="159">
        <v>33</v>
      </c>
      <c r="L9" s="300"/>
      <c r="M9" s="300"/>
      <c r="N9" s="300"/>
    </row>
    <row r="10" spans="1:14" ht="120">
      <c r="A10" s="141">
        <v>5</v>
      </c>
      <c r="B10" s="141" t="s">
        <v>3120</v>
      </c>
      <c r="C10" s="138"/>
      <c r="D10" s="141" t="s">
        <v>3121</v>
      </c>
      <c r="E10" s="141" t="s">
        <v>3122</v>
      </c>
      <c r="F10" s="140">
        <v>1550000</v>
      </c>
      <c r="G10" s="143">
        <f t="shared" si="0"/>
        <v>3900000</v>
      </c>
      <c r="H10" s="142"/>
      <c r="I10" s="157"/>
      <c r="J10" s="158" t="s">
        <v>11</v>
      </c>
      <c r="K10" s="159">
        <v>33</v>
      </c>
    </row>
    <row r="11" spans="1:14" ht="78" customHeight="1">
      <c r="A11" s="141">
        <v>6</v>
      </c>
      <c r="B11" s="141" t="s">
        <v>297</v>
      </c>
      <c r="C11" s="141"/>
      <c r="D11" s="141" t="s">
        <v>3123</v>
      </c>
      <c r="E11" s="141" t="s">
        <v>3124</v>
      </c>
      <c r="F11" s="140">
        <v>600000</v>
      </c>
      <c r="G11" s="143">
        <f t="shared" si="0"/>
        <v>4500000</v>
      </c>
      <c r="H11" s="142"/>
      <c r="I11" s="157"/>
      <c r="J11" s="158" t="s">
        <v>11</v>
      </c>
      <c r="K11" s="159">
        <v>33</v>
      </c>
    </row>
    <row r="12" spans="1:14">
      <c r="A12" s="148"/>
      <c r="B12" s="126"/>
      <c r="C12" s="149"/>
      <c r="D12" s="1128" t="s">
        <v>3125</v>
      </c>
      <c r="E12" s="1129"/>
      <c r="F12" s="152">
        <f>SUM(F6:F11)</f>
        <v>4500000</v>
      </c>
      <c r="G12" s="308"/>
      <c r="H12" s="308"/>
      <c r="I12" s="153"/>
      <c r="J12" s="154"/>
      <c r="K12" s="155"/>
    </row>
    <row r="13" spans="1:14">
      <c r="A13" s="309"/>
      <c r="B13" s="310"/>
      <c r="C13" s="311"/>
      <c r="D13" s="167"/>
      <c r="E13" s="267"/>
      <c r="F13" s="171"/>
      <c r="G13" s="312"/>
      <c r="H13" s="171"/>
      <c r="I13" s="313"/>
      <c r="J13" s="314"/>
      <c r="K13" s="315"/>
    </row>
    <row r="14" spans="1:14" ht="60">
      <c r="A14" s="141">
        <v>1</v>
      </c>
      <c r="B14" s="141" t="s">
        <v>247</v>
      </c>
      <c r="C14" s="139"/>
      <c r="D14" s="141" t="s">
        <v>2374</v>
      </c>
      <c r="E14" s="141" t="s">
        <v>3126</v>
      </c>
      <c r="F14" s="140">
        <v>5111300</v>
      </c>
      <c r="G14" s="140">
        <f>F14</f>
        <v>5111300</v>
      </c>
      <c r="H14" s="140">
        <f>F14</f>
        <v>5111300</v>
      </c>
      <c r="I14" s="140">
        <f>H14</f>
        <v>5111300</v>
      </c>
      <c r="J14" s="158" t="s">
        <v>11</v>
      </c>
      <c r="K14" s="159">
        <v>33</v>
      </c>
      <c r="L14" s="300"/>
      <c r="M14" s="300"/>
      <c r="N14" s="300"/>
    </row>
    <row r="15" spans="1:14" ht="72">
      <c r="A15" s="141">
        <v>2</v>
      </c>
      <c r="B15" s="141" t="s">
        <v>308</v>
      </c>
      <c r="C15" s="138"/>
      <c r="D15" s="141" t="s">
        <v>3127</v>
      </c>
      <c r="E15" s="141" t="s">
        <v>3128</v>
      </c>
      <c r="F15" s="140">
        <v>774000</v>
      </c>
      <c r="G15" s="140">
        <f>F15+G14</f>
        <v>5885300</v>
      </c>
      <c r="H15" s="140">
        <f>F15</f>
        <v>774000</v>
      </c>
      <c r="I15" s="140">
        <f>H15+I14</f>
        <v>5885300</v>
      </c>
      <c r="J15" s="158" t="s">
        <v>13</v>
      </c>
      <c r="K15" s="159">
        <v>20</v>
      </c>
    </row>
    <row r="16" spans="1:14">
      <c r="A16" s="148"/>
      <c r="B16" s="126"/>
      <c r="C16" s="149"/>
      <c r="D16" s="1128" t="s">
        <v>3129</v>
      </c>
      <c r="E16" s="1129"/>
      <c r="F16" s="152">
        <f>SUM(F14:F15)</f>
        <v>5885300</v>
      </c>
      <c r="G16" s="308"/>
      <c r="H16" s="308"/>
      <c r="I16" s="153"/>
      <c r="J16" s="154"/>
      <c r="K16" s="155"/>
    </row>
    <row r="17" spans="1:11">
      <c r="A17" s="309"/>
      <c r="B17" s="310"/>
      <c r="C17" s="311"/>
      <c r="D17" s="167"/>
      <c r="E17" s="267"/>
      <c r="F17" s="171"/>
      <c r="G17" s="312"/>
      <c r="H17" s="171"/>
      <c r="I17" s="313"/>
      <c r="J17" s="314"/>
      <c r="K17" s="315"/>
    </row>
    <row r="18" spans="1:11" ht="60">
      <c r="A18" s="141">
        <v>1</v>
      </c>
      <c r="B18" s="141" t="s">
        <v>2445</v>
      </c>
      <c r="C18" s="156"/>
      <c r="D18" s="141" t="s">
        <v>2446</v>
      </c>
      <c r="E18" s="141" t="s">
        <v>3130</v>
      </c>
      <c r="F18" s="140">
        <v>1000000</v>
      </c>
      <c r="G18" s="143">
        <f>F18</f>
        <v>1000000</v>
      </c>
      <c r="H18" s="142"/>
      <c r="I18" s="157"/>
      <c r="J18" s="158" t="s">
        <v>11</v>
      </c>
      <c r="K18" s="159">
        <v>33</v>
      </c>
    </row>
    <row r="19" spans="1:11" ht="72">
      <c r="A19" s="141">
        <v>2</v>
      </c>
      <c r="B19" s="141" t="s">
        <v>2366</v>
      </c>
      <c r="C19" s="156"/>
      <c r="D19" s="141" t="s">
        <v>2367</v>
      </c>
      <c r="E19" s="141" t="s">
        <v>2368</v>
      </c>
      <c r="F19" s="140">
        <v>15750</v>
      </c>
      <c r="G19" s="143">
        <f>G18+F19</f>
        <v>1015750</v>
      </c>
      <c r="H19" s="142"/>
      <c r="I19" s="157"/>
      <c r="J19" s="158" t="s">
        <v>11</v>
      </c>
      <c r="K19" s="159">
        <v>33</v>
      </c>
    </row>
    <row r="20" spans="1:11" ht="96">
      <c r="A20" s="141">
        <v>3</v>
      </c>
      <c r="B20" s="141" t="s">
        <v>2371</v>
      </c>
      <c r="C20" s="139"/>
      <c r="D20" s="141" t="s">
        <v>2372</v>
      </c>
      <c r="E20" s="141" t="s">
        <v>2373</v>
      </c>
      <c r="F20" s="140">
        <v>262500</v>
      </c>
      <c r="G20" s="143">
        <f t="shared" ref="G20:G83" si="1">G19+F20</f>
        <v>1278250</v>
      </c>
      <c r="H20" s="142"/>
      <c r="I20" s="157"/>
      <c r="J20" s="158" t="s">
        <v>11</v>
      </c>
      <c r="K20" s="159">
        <v>33</v>
      </c>
    </row>
    <row r="21" spans="1:11" ht="24">
      <c r="A21" s="141">
        <v>4</v>
      </c>
      <c r="B21" s="141" t="s">
        <v>290</v>
      </c>
      <c r="C21" s="139"/>
      <c r="D21" s="141" t="s">
        <v>2443</v>
      </c>
      <c r="E21" s="141" t="s">
        <v>2444</v>
      </c>
      <c r="F21" s="140">
        <v>400000</v>
      </c>
      <c r="G21" s="143">
        <f t="shared" si="1"/>
        <v>1678250</v>
      </c>
      <c r="H21" s="142"/>
      <c r="I21" s="157"/>
      <c r="J21" s="158" t="s">
        <v>11</v>
      </c>
      <c r="K21" s="159">
        <v>33</v>
      </c>
    </row>
    <row r="22" spans="1:11" ht="24">
      <c r="A22" s="141">
        <v>5</v>
      </c>
      <c r="B22" s="141" t="s">
        <v>2375</v>
      </c>
      <c r="C22" s="139"/>
      <c r="D22" s="141" t="s">
        <v>2376</v>
      </c>
      <c r="E22" s="141" t="s">
        <v>2377</v>
      </c>
      <c r="F22" s="140">
        <v>12600</v>
      </c>
      <c r="G22" s="143">
        <f t="shared" si="1"/>
        <v>1690850</v>
      </c>
      <c r="H22" s="142"/>
      <c r="I22" s="157"/>
      <c r="J22" s="160" t="s">
        <v>2378</v>
      </c>
      <c r="K22" s="162">
        <v>39</v>
      </c>
    </row>
    <row r="23" spans="1:11" ht="24">
      <c r="A23" s="141">
        <v>6</v>
      </c>
      <c r="B23" s="140" t="s">
        <v>289</v>
      </c>
      <c r="C23" s="140"/>
      <c r="D23" s="141" t="s">
        <v>2379</v>
      </c>
      <c r="E23" s="141" t="s">
        <v>2380</v>
      </c>
      <c r="F23" s="140">
        <v>761250</v>
      </c>
      <c r="G23" s="143">
        <f t="shared" si="1"/>
        <v>2452100</v>
      </c>
      <c r="H23" s="142"/>
      <c r="I23" s="157"/>
      <c r="J23" s="158" t="s">
        <v>11</v>
      </c>
      <c r="K23" s="161">
        <v>33</v>
      </c>
    </row>
    <row r="24" spans="1:11" ht="24">
      <c r="A24" s="141">
        <v>7</v>
      </c>
      <c r="B24" s="140" t="s">
        <v>327</v>
      </c>
      <c r="C24" s="140"/>
      <c r="D24" s="141" t="s">
        <v>2381</v>
      </c>
      <c r="E24" s="141" t="s">
        <v>2382</v>
      </c>
      <c r="F24" s="140">
        <v>136500</v>
      </c>
      <c r="G24" s="143">
        <f t="shared" si="1"/>
        <v>2588600</v>
      </c>
      <c r="H24" s="142"/>
      <c r="I24" s="157"/>
      <c r="J24" s="158" t="s">
        <v>11</v>
      </c>
      <c r="K24" s="161">
        <v>33</v>
      </c>
    </row>
    <row r="25" spans="1:11" ht="36">
      <c r="A25" s="141">
        <v>8</v>
      </c>
      <c r="B25" s="140" t="s">
        <v>298</v>
      </c>
      <c r="C25" s="140"/>
      <c r="D25" s="141" t="s">
        <v>2383</v>
      </c>
      <c r="E25" s="141" t="s">
        <v>2384</v>
      </c>
      <c r="F25" s="140">
        <v>89250</v>
      </c>
      <c r="G25" s="143">
        <f t="shared" si="1"/>
        <v>2677850</v>
      </c>
      <c r="H25" s="142"/>
      <c r="I25" s="157"/>
      <c r="J25" s="158" t="s">
        <v>11</v>
      </c>
      <c r="K25" s="161">
        <v>33</v>
      </c>
    </row>
    <row r="26" spans="1:11" ht="24">
      <c r="A26" s="141">
        <v>9</v>
      </c>
      <c r="B26" s="140" t="s">
        <v>281</v>
      </c>
      <c r="C26" s="156"/>
      <c r="D26" s="141" t="s">
        <v>2385</v>
      </c>
      <c r="E26" s="141" t="s">
        <v>282</v>
      </c>
      <c r="F26" s="140">
        <v>42000</v>
      </c>
      <c r="G26" s="143">
        <f t="shared" si="1"/>
        <v>2719850</v>
      </c>
      <c r="H26" s="142"/>
      <c r="I26" s="157"/>
      <c r="J26" s="158" t="s">
        <v>13</v>
      </c>
      <c r="K26" s="159">
        <v>20</v>
      </c>
    </row>
    <row r="27" spans="1:11" ht="36">
      <c r="A27" s="141">
        <v>10</v>
      </c>
      <c r="B27" s="140" t="s">
        <v>261</v>
      </c>
      <c r="C27" s="139"/>
      <c r="D27" s="141" t="s">
        <v>2369</v>
      </c>
      <c r="E27" s="141" t="s">
        <v>2370</v>
      </c>
      <c r="F27" s="140">
        <v>997500</v>
      </c>
      <c r="G27" s="143">
        <f t="shared" si="1"/>
        <v>3717350</v>
      </c>
      <c r="H27" s="142"/>
      <c r="I27" s="157"/>
      <c r="J27" s="158" t="s">
        <v>13</v>
      </c>
      <c r="K27" s="159">
        <v>20</v>
      </c>
    </row>
    <row r="28" spans="1:11">
      <c r="A28" s="141">
        <v>11</v>
      </c>
      <c r="B28" s="140" t="s">
        <v>306</v>
      </c>
      <c r="C28" s="141"/>
      <c r="D28" s="141" t="s">
        <v>2386</v>
      </c>
      <c r="E28" s="141" t="s">
        <v>2387</v>
      </c>
      <c r="F28" s="140">
        <v>84000</v>
      </c>
      <c r="G28" s="143">
        <f t="shared" si="1"/>
        <v>3801350</v>
      </c>
      <c r="H28" s="142"/>
      <c r="I28" s="157"/>
      <c r="J28" s="158" t="s">
        <v>13</v>
      </c>
      <c r="K28" s="159">
        <v>20</v>
      </c>
    </row>
    <row r="29" spans="1:11" ht="24">
      <c r="A29" s="141">
        <v>12</v>
      </c>
      <c r="B29" s="140" t="s">
        <v>332</v>
      </c>
      <c r="C29" s="141"/>
      <c r="D29" s="141" t="s">
        <v>2388</v>
      </c>
      <c r="E29" s="141" t="s">
        <v>2389</v>
      </c>
      <c r="F29" s="140">
        <v>813750</v>
      </c>
      <c r="G29" s="143">
        <f t="shared" si="1"/>
        <v>4615100</v>
      </c>
      <c r="H29" s="142"/>
      <c r="I29" s="157"/>
      <c r="J29" s="158" t="s">
        <v>13</v>
      </c>
      <c r="K29" s="159">
        <v>20</v>
      </c>
    </row>
    <row r="30" spans="1:11" ht="24">
      <c r="A30" s="141">
        <v>13</v>
      </c>
      <c r="B30" s="140" t="s">
        <v>265</v>
      </c>
      <c r="C30" s="139"/>
      <c r="D30" s="141" t="s">
        <v>2390</v>
      </c>
      <c r="E30" s="141" t="s">
        <v>2391</v>
      </c>
      <c r="F30" s="140">
        <v>100800</v>
      </c>
      <c r="G30" s="143">
        <f t="shared" si="1"/>
        <v>4715900</v>
      </c>
      <c r="H30" s="142"/>
      <c r="I30" s="157"/>
      <c r="J30" s="158" t="s">
        <v>13</v>
      </c>
      <c r="K30" s="159">
        <v>20</v>
      </c>
    </row>
    <row r="31" spans="1:11" ht="24">
      <c r="A31" s="141">
        <v>14</v>
      </c>
      <c r="B31" s="140" t="s">
        <v>260</v>
      </c>
      <c r="C31" s="139"/>
      <c r="D31" s="141" t="s">
        <v>2392</v>
      </c>
      <c r="E31" s="141" t="s">
        <v>2393</v>
      </c>
      <c r="F31" s="140">
        <v>63945</v>
      </c>
      <c r="G31" s="143">
        <f t="shared" si="1"/>
        <v>4779845</v>
      </c>
      <c r="H31" s="142"/>
      <c r="I31" s="157"/>
      <c r="J31" s="158" t="s">
        <v>13</v>
      </c>
      <c r="K31" s="159">
        <v>20</v>
      </c>
    </row>
    <row r="32" spans="1:11" ht="24">
      <c r="A32" s="141">
        <v>15</v>
      </c>
      <c r="B32" s="140" t="s">
        <v>276</v>
      </c>
      <c r="C32" s="156"/>
      <c r="D32" s="141" t="s">
        <v>2394</v>
      </c>
      <c r="E32" s="141" t="s">
        <v>2395</v>
      </c>
      <c r="F32" s="140">
        <v>49612.5</v>
      </c>
      <c r="G32" s="143">
        <f t="shared" si="1"/>
        <v>4829457.5</v>
      </c>
      <c r="H32" s="142"/>
      <c r="I32" s="157"/>
      <c r="J32" s="158" t="s">
        <v>13</v>
      </c>
      <c r="K32" s="159">
        <v>20</v>
      </c>
    </row>
    <row r="33" spans="1:11" ht="24">
      <c r="A33" s="141">
        <v>16</v>
      </c>
      <c r="B33" s="140" t="s">
        <v>329</v>
      </c>
      <c r="C33" s="163"/>
      <c r="D33" s="141" t="s">
        <v>2396</v>
      </c>
      <c r="E33" s="141" t="s">
        <v>2397</v>
      </c>
      <c r="F33" s="140">
        <v>735000</v>
      </c>
      <c r="G33" s="143">
        <f t="shared" si="1"/>
        <v>5564457.5</v>
      </c>
      <c r="H33" s="142"/>
      <c r="I33" s="157"/>
      <c r="J33" s="158" t="s">
        <v>13</v>
      </c>
      <c r="K33" s="159">
        <v>20</v>
      </c>
    </row>
    <row r="34" spans="1:11" ht="24">
      <c r="A34" s="141">
        <v>17</v>
      </c>
      <c r="B34" s="140" t="s">
        <v>256</v>
      </c>
      <c r="C34" s="141"/>
      <c r="D34" s="141" t="s">
        <v>2398</v>
      </c>
      <c r="E34" s="141" t="s">
        <v>257</v>
      </c>
      <c r="F34" s="140">
        <v>245700</v>
      </c>
      <c r="G34" s="143">
        <f t="shared" si="1"/>
        <v>5810157.5</v>
      </c>
      <c r="H34" s="142"/>
      <c r="I34" s="157"/>
      <c r="J34" s="158" t="s">
        <v>13</v>
      </c>
      <c r="K34" s="159">
        <v>20</v>
      </c>
    </row>
    <row r="35" spans="1:11" ht="36">
      <c r="A35" s="141">
        <v>18</v>
      </c>
      <c r="B35" s="140" t="s">
        <v>279</v>
      </c>
      <c r="C35" s="139"/>
      <c r="D35" s="141" t="s">
        <v>2399</v>
      </c>
      <c r="E35" s="141" t="s">
        <v>280</v>
      </c>
      <c r="F35" s="140">
        <v>157500</v>
      </c>
      <c r="G35" s="143">
        <f t="shared" si="1"/>
        <v>5967657.5</v>
      </c>
      <c r="H35" s="142"/>
      <c r="I35" s="157"/>
      <c r="J35" s="158" t="s">
        <v>13</v>
      </c>
      <c r="K35" s="159">
        <v>20</v>
      </c>
    </row>
    <row r="36" spans="1:11" ht="24">
      <c r="A36" s="141">
        <v>19</v>
      </c>
      <c r="B36" s="141" t="s">
        <v>309</v>
      </c>
      <c r="C36" s="139"/>
      <c r="D36" s="141" t="s">
        <v>2400</v>
      </c>
      <c r="E36" s="141" t="s">
        <v>310</v>
      </c>
      <c r="F36" s="140">
        <v>84000</v>
      </c>
      <c r="G36" s="143">
        <f t="shared" si="1"/>
        <v>6051657.5</v>
      </c>
      <c r="H36" s="142"/>
      <c r="I36" s="157"/>
      <c r="J36" s="158" t="s">
        <v>11</v>
      </c>
      <c r="K36" s="159">
        <v>33</v>
      </c>
    </row>
    <row r="37" spans="1:11" ht="36">
      <c r="A37" s="141">
        <v>20</v>
      </c>
      <c r="B37" s="138" t="s">
        <v>292</v>
      </c>
      <c r="C37" s="139"/>
      <c r="D37" s="141" t="s">
        <v>2401</v>
      </c>
      <c r="E37" s="141" t="s">
        <v>293</v>
      </c>
      <c r="F37" s="140">
        <v>52500</v>
      </c>
      <c r="G37" s="143">
        <f t="shared" si="1"/>
        <v>6104157.5</v>
      </c>
      <c r="H37" s="142"/>
      <c r="I37" s="157"/>
      <c r="J37" s="160" t="s">
        <v>46</v>
      </c>
      <c r="K37" s="316"/>
    </row>
    <row r="38" spans="1:11" ht="36">
      <c r="A38" s="141">
        <v>21</v>
      </c>
      <c r="B38" s="141" t="s">
        <v>300</v>
      </c>
      <c r="C38" s="139"/>
      <c r="D38" s="141" t="s">
        <v>2402</v>
      </c>
      <c r="E38" s="141" t="s">
        <v>301</v>
      </c>
      <c r="F38" s="140">
        <v>168000</v>
      </c>
      <c r="G38" s="143">
        <f t="shared" si="1"/>
        <v>6272157.5</v>
      </c>
      <c r="H38" s="142"/>
      <c r="I38" s="157"/>
      <c r="J38" s="158" t="s">
        <v>11</v>
      </c>
      <c r="K38" s="159">
        <v>33</v>
      </c>
    </row>
    <row r="39" spans="1:11" ht="24">
      <c r="A39" s="141">
        <v>22</v>
      </c>
      <c r="B39" s="141" t="s">
        <v>271</v>
      </c>
      <c r="C39" s="139"/>
      <c r="D39" s="141" t="s">
        <v>2403</v>
      </c>
      <c r="E39" s="141" t="s">
        <v>272</v>
      </c>
      <c r="F39" s="140">
        <v>131250</v>
      </c>
      <c r="G39" s="143">
        <f t="shared" si="1"/>
        <v>6403407.5</v>
      </c>
      <c r="H39" s="142"/>
      <c r="I39" s="157"/>
      <c r="J39" s="158" t="s">
        <v>11</v>
      </c>
      <c r="K39" s="159">
        <v>33</v>
      </c>
    </row>
    <row r="40" spans="1:11" ht="24">
      <c r="A40" s="141">
        <v>23</v>
      </c>
      <c r="B40" s="141" t="s">
        <v>259</v>
      </c>
      <c r="C40" s="141"/>
      <c r="D40" s="141" t="s">
        <v>2404</v>
      </c>
      <c r="E40" s="141" t="s">
        <v>2405</v>
      </c>
      <c r="F40" s="140">
        <v>840000</v>
      </c>
      <c r="G40" s="143">
        <f t="shared" si="1"/>
        <v>7243407.5</v>
      </c>
      <c r="H40" s="142"/>
      <c r="I40" s="157"/>
      <c r="J40" s="160" t="s">
        <v>89</v>
      </c>
      <c r="K40" s="162">
        <v>39</v>
      </c>
    </row>
    <row r="41" spans="1:11" ht="24">
      <c r="A41" s="141">
        <v>24</v>
      </c>
      <c r="B41" s="140" t="s">
        <v>253</v>
      </c>
      <c r="C41" s="139"/>
      <c r="D41" s="141" t="s">
        <v>2406</v>
      </c>
      <c r="E41" s="141" t="s">
        <v>2407</v>
      </c>
      <c r="F41" s="140">
        <v>813750</v>
      </c>
      <c r="G41" s="143">
        <f t="shared" si="1"/>
        <v>8057157.5</v>
      </c>
      <c r="H41" s="142"/>
      <c r="I41" s="157"/>
      <c r="J41" s="158" t="s">
        <v>11</v>
      </c>
      <c r="K41" s="161">
        <v>33</v>
      </c>
    </row>
    <row r="42" spans="1:11" ht="24">
      <c r="A42" s="141">
        <v>25</v>
      </c>
      <c r="B42" s="140" t="s">
        <v>311</v>
      </c>
      <c r="C42" s="138"/>
      <c r="D42" s="141" t="s">
        <v>2408</v>
      </c>
      <c r="E42" s="141" t="s">
        <v>2409</v>
      </c>
      <c r="F42" s="140">
        <v>73500</v>
      </c>
      <c r="G42" s="143">
        <f t="shared" si="1"/>
        <v>8130657.5</v>
      </c>
      <c r="H42" s="142"/>
      <c r="I42" s="157"/>
      <c r="J42" s="158" t="s">
        <v>11</v>
      </c>
      <c r="K42" s="161">
        <v>33</v>
      </c>
    </row>
    <row r="43" spans="1:11" ht="36">
      <c r="A43" s="141">
        <v>26</v>
      </c>
      <c r="B43" s="140" t="s">
        <v>334</v>
      </c>
      <c r="C43" s="139"/>
      <c r="D43" s="141" t="s">
        <v>2410</v>
      </c>
      <c r="E43" s="141" t="s">
        <v>335</v>
      </c>
      <c r="F43" s="140">
        <v>1060500</v>
      </c>
      <c r="G43" s="143">
        <f t="shared" si="1"/>
        <v>9191157.5</v>
      </c>
      <c r="H43" s="142"/>
      <c r="I43" s="157"/>
      <c r="J43" s="158" t="s">
        <v>11</v>
      </c>
      <c r="K43" s="161">
        <v>33</v>
      </c>
    </row>
    <row r="44" spans="1:11" ht="36">
      <c r="A44" s="141">
        <v>27</v>
      </c>
      <c r="B44" s="141" t="s">
        <v>254</v>
      </c>
      <c r="C44" s="156"/>
      <c r="D44" s="141" t="s">
        <v>2411</v>
      </c>
      <c r="E44" s="141" t="s">
        <v>2412</v>
      </c>
      <c r="F44" s="140">
        <v>404250</v>
      </c>
      <c r="G44" s="143">
        <f t="shared" si="1"/>
        <v>9595407.5</v>
      </c>
      <c r="H44" s="142"/>
      <c r="I44" s="157"/>
      <c r="J44" s="158" t="s">
        <v>11</v>
      </c>
      <c r="K44" s="159">
        <v>33</v>
      </c>
    </row>
    <row r="45" spans="1:11" ht="24">
      <c r="A45" s="141">
        <v>28</v>
      </c>
      <c r="B45" s="141" t="s">
        <v>266</v>
      </c>
      <c r="C45" s="139"/>
      <c r="D45" s="141" t="s">
        <v>2413</v>
      </c>
      <c r="E45" s="141" t="s">
        <v>2414</v>
      </c>
      <c r="F45" s="140">
        <v>54600</v>
      </c>
      <c r="G45" s="143">
        <f t="shared" si="1"/>
        <v>9650007.5</v>
      </c>
      <c r="H45" s="142"/>
      <c r="I45" s="157"/>
      <c r="J45" s="158" t="s">
        <v>13</v>
      </c>
      <c r="K45" s="159">
        <v>20</v>
      </c>
    </row>
    <row r="46" spans="1:11" ht="24">
      <c r="A46" s="141">
        <v>29</v>
      </c>
      <c r="B46" s="141" t="s">
        <v>330</v>
      </c>
      <c r="C46" s="139"/>
      <c r="D46" s="141" t="s">
        <v>2415</v>
      </c>
      <c r="E46" s="141" t="s">
        <v>2416</v>
      </c>
      <c r="F46" s="140">
        <v>320250</v>
      </c>
      <c r="G46" s="143">
        <f t="shared" si="1"/>
        <v>9970257.5</v>
      </c>
      <c r="H46" s="142"/>
      <c r="I46" s="157"/>
      <c r="J46" s="158" t="s">
        <v>11</v>
      </c>
      <c r="K46" s="159">
        <v>33</v>
      </c>
    </row>
    <row r="47" spans="1:11" ht="24">
      <c r="A47" s="141">
        <v>30</v>
      </c>
      <c r="B47" s="141" t="s">
        <v>315</v>
      </c>
      <c r="C47" s="139"/>
      <c r="D47" s="141" t="s">
        <v>2417</v>
      </c>
      <c r="E47" s="141" t="s">
        <v>2418</v>
      </c>
      <c r="F47" s="140">
        <v>73500</v>
      </c>
      <c r="G47" s="143">
        <f t="shared" si="1"/>
        <v>10043757.5</v>
      </c>
      <c r="H47" s="142"/>
      <c r="I47" s="157"/>
      <c r="J47" s="158" t="s">
        <v>11</v>
      </c>
      <c r="K47" s="159">
        <v>33</v>
      </c>
    </row>
    <row r="48" spans="1:11" ht="36">
      <c r="A48" s="141">
        <v>31</v>
      </c>
      <c r="B48" s="141" t="s">
        <v>273</v>
      </c>
      <c r="C48" s="141"/>
      <c r="D48" s="141" t="s">
        <v>2419</v>
      </c>
      <c r="E48" s="141" t="s">
        <v>2420</v>
      </c>
      <c r="F48" s="140">
        <v>1312500</v>
      </c>
      <c r="G48" s="143">
        <f t="shared" si="1"/>
        <v>11356257.5</v>
      </c>
      <c r="H48" s="142"/>
      <c r="I48" s="157"/>
      <c r="J48" s="158" t="s">
        <v>11</v>
      </c>
      <c r="K48" s="159">
        <v>33</v>
      </c>
    </row>
    <row r="49" spans="1:11" ht="24">
      <c r="A49" s="141">
        <v>32</v>
      </c>
      <c r="B49" s="141" t="s">
        <v>333</v>
      </c>
      <c r="C49" s="141"/>
      <c r="D49" s="141" t="s">
        <v>2421</v>
      </c>
      <c r="E49" s="141" t="s">
        <v>2422</v>
      </c>
      <c r="F49" s="140">
        <v>1312500</v>
      </c>
      <c r="G49" s="143">
        <f t="shared" si="1"/>
        <v>12668757.5</v>
      </c>
      <c r="H49" s="142"/>
      <c r="I49" s="157"/>
      <c r="J49" s="160" t="s">
        <v>89</v>
      </c>
      <c r="K49" s="162">
        <v>39</v>
      </c>
    </row>
    <row r="50" spans="1:11" ht="36">
      <c r="A50" s="141">
        <v>33</v>
      </c>
      <c r="B50" s="141" t="s">
        <v>291</v>
      </c>
      <c r="C50" s="156"/>
      <c r="D50" s="141" t="s">
        <v>2423</v>
      </c>
      <c r="E50" s="141" t="s">
        <v>2424</v>
      </c>
      <c r="F50" s="140">
        <v>2152500</v>
      </c>
      <c r="G50" s="143">
        <f t="shared" si="1"/>
        <v>14821257.5</v>
      </c>
      <c r="H50" s="142"/>
      <c r="I50" s="157"/>
      <c r="J50" s="158" t="s">
        <v>11</v>
      </c>
      <c r="K50" s="159">
        <v>33</v>
      </c>
    </row>
    <row r="51" spans="1:11" ht="24">
      <c r="A51" s="141">
        <v>34</v>
      </c>
      <c r="B51" s="141" t="s">
        <v>283</v>
      </c>
      <c r="C51" s="141"/>
      <c r="D51" s="141" t="s">
        <v>2425</v>
      </c>
      <c r="E51" s="141" t="s">
        <v>2426</v>
      </c>
      <c r="F51" s="140">
        <v>126000</v>
      </c>
      <c r="G51" s="143">
        <f t="shared" si="1"/>
        <v>14947257.5</v>
      </c>
      <c r="H51" s="142"/>
      <c r="I51" s="157"/>
      <c r="J51" s="158" t="s">
        <v>11</v>
      </c>
      <c r="K51" s="159">
        <v>33</v>
      </c>
    </row>
    <row r="52" spans="1:11" ht="36">
      <c r="A52" s="141">
        <v>35</v>
      </c>
      <c r="B52" s="141" t="s">
        <v>2427</v>
      </c>
      <c r="C52" s="141"/>
      <c r="D52" s="141" t="s">
        <v>2428</v>
      </c>
      <c r="E52" s="141" t="s">
        <v>2429</v>
      </c>
      <c r="F52" s="140">
        <v>1050000</v>
      </c>
      <c r="G52" s="143">
        <f t="shared" si="1"/>
        <v>15997257.5</v>
      </c>
      <c r="H52" s="142"/>
      <c r="I52" s="157"/>
      <c r="J52" s="158" t="s">
        <v>11</v>
      </c>
      <c r="K52" s="159">
        <v>33</v>
      </c>
    </row>
    <row r="53" spans="1:11" ht="24">
      <c r="A53" s="141">
        <v>36</v>
      </c>
      <c r="B53" s="141" t="s">
        <v>252</v>
      </c>
      <c r="C53" s="139"/>
      <c r="D53" s="141" t="s">
        <v>2430</v>
      </c>
      <c r="E53" s="141" t="s">
        <v>2431</v>
      </c>
      <c r="F53" s="140">
        <v>68250</v>
      </c>
      <c r="G53" s="143">
        <f t="shared" si="1"/>
        <v>16065507.5</v>
      </c>
      <c r="H53" s="142"/>
      <c r="I53" s="157"/>
      <c r="J53" s="158" t="s">
        <v>14</v>
      </c>
      <c r="K53" s="159">
        <v>1</v>
      </c>
    </row>
    <row r="54" spans="1:11" ht="24">
      <c r="A54" s="141">
        <v>37</v>
      </c>
      <c r="B54" s="141" t="s">
        <v>331</v>
      </c>
      <c r="C54" s="156"/>
      <c r="D54" s="141" t="s">
        <v>2432</v>
      </c>
      <c r="E54" s="141" t="s">
        <v>2433</v>
      </c>
      <c r="F54" s="140">
        <v>42000</v>
      </c>
      <c r="G54" s="143">
        <f t="shared" si="1"/>
        <v>16107507.5</v>
      </c>
      <c r="H54" s="142"/>
      <c r="I54" s="157"/>
      <c r="J54" s="158" t="s">
        <v>14</v>
      </c>
      <c r="K54" s="159">
        <v>1</v>
      </c>
    </row>
    <row r="55" spans="1:11" ht="24">
      <c r="A55" s="141">
        <v>38</v>
      </c>
      <c r="B55" s="141" t="s">
        <v>294</v>
      </c>
      <c r="C55" s="139"/>
      <c r="D55" s="141" t="s">
        <v>2434</v>
      </c>
      <c r="E55" s="141" t="s">
        <v>2435</v>
      </c>
      <c r="F55" s="140">
        <v>1627500</v>
      </c>
      <c r="G55" s="143">
        <f t="shared" si="1"/>
        <v>17735007.5</v>
      </c>
      <c r="H55" s="142"/>
      <c r="I55" s="157"/>
      <c r="J55" s="158" t="s">
        <v>14</v>
      </c>
      <c r="K55" s="159">
        <v>1</v>
      </c>
    </row>
    <row r="56" spans="1:11" ht="24">
      <c r="A56" s="141">
        <v>39</v>
      </c>
      <c r="B56" s="141" t="s">
        <v>307</v>
      </c>
      <c r="C56" s="163"/>
      <c r="D56" s="141" t="s">
        <v>2436</v>
      </c>
      <c r="E56" s="141" t="s">
        <v>2437</v>
      </c>
      <c r="F56" s="140">
        <v>89250</v>
      </c>
      <c r="G56" s="143">
        <f t="shared" si="1"/>
        <v>17824257.5</v>
      </c>
      <c r="H56" s="142"/>
      <c r="I56" s="157"/>
      <c r="J56" s="158" t="s">
        <v>14</v>
      </c>
      <c r="K56" s="159">
        <v>1</v>
      </c>
    </row>
    <row r="57" spans="1:11" ht="24">
      <c r="A57" s="141">
        <v>40</v>
      </c>
      <c r="B57" s="141" t="s">
        <v>316</v>
      </c>
      <c r="C57" s="139"/>
      <c r="D57" s="141" t="s">
        <v>2438</v>
      </c>
      <c r="E57" s="141" t="s">
        <v>2439</v>
      </c>
      <c r="F57" s="140">
        <v>315000</v>
      </c>
      <c r="G57" s="143">
        <f t="shared" si="1"/>
        <v>18139257.5</v>
      </c>
      <c r="H57" s="142"/>
      <c r="I57" s="157"/>
      <c r="J57" s="158" t="s">
        <v>11</v>
      </c>
      <c r="K57" s="159">
        <v>33</v>
      </c>
    </row>
    <row r="58" spans="1:11" ht="24">
      <c r="A58" s="141">
        <v>42</v>
      </c>
      <c r="B58" s="141" t="s">
        <v>321</v>
      </c>
      <c r="C58" s="139"/>
      <c r="D58" s="141" t="s">
        <v>2440</v>
      </c>
      <c r="E58" s="141" t="s">
        <v>2442</v>
      </c>
      <c r="F58" s="140">
        <v>603750</v>
      </c>
      <c r="G58" s="143">
        <f>G132+F58</f>
        <v>107993007.5</v>
      </c>
      <c r="H58" s="142"/>
      <c r="I58" s="157"/>
      <c r="J58" s="158" t="s">
        <v>11</v>
      </c>
      <c r="K58" s="159">
        <v>33</v>
      </c>
    </row>
    <row r="59" spans="1:11" ht="36">
      <c r="A59" s="141">
        <v>43</v>
      </c>
      <c r="B59" s="141" t="s">
        <v>322</v>
      </c>
      <c r="C59" s="147"/>
      <c r="D59" s="141" t="s">
        <v>2447</v>
      </c>
      <c r="E59" s="141" t="s">
        <v>2448</v>
      </c>
      <c r="F59" s="140">
        <v>761250</v>
      </c>
      <c r="G59" s="143">
        <f t="shared" si="1"/>
        <v>108754257.5</v>
      </c>
      <c r="H59" s="142"/>
      <c r="I59" s="157"/>
      <c r="J59" s="158" t="s">
        <v>11</v>
      </c>
      <c r="K59" s="159">
        <v>33</v>
      </c>
    </row>
    <row r="60" spans="1:11" ht="24">
      <c r="A60" s="141">
        <v>44</v>
      </c>
      <c r="B60" s="141" t="s">
        <v>328</v>
      </c>
      <c r="C60" s="141"/>
      <c r="D60" s="141" t="s">
        <v>2449</v>
      </c>
      <c r="E60" s="141" t="s">
        <v>3131</v>
      </c>
      <c r="F60" s="140">
        <v>100000</v>
      </c>
      <c r="G60" s="143">
        <f t="shared" si="1"/>
        <v>108854257.5</v>
      </c>
      <c r="H60" s="142"/>
      <c r="I60" s="157"/>
      <c r="J60" s="158" t="s">
        <v>11</v>
      </c>
      <c r="K60" s="159">
        <v>33</v>
      </c>
    </row>
    <row r="61" spans="1:11" ht="48">
      <c r="A61" s="141">
        <v>45</v>
      </c>
      <c r="B61" s="141" t="s">
        <v>288</v>
      </c>
      <c r="C61" s="156"/>
      <c r="D61" s="141" t="s">
        <v>2450</v>
      </c>
      <c r="E61" s="141" t="s">
        <v>2451</v>
      </c>
      <c r="F61" s="140">
        <v>262500</v>
      </c>
      <c r="G61" s="143">
        <f t="shared" si="1"/>
        <v>109116757.5</v>
      </c>
      <c r="H61" s="142"/>
      <c r="I61" s="157"/>
      <c r="J61" s="158" t="s">
        <v>11</v>
      </c>
      <c r="K61" s="159">
        <v>33</v>
      </c>
    </row>
    <row r="62" spans="1:11" ht="36">
      <c r="A62" s="141">
        <v>46</v>
      </c>
      <c r="B62" s="141" t="s">
        <v>317</v>
      </c>
      <c r="C62" s="139"/>
      <c r="D62" s="141" t="s">
        <v>2452</v>
      </c>
      <c r="E62" s="141" t="s">
        <v>2453</v>
      </c>
      <c r="F62" s="140">
        <v>420000</v>
      </c>
      <c r="G62" s="143">
        <f t="shared" si="1"/>
        <v>109536757.5</v>
      </c>
      <c r="H62" s="142"/>
      <c r="I62" s="157"/>
      <c r="J62" s="158" t="s">
        <v>11</v>
      </c>
      <c r="K62" s="159">
        <v>33</v>
      </c>
    </row>
    <row r="63" spans="1:11" ht="24">
      <c r="A63" s="141">
        <v>47</v>
      </c>
      <c r="B63" s="141" t="s">
        <v>277</v>
      </c>
      <c r="C63" s="139"/>
      <c r="D63" s="141" t="s">
        <v>2454</v>
      </c>
      <c r="E63" s="141" t="s">
        <v>2455</v>
      </c>
      <c r="F63" s="140">
        <v>210000</v>
      </c>
      <c r="G63" s="143">
        <f t="shared" si="1"/>
        <v>109746757.5</v>
      </c>
      <c r="H63" s="142"/>
      <c r="I63" s="157"/>
      <c r="J63" s="158" t="s">
        <v>11</v>
      </c>
      <c r="K63" s="159">
        <v>33</v>
      </c>
    </row>
    <row r="64" spans="1:11" ht="36">
      <c r="A64" s="141">
        <v>48</v>
      </c>
      <c r="B64" s="141" t="s">
        <v>267</v>
      </c>
      <c r="C64" s="139"/>
      <c r="D64" s="141" t="s">
        <v>2456</v>
      </c>
      <c r="E64" s="141" t="s">
        <v>268</v>
      </c>
      <c r="F64" s="140">
        <v>173250</v>
      </c>
      <c r="G64" s="143">
        <f t="shared" si="1"/>
        <v>109920007.5</v>
      </c>
      <c r="H64" s="142"/>
      <c r="I64" s="157"/>
      <c r="J64" s="158" t="s">
        <v>11</v>
      </c>
      <c r="K64" s="159">
        <v>33</v>
      </c>
    </row>
    <row r="65" spans="1:11" ht="24">
      <c r="A65" s="141">
        <v>49</v>
      </c>
      <c r="B65" s="141" t="s">
        <v>314</v>
      </c>
      <c r="C65" s="139"/>
      <c r="D65" s="141" t="s">
        <v>2457</v>
      </c>
      <c r="E65" s="141" t="s">
        <v>2458</v>
      </c>
      <c r="F65" s="140">
        <v>1260000</v>
      </c>
      <c r="G65" s="143">
        <f t="shared" si="1"/>
        <v>111180007.5</v>
      </c>
      <c r="H65" s="142"/>
      <c r="I65" s="157"/>
      <c r="J65" s="158" t="s">
        <v>11</v>
      </c>
      <c r="K65" s="159">
        <v>33</v>
      </c>
    </row>
    <row r="66" spans="1:11" ht="36">
      <c r="A66" s="141">
        <v>50</v>
      </c>
      <c r="B66" s="141" t="s">
        <v>323</v>
      </c>
      <c r="C66" s="139"/>
      <c r="D66" s="141" t="s">
        <v>2440</v>
      </c>
      <c r="E66" s="141" t="s">
        <v>324</v>
      </c>
      <c r="F66" s="140">
        <v>141750</v>
      </c>
      <c r="G66" s="143">
        <f t="shared" si="1"/>
        <v>111321757.5</v>
      </c>
      <c r="H66" s="142"/>
      <c r="I66" s="157"/>
      <c r="J66" s="158" t="s">
        <v>11</v>
      </c>
      <c r="K66" s="159">
        <v>33</v>
      </c>
    </row>
    <row r="67" spans="1:11" ht="36">
      <c r="A67" s="141">
        <v>51</v>
      </c>
      <c r="B67" s="141" t="s">
        <v>325</v>
      </c>
      <c r="C67" s="139"/>
      <c r="D67" s="141" t="s">
        <v>2440</v>
      </c>
      <c r="E67" s="141" t="s">
        <v>326</v>
      </c>
      <c r="F67" s="140">
        <v>483000</v>
      </c>
      <c r="G67" s="143">
        <f t="shared" si="1"/>
        <v>111804757.5</v>
      </c>
      <c r="H67" s="142"/>
      <c r="I67" s="157"/>
      <c r="J67" s="158" t="s">
        <v>11</v>
      </c>
      <c r="K67" s="159">
        <v>33</v>
      </c>
    </row>
    <row r="68" spans="1:11" ht="24">
      <c r="A68" s="141">
        <v>52</v>
      </c>
      <c r="B68" s="141" t="s">
        <v>320</v>
      </c>
      <c r="C68" s="139"/>
      <c r="D68" s="141" t="s">
        <v>2440</v>
      </c>
      <c r="E68" s="141" t="s">
        <v>2459</v>
      </c>
      <c r="F68" s="140">
        <v>262500</v>
      </c>
      <c r="G68" s="143">
        <f t="shared" si="1"/>
        <v>112067257.5</v>
      </c>
      <c r="H68" s="142"/>
      <c r="I68" s="157"/>
      <c r="J68" s="158" t="s">
        <v>11</v>
      </c>
      <c r="K68" s="159">
        <v>33</v>
      </c>
    </row>
    <row r="69" spans="1:11" ht="24">
      <c r="A69" s="141">
        <v>53</v>
      </c>
      <c r="B69" s="141" t="s">
        <v>263</v>
      </c>
      <c r="C69" s="139"/>
      <c r="D69" s="141" t="s">
        <v>2460</v>
      </c>
      <c r="E69" s="141" t="s">
        <v>264</v>
      </c>
      <c r="F69" s="140">
        <v>157500</v>
      </c>
      <c r="G69" s="143">
        <f t="shared" si="1"/>
        <v>112224757.5</v>
      </c>
      <c r="H69" s="142"/>
      <c r="I69" s="157"/>
      <c r="J69" s="158" t="s">
        <v>11</v>
      </c>
      <c r="K69" s="159">
        <v>33</v>
      </c>
    </row>
    <row r="70" spans="1:11" ht="36">
      <c r="A70" s="141">
        <v>54</v>
      </c>
      <c r="B70" s="138" t="s">
        <v>299</v>
      </c>
      <c r="C70" s="139"/>
      <c r="D70" s="141" t="s">
        <v>3132</v>
      </c>
      <c r="E70" s="141" t="s">
        <v>3133</v>
      </c>
      <c r="F70" s="140">
        <v>400000</v>
      </c>
      <c r="G70" s="143">
        <f t="shared" si="1"/>
        <v>112624757.5</v>
      </c>
      <c r="H70" s="142"/>
      <c r="I70" s="157"/>
      <c r="J70" s="160" t="s">
        <v>46</v>
      </c>
      <c r="K70" s="159">
        <v>11</v>
      </c>
    </row>
    <row r="71" spans="1:11" ht="24">
      <c r="A71" s="141">
        <v>55</v>
      </c>
      <c r="B71" s="138" t="s">
        <v>255</v>
      </c>
      <c r="C71" s="156"/>
      <c r="D71" s="141" t="s">
        <v>2461</v>
      </c>
      <c r="E71" s="141" t="s">
        <v>2462</v>
      </c>
      <c r="F71" s="140">
        <v>26250</v>
      </c>
      <c r="G71" s="143">
        <f t="shared" si="1"/>
        <v>112651007.5</v>
      </c>
      <c r="H71" s="142"/>
      <c r="I71" s="157"/>
      <c r="J71" s="160" t="s">
        <v>46</v>
      </c>
      <c r="K71" s="159">
        <v>11</v>
      </c>
    </row>
    <row r="72" spans="1:11" ht="24">
      <c r="A72" s="141">
        <v>56</v>
      </c>
      <c r="B72" s="138" t="s">
        <v>313</v>
      </c>
      <c r="C72" s="139"/>
      <c r="D72" s="141" t="s">
        <v>2463</v>
      </c>
      <c r="E72" s="141" t="s">
        <v>2464</v>
      </c>
      <c r="F72" s="140">
        <v>367500</v>
      </c>
      <c r="G72" s="143">
        <f t="shared" si="1"/>
        <v>113018507.5</v>
      </c>
      <c r="H72" s="142"/>
      <c r="I72" s="157"/>
      <c r="J72" s="160" t="s">
        <v>46</v>
      </c>
      <c r="K72" s="159">
        <v>11</v>
      </c>
    </row>
    <row r="73" spans="1:11" ht="24">
      <c r="A73" s="141">
        <v>57</v>
      </c>
      <c r="B73" s="138" t="s">
        <v>287</v>
      </c>
      <c r="C73" s="139"/>
      <c r="D73" s="141" t="s">
        <v>2465</v>
      </c>
      <c r="E73" s="141" t="s">
        <v>2466</v>
      </c>
      <c r="F73" s="140">
        <v>126000</v>
      </c>
      <c r="G73" s="143">
        <f t="shared" si="1"/>
        <v>113144507.5</v>
      </c>
      <c r="H73" s="142"/>
      <c r="I73" s="157"/>
      <c r="J73" s="160" t="s">
        <v>46</v>
      </c>
      <c r="K73" s="159">
        <v>11</v>
      </c>
    </row>
    <row r="74" spans="1:11" ht="24">
      <c r="A74" s="141">
        <v>58</v>
      </c>
      <c r="B74" s="138" t="s">
        <v>284</v>
      </c>
      <c r="C74" s="139"/>
      <c r="D74" s="141" t="s">
        <v>2467</v>
      </c>
      <c r="E74" s="141" t="s">
        <v>2468</v>
      </c>
      <c r="F74" s="140">
        <v>78750</v>
      </c>
      <c r="G74" s="143">
        <f t="shared" si="1"/>
        <v>113223257.5</v>
      </c>
      <c r="H74" s="142"/>
      <c r="I74" s="157"/>
      <c r="J74" s="160" t="s">
        <v>46</v>
      </c>
      <c r="K74" s="159">
        <v>11</v>
      </c>
    </row>
    <row r="75" spans="1:11" ht="24">
      <c r="A75" s="141">
        <v>59</v>
      </c>
      <c r="B75" s="138" t="s">
        <v>312</v>
      </c>
      <c r="C75" s="156"/>
      <c r="D75" s="141" t="s">
        <v>2469</v>
      </c>
      <c r="E75" s="141" t="s">
        <v>2470</v>
      </c>
      <c r="F75" s="140">
        <v>84000</v>
      </c>
      <c r="G75" s="143">
        <f t="shared" si="1"/>
        <v>113307257.5</v>
      </c>
      <c r="H75" s="142"/>
      <c r="I75" s="157"/>
      <c r="J75" s="160" t="s">
        <v>46</v>
      </c>
      <c r="K75" s="159">
        <v>11</v>
      </c>
    </row>
    <row r="76" spans="1:11" ht="48">
      <c r="A76" s="141">
        <v>60</v>
      </c>
      <c r="B76" s="138" t="s">
        <v>305</v>
      </c>
      <c r="C76" s="139"/>
      <c r="D76" s="141" t="s">
        <v>2471</v>
      </c>
      <c r="E76" s="141" t="s">
        <v>2472</v>
      </c>
      <c r="F76" s="140">
        <v>47250</v>
      </c>
      <c r="G76" s="143">
        <f t="shared" si="1"/>
        <v>113354507.5</v>
      </c>
      <c r="H76" s="142"/>
      <c r="I76" s="157"/>
      <c r="J76" s="160" t="s">
        <v>46</v>
      </c>
      <c r="K76" s="159">
        <v>11</v>
      </c>
    </row>
    <row r="77" spans="1:11" ht="36">
      <c r="A77" s="141">
        <v>61</v>
      </c>
      <c r="B77" s="138" t="s">
        <v>302</v>
      </c>
      <c r="C77" s="139"/>
      <c r="D77" s="141" t="s">
        <v>2473</v>
      </c>
      <c r="E77" s="141" t="s">
        <v>303</v>
      </c>
      <c r="F77" s="140">
        <v>47250</v>
      </c>
      <c r="G77" s="143">
        <f t="shared" si="1"/>
        <v>113401757.5</v>
      </c>
      <c r="H77" s="142"/>
      <c r="I77" s="157"/>
      <c r="J77" s="160" t="s">
        <v>46</v>
      </c>
      <c r="K77" s="159">
        <v>11</v>
      </c>
    </row>
    <row r="78" spans="1:11" ht="36">
      <c r="A78" s="141">
        <v>62</v>
      </c>
      <c r="B78" s="138" t="s">
        <v>278</v>
      </c>
      <c r="C78" s="156"/>
      <c r="D78" s="141" t="s">
        <v>2474</v>
      </c>
      <c r="E78" s="141" t="s">
        <v>2475</v>
      </c>
      <c r="F78" s="140">
        <v>47250</v>
      </c>
      <c r="G78" s="143">
        <f t="shared" si="1"/>
        <v>113449007.5</v>
      </c>
      <c r="H78" s="142"/>
      <c r="I78" s="157"/>
      <c r="J78" s="160" t="s">
        <v>46</v>
      </c>
      <c r="K78" s="159">
        <v>11</v>
      </c>
    </row>
    <row r="79" spans="1:11" ht="24">
      <c r="A79" s="141">
        <v>63</v>
      </c>
      <c r="B79" s="138" t="s">
        <v>304</v>
      </c>
      <c r="C79" s="156"/>
      <c r="D79" s="141" t="s">
        <v>2476</v>
      </c>
      <c r="E79" s="141" t="s">
        <v>2477</v>
      </c>
      <c r="F79" s="140">
        <v>36750</v>
      </c>
      <c r="G79" s="143">
        <f t="shared" si="1"/>
        <v>113485757.5</v>
      </c>
      <c r="H79" s="142"/>
      <c r="I79" s="157"/>
      <c r="J79" s="160" t="s">
        <v>46</v>
      </c>
      <c r="K79" s="159">
        <v>11</v>
      </c>
    </row>
    <row r="80" spans="1:11" ht="72">
      <c r="A80" s="141">
        <v>64</v>
      </c>
      <c r="B80" s="138" t="s">
        <v>270</v>
      </c>
      <c r="C80" s="156"/>
      <c r="D80" s="141" t="s">
        <v>2478</v>
      </c>
      <c r="E80" s="141" t="s">
        <v>2479</v>
      </c>
      <c r="F80" s="140">
        <v>220500</v>
      </c>
      <c r="G80" s="143">
        <f t="shared" si="1"/>
        <v>113706257.5</v>
      </c>
      <c r="H80" s="142"/>
      <c r="I80" s="157"/>
      <c r="J80" s="160" t="s">
        <v>46</v>
      </c>
      <c r="K80" s="159">
        <v>11</v>
      </c>
    </row>
    <row r="81" spans="1:11" ht="36">
      <c r="A81" s="141">
        <v>65</v>
      </c>
      <c r="B81" s="138" t="s">
        <v>274</v>
      </c>
      <c r="C81" s="139"/>
      <c r="D81" s="141" t="s">
        <v>2480</v>
      </c>
      <c r="E81" s="141" t="s">
        <v>275</v>
      </c>
      <c r="F81" s="140">
        <v>26250</v>
      </c>
      <c r="G81" s="143">
        <f t="shared" si="1"/>
        <v>113732507.5</v>
      </c>
      <c r="H81" s="142"/>
      <c r="I81" s="157"/>
      <c r="J81" s="160" t="s">
        <v>46</v>
      </c>
      <c r="K81" s="159">
        <v>11</v>
      </c>
    </row>
    <row r="82" spans="1:11" ht="24">
      <c r="A82" s="141">
        <v>66</v>
      </c>
      <c r="B82" s="138" t="s">
        <v>295</v>
      </c>
      <c r="C82" s="139"/>
      <c r="D82" s="141" t="s">
        <v>2481</v>
      </c>
      <c r="E82" s="141" t="s">
        <v>296</v>
      </c>
      <c r="F82" s="140">
        <v>52500</v>
      </c>
      <c r="G82" s="143">
        <f t="shared" si="1"/>
        <v>113785007.5</v>
      </c>
      <c r="H82" s="142"/>
      <c r="I82" s="157"/>
      <c r="J82" s="160" t="s">
        <v>46</v>
      </c>
      <c r="K82" s="159">
        <v>11</v>
      </c>
    </row>
    <row r="83" spans="1:11" ht="36">
      <c r="A83" s="141">
        <v>67</v>
      </c>
      <c r="B83" s="138" t="s">
        <v>285</v>
      </c>
      <c r="C83" s="139"/>
      <c r="D83" s="141" t="s">
        <v>2482</v>
      </c>
      <c r="E83" s="141" t="s">
        <v>286</v>
      </c>
      <c r="F83" s="140">
        <v>236250</v>
      </c>
      <c r="G83" s="143">
        <f t="shared" si="1"/>
        <v>114021257.5</v>
      </c>
      <c r="H83" s="142"/>
      <c r="I83" s="157"/>
      <c r="J83" s="160" t="s">
        <v>46</v>
      </c>
      <c r="K83" s="159">
        <v>11</v>
      </c>
    </row>
    <row r="84" spans="1:11" ht="24">
      <c r="A84" s="141">
        <v>68</v>
      </c>
      <c r="B84" s="138" t="s">
        <v>319</v>
      </c>
      <c r="C84" s="141"/>
      <c r="D84" s="141" t="s">
        <v>2483</v>
      </c>
      <c r="E84" s="141" t="s">
        <v>2484</v>
      </c>
      <c r="F84" s="140">
        <v>262500</v>
      </c>
      <c r="G84" s="143">
        <f t="shared" ref="G84:G97" si="2">G83+F84</f>
        <v>114283757.5</v>
      </c>
      <c r="H84" s="142"/>
      <c r="I84" s="157"/>
      <c r="J84" s="160" t="s">
        <v>46</v>
      </c>
      <c r="K84" s="159">
        <v>11</v>
      </c>
    </row>
    <row r="85" spans="1:11" ht="24">
      <c r="A85" s="141">
        <v>69</v>
      </c>
      <c r="B85" s="138" t="s">
        <v>2485</v>
      </c>
      <c r="C85" s="139"/>
      <c r="D85" s="141" t="s">
        <v>2486</v>
      </c>
      <c r="E85" s="141" t="s">
        <v>2487</v>
      </c>
      <c r="F85" s="140">
        <v>15750</v>
      </c>
      <c r="G85" s="143">
        <f t="shared" si="2"/>
        <v>114299507.5</v>
      </c>
      <c r="H85" s="142"/>
      <c r="I85" s="157"/>
      <c r="J85" s="160" t="s">
        <v>46</v>
      </c>
      <c r="K85" s="159">
        <v>11</v>
      </c>
    </row>
    <row r="86" spans="1:11" ht="24">
      <c r="A86" s="141">
        <v>70</v>
      </c>
      <c r="B86" s="141" t="s">
        <v>2488</v>
      </c>
      <c r="C86" s="139"/>
      <c r="D86" s="141" t="s">
        <v>2489</v>
      </c>
      <c r="E86" s="141" t="s">
        <v>2490</v>
      </c>
      <c r="F86" s="140">
        <v>840000</v>
      </c>
      <c r="G86" s="143">
        <f t="shared" si="2"/>
        <v>115139507.5</v>
      </c>
      <c r="H86" s="142"/>
      <c r="I86" s="157"/>
      <c r="J86" s="160" t="s">
        <v>89</v>
      </c>
      <c r="K86" s="162">
        <v>39</v>
      </c>
    </row>
    <row r="87" spans="1:11" ht="24">
      <c r="A87" s="141">
        <v>71</v>
      </c>
      <c r="B87" s="141" t="s">
        <v>2083</v>
      </c>
      <c r="C87" s="139"/>
      <c r="D87" s="141" t="s">
        <v>2491</v>
      </c>
      <c r="E87" s="141" t="s">
        <v>2492</v>
      </c>
      <c r="F87" s="140">
        <v>26250</v>
      </c>
      <c r="G87" s="143">
        <f t="shared" si="2"/>
        <v>115165757.5</v>
      </c>
      <c r="H87" s="142"/>
      <c r="I87" s="157"/>
      <c r="J87" s="160" t="s">
        <v>89</v>
      </c>
      <c r="K87" s="162">
        <v>39</v>
      </c>
    </row>
    <row r="88" spans="1:11" ht="24">
      <c r="A88" s="141">
        <v>72</v>
      </c>
      <c r="B88" s="141" t="s">
        <v>250</v>
      </c>
      <c r="C88" s="139"/>
      <c r="D88" s="141" t="s">
        <v>2493</v>
      </c>
      <c r="E88" s="141" t="s">
        <v>251</v>
      </c>
      <c r="F88" s="140">
        <v>210000</v>
      </c>
      <c r="G88" s="143">
        <f t="shared" si="2"/>
        <v>115375757.5</v>
      </c>
      <c r="H88" s="142"/>
      <c r="I88" s="157"/>
      <c r="J88" s="158" t="s">
        <v>13</v>
      </c>
      <c r="K88" s="159">
        <v>20</v>
      </c>
    </row>
    <row r="89" spans="1:11" ht="24">
      <c r="A89" s="141">
        <v>73</v>
      </c>
      <c r="B89" s="141" t="s">
        <v>248</v>
      </c>
      <c r="C89" s="139"/>
      <c r="D89" s="141" t="s">
        <v>2494</v>
      </c>
      <c r="E89" s="141" t="s">
        <v>2495</v>
      </c>
      <c r="F89" s="140">
        <v>152250</v>
      </c>
      <c r="G89" s="143">
        <f t="shared" si="2"/>
        <v>115528007.5</v>
      </c>
      <c r="H89" s="142"/>
      <c r="I89" s="157"/>
      <c r="J89" s="158" t="s">
        <v>13</v>
      </c>
      <c r="K89" s="159">
        <v>20</v>
      </c>
    </row>
    <row r="90" spans="1:11" ht="24">
      <c r="A90" s="141">
        <v>74</v>
      </c>
      <c r="B90" s="141" t="s">
        <v>269</v>
      </c>
      <c r="C90" s="139"/>
      <c r="D90" s="141" t="s">
        <v>2496</v>
      </c>
      <c r="E90" s="141" t="s">
        <v>2497</v>
      </c>
      <c r="F90" s="140">
        <v>26250</v>
      </c>
      <c r="G90" s="143">
        <f t="shared" si="2"/>
        <v>115554257.5</v>
      </c>
      <c r="H90" s="142"/>
      <c r="I90" s="157"/>
      <c r="J90" s="158" t="s">
        <v>13</v>
      </c>
      <c r="K90" s="159">
        <v>20</v>
      </c>
    </row>
    <row r="91" spans="1:11" ht="24">
      <c r="A91" s="141">
        <v>75</v>
      </c>
      <c r="B91" s="141" t="s">
        <v>318</v>
      </c>
      <c r="C91" s="139"/>
      <c r="D91" s="141" t="s">
        <v>2498</v>
      </c>
      <c r="E91" s="141" t="s">
        <v>2499</v>
      </c>
      <c r="F91" s="140">
        <v>99750</v>
      </c>
      <c r="G91" s="143">
        <f t="shared" si="2"/>
        <v>115654007.5</v>
      </c>
      <c r="H91" s="142"/>
      <c r="I91" s="157"/>
      <c r="J91" s="158" t="s">
        <v>13</v>
      </c>
      <c r="K91" s="159">
        <v>20</v>
      </c>
    </row>
    <row r="92" spans="1:11">
      <c r="A92" s="141">
        <v>76</v>
      </c>
      <c r="B92" s="141" t="s">
        <v>3134</v>
      </c>
      <c r="C92" s="139"/>
      <c r="D92" s="141" t="s">
        <v>3135</v>
      </c>
      <c r="E92" s="141" t="s">
        <v>3136</v>
      </c>
      <c r="F92" s="140">
        <v>200000</v>
      </c>
      <c r="G92" s="143">
        <f t="shared" si="2"/>
        <v>115854007.5</v>
      </c>
      <c r="H92" s="142"/>
      <c r="I92" s="157"/>
      <c r="J92" s="158" t="s">
        <v>89</v>
      </c>
      <c r="K92" s="159">
        <v>39</v>
      </c>
    </row>
    <row r="93" spans="1:11" ht="24">
      <c r="A93" s="141">
        <v>77</v>
      </c>
      <c r="B93" s="141" t="s">
        <v>3137</v>
      </c>
      <c r="C93" s="139"/>
      <c r="D93" s="141" t="s">
        <v>3138</v>
      </c>
      <c r="E93" s="141" t="s">
        <v>3139</v>
      </c>
      <c r="F93" s="140">
        <v>60000</v>
      </c>
      <c r="G93" s="143">
        <f t="shared" si="2"/>
        <v>115914007.5</v>
      </c>
      <c r="H93" s="142"/>
      <c r="I93" s="157"/>
      <c r="J93" s="158" t="s">
        <v>13</v>
      </c>
      <c r="K93" s="159">
        <v>20</v>
      </c>
    </row>
    <row r="94" spans="1:11" ht="36">
      <c r="A94" s="141">
        <v>78</v>
      </c>
      <c r="B94" s="141" t="s">
        <v>3140</v>
      </c>
      <c r="C94" s="139"/>
      <c r="D94" s="141" t="s">
        <v>3141</v>
      </c>
      <c r="E94" s="141" t="s">
        <v>3142</v>
      </c>
      <c r="F94" s="140">
        <v>185000</v>
      </c>
      <c r="G94" s="143">
        <f t="shared" si="2"/>
        <v>116099007.5</v>
      </c>
      <c r="H94" s="142"/>
      <c r="I94" s="157"/>
      <c r="J94" s="158" t="s">
        <v>454</v>
      </c>
      <c r="K94" s="159">
        <v>20</v>
      </c>
    </row>
    <row r="95" spans="1:11" ht="24">
      <c r="A95" s="141">
        <v>79</v>
      </c>
      <c r="B95" s="141" t="s">
        <v>3143</v>
      </c>
      <c r="C95" s="139"/>
      <c r="D95" s="141" t="s">
        <v>3144</v>
      </c>
      <c r="E95" s="141" t="s">
        <v>3145</v>
      </c>
      <c r="F95" s="140">
        <v>120000</v>
      </c>
      <c r="G95" s="143">
        <f t="shared" si="2"/>
        <v>116219007.5</v>
      </c>
      <c r="H95" s="142"/>
      <c r="I95" s="157"/>
      <c r="J95" s="158" t="s">
        <v>13</v>
      </c>
      <c r="K95" s="159">
        <v>20</v>
      </c>
    </row>
    <row r="96" spans="1:11" ht="36">
      <c r="A96" s="141">
        <v>80</v>
      </c>
      <c r="B96" s="141" t="s">
        <v>3146</v>
      </c>
      <c r="C96" s="139"/>
      <c r="D96" s="141" t="s">
        <v>3147</v>
      </c>
      <c r="E96" s="141" t="s">
        <v>3148</v>
      </c>
      <c r="F96" s="140">
        <v>30000</v>
      </c>
      <c r="G96" s="143">
        <f t="shared" si="2"/>
        <v>116249007.5</v>
      </c>
      <c r="H96" s="142"/>
      <c r="I96" s="157"/>
      <c r="J96" s="158" t="s">
        <v>14</v>
      </c>
      <c r="K96" s="159">
        <v>1</v>
      </c>
    </row>
    <row r="97" spans="1:11" ht="24">
      <c r="A97" s="141">
        <v>81</v>
      </c>
      <c r="B97" s="317" t="s">
        <v>3149</v>
      </c>
      <c r="C97" s="318"/>
      <c r="D97" s="141" t="s">
        <v>3150</v>
      </c>
      <c r="E97" s="141" t="s">
        <v>3151</v>
      </c>
      <c r="F97" s="319">
        <v>65000</v>
      </c>
      <c r="G97" s="143">
        <f t="shared" si="2"/>
        <v>116314007.5</v>
      </c>
      <c r="H97" s="320"/>
      <c r="I97" s="321"/>
      <c r="J97" s="322" t="s">
        <v>1816</v>
      </c>
      <c r="K97" s="323">
        <v>11</v>
      </c>
    </row>
    <row r="98" spans="1:11">
      <c r="A98" s="148"/>
      <c r="B98" s="126"/>
      <c r="C98" s="149"/>
      <c r="D98" s="1128" t="s">
        <v>337</v>
      </c>
      <c r="E98" s="1129"/>
      <c r="F98" s="152">
        <f>SUM(F18:F97)</f>
        <v>27064007.5</v>
      </c>
      <c r="G98" s="308"/>
      <c r="H98" s="152">
        <f>SUM(H22:H91)</f>
        <v>0</v>
      </c>
      <c r="I98" s="153">
        <v>0</v>
      </c>
      <c r="J98" s="154"/>
      <c r="K98" s="155"/>
    </row>
    <row r="99" spans="1:11">
      <c r="A99" s="309"/>
      <c r="B99" s="310"/>
      <c r="C99" s="311"/>
      <c r="D99" s="167"/>
      <c r="E99" s="267"/>
      <c r="F99" s="171"/>
      <c r="G99" s="312"/>
      <c r="H99" s="171"/>
      <c r="I99" s="313"/>
      <c r="J99" s="314"/>
      <c r="K99" s="315"/>
    </row>
    <row r="100" spans="1:11" ht="48">
      <c r="A100" s="141">
        <v>1</v>
      </c>
      <c r="B100" s="141" t="s">
        <v>241</v>
      </c>
      <c r="C100" s="156"/>
      <c r="D100" s="141" t="s">
        <v>2500</v>
      </c>
      <c r="E100" s="141" t="s">
        <v>2501</v>
      </c>
      <c r="F100" s="140">
        <v>84000</v>
      </c>
      <c r="G100" s="142">
        <f>F100</f>
        <v>84000</v>
      </c>
      <c r="H100" s="142">
        <f>F100</f>
        <v>84000</v>
      </c>
      <c r="I100" s="142">
        <f>H100</f>
        <v>84000</v>
      </c>
      <c r="J100" s="158" t="s">
        <v>13</v>
      </c>
      <c r="K100" s="159">
        <v>20</v>
      </c>
    </row>
    <row r="101" spans="1:11" ht="72">
      <c r="A101" s="145">
        <v>2</v>
      </c>
      <c r="B101" s="145" t="s">
        <v>3152</v>
      </c>
      <c r="C101" s="324"/>
      <c r="D101" s="145" t="s">
        <v>3153</v>
      </c>
      <c r="E101" s="145" t="s">
        <v>3154</v>
      </c>
      <c r="F101" s="144">
        <v>525000</v>
      </c>
      <c r="G101" s="325">
        <f t="shared" ref="G101:G118" si="3">G100+F101</f>
        <v>609000</v>
      </c>
      <c r="H101" s="146">
        <f>F101</f>
        <v>525000</v>
      </c>
      <c r="I101" s="146">
        <f>H101+I100</f>
        <v>609000</v>
      </c>
      <c r="J101" s="326" t="s">
        <v>249</v>
      </c>
      <c r="K101" s="327">
        <v>33</v>
      </c>
    </row>
    <row r="102" spans="1:11" ht="48">
      <c r="A102" s="141">
        <v>3</v>
      </c>
      <c r="B102" s="141" t="s">
        <v>242</v>
      </c>
      <c r="C102" s="156"/>
      <c r="D102" s="141" t="s">
        <v>2502</v>
      </c>
      <c r="E102" s="141" t="s">
        <v>2503</v>
      </c>
      <c r="F102" s="140">
        <v>262500</v>
      </c>
      <c r="G102" s="143">
        <f t="shared" si="3"/>
        <v>871500</v>
      </c>
      <c r="H102" s="146">
        <f t="shared" ref="H102:H118" si="4">F102</f>
        <v>262500</v>
      </c>
      <c r="I102" s="146">
        <f t="shared" ref="I102:I118" si="5">H102+I101</f>
        <v>871500</v>
      </c>
      <c r="J102" s="158" t="s">
        <v>454</v>
      </c>
      <c r="K102" s="159">
        <v>20</v>
      </c>
    </row>
    <row r="103" spans="1:11" ht="24">
      <c r="A103" s="141">
        <v>4</v>
      </c>
      <c r="B103" s="141" t="s">
        <v>343</v>
      </c>
      <c r="C103" s="141"/>
      <c r="D103" s="141" t="s">
        <v>2525</v>
      </c>
      <c r="E103" s="141" t="s">
        <v>2526</v>
      </c>
      <c r="F103" s="140">
        <v>225750</v>
      </c>
      <c r="G103" s="143">
        <f t="shared" si="3"/>
        <v>1097250</v>
      </c>
      <c r="H103" s="146">
        <f t="shared" si="4"/>
        <v>225750</v>
      </c>
      <c r="I103" s="146">
        <f t="shared" si="5"/>
        <v>1097250</v>
      </c>
      <c r="J103" s="158" t="s">
        <v>11</v>
      </c>
      <c r="K103" s="159">
        <v>33</v>
      </c>
    </row>
    <row r="104" spans="1:11" ht="24">
      <c r="A104" s="141">
        <v>5</v>
      </c>
      <c r="B104" s="141" t="s">
        <v>342</v>
      </c>
      <c r="C104" s="156"/>
      <c r="D104" s="141" t="s">
        <v>2504</v>
      </c>
      <c r="E104" s="141" t="s">
        <v>2505</v>
      </c>
      <c r="F104" s="140">
        <v>52500</v>
      </c>
      <c r="G104" s="143">
        <f t="shared" si="3"/>
        <v>1149750</v>
      </c>
      <c r="H104" s="146">
        <f t="shared" si="4"/>
        <v>52500</v>
      </c>
      <c r="I104" s="146">
        <f t="shared" si="5"/>
        <v>1149750</v>
      </c>
      <c r="J104" s="158" t="s">
        <v>11</v>
      </c>
      <c r="K104" s="159">
        <v>33</v>
      </c>
    </row>
    <row r="105" spans="1:11" ht="24">
      <c r="A105" s="141">
        <v>6</v>
      </c>
      <c r="B105" s="141" t="s">
        <v>339</v>
      </c>
      <c r="C105" s="156"/>
      <c r="D105" s="141" t="s">
        <v>2506</v>
      </c>
      <c r="E105" s="141" t="s">
        <v>2507</v>
      </c>
      <c r="F105" s="140">
        <v>94500</v>
      </c>
      <c r="G105" s="143">
        <f t="shared" si="3"/>
        <v>1244250</v>
      </c>
      <c r="H105" s="146">
        <f t="shared" si="4"/>
        <v>94500</v>
      </c>
      <c r="I105" s="146">
        <f t="shared" si="5"/>
        <v>1244250</v>
      </c>
      <c r="J105" s="158" t="s">
        <v>13</v>
      </c>
      <c r="K105" s="159">
        <v>20</v>
      </c>
    </row>
    <row r="106" spans="1:11">
      <c r="A106" s="141">
        <v>7</v>
      </c>
      <c r="B106" s="141" t="s">
        <v>341</v>
      </c>
      <c r="C106" s="156"/>
      <c r="D106" s="141" t="s">
        <v>2508</v>
      </c>
      <c r="E106" s="141" t="s">
        <v>2509</v>
      </c>
      <c r="F106" s="140">
        <v>472500</v>
      </c>
      <c r="G106" s="143">
        <f t="shared" si="3"/>
        <v>1716750</v>
      </c>
      <c r="H106" s="146">
        <f t="shared" si="4"/>
        <v>472500</v>
      </c>
      <c r="I106" s="146">
        <f t="shared" si="5"/>
        <v>1716750</v>
      </c>
      <c r="J106" s="158" t="s">
        <v>11</v>
      </c>
      <c r="K106" s="159">
        <v>33</v>
      </c>
    </row>
    <row r="107" spans="1:11" ht="24">
      <c r="A107" s="141">
        <v>8</v>
      </c>
      <c r="B107" s="141" t="s">
        <v>245</v>
      </c>
      <c r="C107" s="156"/>
      <c r="D107" s="141" t="s">
        <v>2510</v>
      </c>
      <c r="E107" s="141" t="s">
        <v>2511</v>
      </c>
      <c r="F107" s="140">
        <v>241500</v>
      </c>
      <c r="G107" s="143">
        <f t="shared" si="3"/>
        <v>1958250</v>
      </c>
      <c r="H107" s="146">
        <f t="shared" si="4"/>
        <v>241500</v>
      </c>
      <c r="I107" s="146">
        <f t="shared" si="5"/>
        <v>1958250</v>
      </c>
      <c r="J107" s="158" t="s">
        <v>11</v>
      </c>
      <c r="K107" s="159">
        <v>33</v>
      </c>
    </row>
    <row r="108" spans="1:11" ht="24">
      <c r="A108" s="141">
        <v>9</v>
      </c>
      <c r="B108" s="141" t="s">
        <v>2512</v>
      </c>
      <c r="C108" s="156"/>
      <c r="D108" s="141" t="s">
        <v>2513</v>
      </c>
      <c r="E108" s="141" t="s">
        <v>2514</v>
      </c>
      <c r="F108" s="140">
        <v>10500</v>
      </c>
      <c r="G108" s="143">
        <f t="shared" si="3"/>
        <v>1968750</v>
      </c>
      <c r="H108" s="146">
        <f t="shared" si="4"/>
        <v>10500</v>
      </c>
      <c r="I108" s="146">
        <f t="shared" si="5"/>
        <v>1968750</v>
      </c>
      <c r="J108" s="158" t="s">
        <v>249</v>
      </c>
      <c r="K108" s="159">
        <v>33</v>
      </c>
    </row>
    <row r="109" spans="1:11" ht="24">
      <c r="A109" s="141">
        <v>10</v>
      </c>
      <c r="B109" s="141" t="s">
        <v>2086</v>
      </c>
      <c r="C109" s="156"/>
      <c r="D109" s="141" t="s">
        <v>2515</v>
      </c>
      <c r="E109" s="141" t="s">
        <v>2515</v>
      </c>
      <c r="F109" s="140">
        <v>168000</v>
      </c>
      <c r="G109" s="143">
        <f t="shared" si="3"/>
        <v>2136750</v>
      </c>
      <c r="H109" s="146">
        <f t="shared" si="4"/>
        <v>168000</v>
      </c>
      <c r="I109" s="146">
        <f t="shared" si="5"/>
        <v>2136750</v>
      </c>
      <c r="J109" s="158" t="s">
        <v>13</v>
      </c>
      <c r="K109" s="159">
        <v>20</v>
      </c>
    </row>
    <row r="110" spans="1:11" ht="24">
      <c r="A110" s="141">
        <v>11</v>
      </c>
      <c r="B110" s="141" t="s">
        <v>2516</v>
      </c>
      <c r="C110" s="156"/>
      <c r="D110" s="141" t="s">
        <v>2517</v>
      </c>
      <c r="E110" s="141" t="s">
        <v>2518</v>
      </c>
      <c r="F110" s="140">
        <v>12600</v>
      </c>
      <c r="G110" s="143">
        <f t="shared" si="3"/>
        <v>2149350</v>
      </c>
      <c r="H110" s="146">
        <f t="shared" si="4"/>
        <v>12600</v>
      </c>
      <c r="I110" s="146">
        <f t="shared" si="5"/>
        <v>2149350</v>
      </c>
      <c r="J110" s="158" t="s">
        <v>454</v>
      </c>
      <c r="K110" s="159">
        <v>20</v>
      </c>
    </row>
    <row r="111" spans="1:11" ht="24">
      <c r="A111" s="141">
        <v>12</v>
      </c>
      <c r="B111" s="141" t="s">
        <v>2085</v>
      </c>
      <c r="C111" s="156"/>
      <c r="D111" s="141" t="s">
        <v>3155</v>
      </c>
      <c r="E111" s="141" t="s">
        <v>2519</v>
      </c>
      <c r="F111" s="140">
        <v>68250</v>
      </c>
      <c r="G111" s="143">
        <f t="shared" si="3"/>
        <v>2217600</v>
      </c>
      <c r="H111" s="146">
        <f t="shared" si="4"/>
        <v>68250</v>
      </c>
      <c r="I111" s="146">
        <f t="shared" si="5"/>
        <v>2217600</v>
      </c>
      <c r="J111" s="158" t="s">
        <v>454</v>
      </c>
      <c r="K111" s="159">
        <v>20</v>
      </c>
    </row>
    <row r="112" spans="1:11" ht="48">
      <c r="A112" s="141">
        <v>13</v>
      </c>
      <c r="B112" s="141" t="s">
        <v>340</v>
      </c>
      <c r="C112" s="156"/>
      <c r="D112" s="141" t="s">
        <v>2520</v>
      </c>
      <c r="E112" s="141" t="s">
        <v>2521</v>
      </c>
      <c r="F112" s="140">
        <v>141750</v>
      </c>
      <c r="G112" s="143">
        <f t="shared" si="3"/>
        <v>2359350</v>
      </c>
      <c r="H112" s="146">
        <f t="shared" si="4"/>
        <v>141750</v>
      </c>
      <c r="I112" s="146">
        <f t="shared" si="5"/>
        <v>2359350</v>
      </c>
      <c r="J112" s="158" t="s">
        <v>11</v>
      </c>
      <c r="K112" s="159">
        <v>33</v>
      </c>
    </row>
    <row r="113" spans="1:11">
      <c r="A113" s="141">
        <v>14</v>
      </c>
      <c r="B113" s="141" t="s">
        <v>240</v>
      </c>
      <c r="C113" s="156"/>
      <c r="D113" s="141" t="s">
        <v>2522</v>
      </c>
      <c r="E113" s="141" t="s">
        <v>2523</v>
      </c>
      <c r="F113" s="140">
        <v>68250</v>
      </c>
      <c r="G113" s="143">
        <f t="shared" si="3"/>
        <v>2427600</v>
      </c>
      <c r="H113" s="146">
        <f t="shared" si="4"/>
        <v>68250</v>
      </c>
      <c r="I113" s="146">
        <f t="shared" si="5"/>
        <v>2427600</v>
      </c>
      <c r="J113" s="158" t="s">
        <v>11</v>
      </c>
      <c r="K113" s="159">
        <v>33</v>
      </c>
    </row>
    <row r="114" spans="1:11" ht="24">
      <c r="A114" s="141">
        <v>15</v>
      </c>
      <c r="B114" s="141" t="s">
        <v>243</v>
      </c>
      <c r="C114" s="141"/>
      <c r="D114" s="141" t="s">
        <v>2524</v>
      </c>
      <c r="E114" s="141" t="s">
        <v>244</v>
      </c>
      <c r="F114" s="140">
        <v>147000</v>
      </c>
      <c r="G114" s="143">
        <f t="shared" si="3"/>
        <v>2574600</v>
      </c>
      <c r="H114" s="146">
        <f t="shared" si="4"/>
        <v>147000</v>
      </c>
      <c r="I114" s="146">
        <f t="shared" si="5"/>
        <v>2574600</v>
      </c>
      <c r="J114" s="158" t="s">
        <v>13</v>
      </c>
      <c r="K114" s="159">
        <v>20</v>
      </c>
    </row>
    <row r="115" spans="1:11" ht="24">
      <c r="A115" s="141">
        <v>16</v>
      </c>
      <c r="B115" s="141" t="s">
        <v>344</v>
      </c>
      <c r="C115" s="156"/>
      <c r="D115" s="141" t="s">
        <v>2527</v>
      </c>
      <c r="E115" s="141" t="s">
        <v>2528</v>
      </c>
      <c r="F115" s="140">
        <v>42000</v>
      </c>
      <c r="G115" s="143">
        <f t="shared" si="3"/>
        <v>2616600</v>
      </c>
      <c r="H115" s="146">
        <f t="shared" si="4"/>
        <v>42000</v>
      </c>
      <c r="I115" s="146">
        <f t="shared" si="5"/>
        <v>2616600</v>
      </c>
      <c r="J115" s="158" t="s">
        <v>11</v>
      </c>
      <c r="K115" s="159">
        <v>33</v>
      </c>
    </row>
    <row r="116" spans="1:11" ht="24">
      <c r="A116" s="141">
        <v>17</v>
      </c>
      <c r="B116" s="141" t="s">
        <v>338</v>
      </c>
      <c r="C116" s="156"/>
      <c r="D116" s="141" t="s">
        <v>2529</v>
      </c>
      <c r="E116" s="141" t="s">
        <v>2530</v>
      </c>
      <c r="F116" s="140">
        <v>42000</v>
      </c>
      <c r="G116" s="143">
        <f t="shared" si="3"/>
        <v>2658600</v>
      </c>
      <c r="H116" s="146">
        <f t="shared" si="4"/>
        <v>42000</v>
      </c>
      <c r="I116" s="146">
        <f t="shared" si="5"/>
        <v>2658600</v>
      </c>
      <c r="J116" s="158" t="s">
        <v>11</v>
      </c>
      <c r="K116" s="159">
        <v>33</v>
      </c>
    </row>
    <row r="117" spans="1:11" ht="24">
      <c r="A117" s="141">
        <v>18</v>
      </c>
      <c r="B117" s="141" t="s">
        <v>2087</v>
      </c>
      <c r="C117" s="156"/>
      <c r="D117" s="141" t="s">
        <v>2531</v>
      </c>
      <c r="E117" s="141" t="s">
        <v>2532</v>
      </c>
      <c r="F117" s="140">
        <v>57750</v>
      </c>
      <c r="G117" s="143">
        <f t="shared" si="3"/>
        <v>2716350</v>
      </c>
      <c r="H117" s="146">
        <f t="shared" si="4"/>
        <v>57750</v>
      </c>
      <c r="I117" s="146">
        <f t="shared" si="5"/>
        <v>2716350</v>
      </c>
      <c r="J117" s="158" t="s">
        <v>454</v>
      </c>
      <c r="K117" s="159">
        <v>20</v>
      </c>
    </row>
    <row r="118" spans="1:11" ht="36">
      <c r="A118" s="141">
        <v>19</v>
      </c>
      <c r="B118" s="141" t="s">
        <v>2084</v>
      </c>
      <c r="C118" s="156"/>
      <c r="D118" s="141" t="s">
        <v>2533</v>
      </c>
      <c r="E118" s="141" t="s">
        <v>2534</v>
      </c>
      <c r="F118" s="140">
        <v>115500</v>
      </c>
      <c r="G118" s="143">
        <f t="shared" si="3"/>
        <v>2831850</v>
      </c>
      <c r="H118" s="146">
        <f t="shared" si="4"/>
        <v>115500</v>
      </c>
      <c r="I118" s="146">
        <f t="shared" si="5"/>
        <v>2831850</v>
      </c>
      <c r="J118" s="158" t="s">
        <v>13</v>
      </c>
      <c r="K118" s="159">
        <v>20</v>
      </c>
    </row>
    <row r="119" spans="1:11">
      <c r="A119" s="151"/>
      <c r="B119" s="126"/>
      <c r="C119" s="150"/>
      <c r="D119" s="1130" t="s">
        <v>3156</v>
      </c>
      <c r="E119" s="1131"/>
      <c r="F119" s="152">
        <f>SUM(F100:F118)</f>
        <v>2831850</v>
      </c>
      <c r="G119" s="308"/>
      <c r="H119" s="152">
        <f>SUM(H100:H118)</f>
        <v>2831850</v>
      </c>
      <c r="I119" s="152"/>
      <c r="J119" s="164"/>
      <c r="K119" s="155"/>
    </row>
    <row r="120" spans="1:11">
      <c r="A120" s="165"/>
      <c r="B120" s="127"/>
      <c r="C120" s="166"/>
      <c r="D120" s="167"/>
      <c r="E120" s="165"/>
      <c r="F120" s="168"/>
      <c r="G120" s="169"/>
      <c r="H120" s="170"/>
      <c r="I120" s="171"/>
      <c r="J120" s="172"/>
      <c r="K120" s="173"/>
    </row>
    <row r="121" spans="1:11">
      <c r="A121" s="174"/>
      <c r="B121" s="127"/>
      <c r="C121" s="175"/>
      <c r="D121" s="167"/>
      <c r="E121" s="128" t="s">
        <v>3157</v>
      </c>
      <c r="F121" s="129">
        <f>F12</f>
        <v>4500000</v>
      </c>
      <c r="G121" s="130"/>
      <c r="H121" s="170"/>
      <c r="I121" s="171"/>
      <c r="J121" s="176"/>
      <c r="K121" s="173"/>
    </row>
    <row r="122" spans="1:11">
      <c r="A122" s="174"/>
      <c r="B122" s="127"/>
      <c r="C122" s="175"/>
      <c r="D122" s="167"/>
      <c r="E122" s="128"/>
      <c r="F122" s="129"/>
      <c r="G122" s="130"/>
      <c r="H122" s="170"/>
      <c r="I122" s="171"/>
      <c r="J122" s="176"/>
      <c r="K122" s="173"/>
    </row>
    <row r="123" spans="1:11" s="284" customFormat="1">
      <c r="A123" s="177"/>
      <c r="B123" s="131"/>
      <c r="C123" s="178"/>
      <c r="D123"/>
      <c r="E123" s="128" t="s">
        <v>3158</v>
      </c>
      <c r="F123" s="129">
        <f>F16</f>
        <v>5885300</v>
      </c>
      <c r="G123" s="130"/>
      <c r="H123" s="180"/>
      <c r="I123" s="181"/>
      <c r="J123" s="182"/>
      <c r="K123" s="173"/>
    </row>
    <row r="124" spans="1:11" s="284" customFormat="1">
      <c r="A124" s="177"/>
      <c r="B124" s="131"/>
      <c r="C124" s="178"/>
      <c r="D124"/>
      <c r="E124" s="183"/>
      <c r="F124" s="184"/>
      <c r="G124" s="185"/>
      <c r="H124" s="180"/>
      <c r="I124" s="181"/>
      <c r="J124" s="182"/>
      <c r="K124" s="173"/>
    </row>
    <row r="125" spans="1:11" s="284" customFormat="1" ht="15">
      <c r="A125" s="177"/>
      <c r="B125" s="131"/>
      <c r="C125" s="178"/>
      <c r="D125"/>
      <c r="E125" s="147" t="s">
        <v>337</v>
      </c>
      <c r="F125" s="179">
        <f>F98</f>
        <v>27064007.5</v>
      </c>
      <c r="G125" s="143"/>
      <c r="H125" s="180"/>
      <c r="I125" s="181"/>
      <c r="J125" s="186"/>
      <c r="K125" s="187"/>
    </row>
    <row r="126" spans="1:11" s="284" customFormat="1" ht="24">
      <c r="A126" s="177"/>
      <c r="B126" s="131"/>
      <c r="C126" s="178"/>
      <c r="D126"/>
      <c r="E126" s="147" t="s">
        <v>2088</v>
      </c>
      <c r="F126" s="179">
        <f>F119</f>
        <v>2831850</v>
      </c>
      <c r="G126" s="143"/>
      <c r="H126" s="180"/>
      <c r="I126" s="181"/>
      <c r="J126" s="182"/>
      <c r="K126" s="173"/>
    </row>
    <row r="127" spans="1:11" s="284" customFormat="1" ht="24">
      <c r="A127" s="177"/>
      <c r="B127" s="131"/>
      <c r="C127" s="178"/>
      <c r="D127"/>
      <c r="E127" s="128" t="s">
        <v>2089</v>
      </c>
      <c r="F127" s="129">
        <f>SUM(F125:F126)</f>
        <v>29895857.5</v>
      </c>
      <c r="G127" s="130"/>
      <c r="H127" s="181"/>
      <c r="I127" s="181"/>
      <c r="J127" s="182"/>
      <c r="K127" s="173"/>
    </row>
    <row r="128" spans="1:11" s="284" customFormat="1">
      <c r="A128" s="177"/>
      <c r="B128" s="131"/>
      <c r="C128" s="178"/>
      <c r="D128"/>
      <c r="E128" s="147"/>
      <c r="F128" s="179"/>
      <c r="G128" s="143"/>
      <c r="H128" s="181"/>
      <c r="I128" s="181"/>
      <c r="J128" s="182"/>
      <c r="K128" s="173"/>
    </row>
    <row r="129" spans="1:12" s="284" customFormat="1">
      <c r="A129" s="177"/>
      <c r="B129" s="131"/>
      <c r="C129" s="178"/>
      <c r="D129"/>
      <c r="E129" s="328" t="s">
        <v>345</v>
      </c>
      <c r="F129" s="329">
        <f>F121+F123+F127</f>
        <v>40281157.5</v>
      </c>
      <c r="G129" s="130"/>
      <c r="H129" s="180"/>
      <c r="I129" s="181"/>
      <c r="J129" s="182"/>
      <c r="K129" s="173"/>
    </row>
    <row r="130" spans="1:12" s="284" customFormat="1">
      <c r="A130"/>
      <c r="B130"/>
      <c r="C130"/>
      <c r="D130"/>
      <c r="E130"/>
      <c r="F130"/>
      <c r="G130"/>
      <c r="H130"/>
      <c r="I130"/>
      <c r="J130" s="272"/>
      <c r="K130" s="330"/>
    </row>
    <row r="131" spans="1:12">
      <c r="A131" s="284"/>
      <c r="B131" s="284"/>
      <c r="C131" s="284"/>
      <c r="D131" s="284"/>
      <c r="E131" s="284"/>
      <c r="F131" s="284"/>
      <c r="G131" s="284"/>
      <c r="H131" s="284"/>
      <c r="I131" s="284"/>
      <c r="J131" s="331"/>
      <c r="K131" s="332"/>
    </row>
    <row r="132" spans="1:12" ht="36">
      <c r="A132" s="141">
        <v>41</v>
      </c>
      <c r="B132" s="141" t="s">
        <v>336</v>
      </c>
      <c r="C132" s="139"/>
      <c r="D132" s="141" t="s">
        <v>2440</v>
      </c>
      <c r="E132" s="141" t="s">
        <v>2441</v>
      </c>
      <c r="F132" s="140">
        <v>89250000</v>
      </c>
      <c r="G132" s="143">
        <f>G57+F132</f>
        <v>107389257.5</v>
      </c>
      <c r="H132" s="142"/>
      <c r="I132" s="157"/>
      <c r="J132" s="158" t="s">
        <v>11</v>
      </c>
      <c r="K132" s="159">
        <v>33</v>
      </c>
      <c r="L132" s="116" t="s">
        <v>3159</v>
      </c>
    </row>
    <row r="133" spans="1:12">
      <c r="A133" s="284"/>
      <c r="B133" s="284"/>
      <c r="C133" s="284"/>
      <c r="D133" s="284"/>
      <c r="E133" s="284"/>
      <c r="F133" s="284"/>
      <c r="G133" s="284"/>
      <c r="H133" s="284"/>
      <c r="I133" s="284"/>
      <c r="J133" s="331"/>
      <c r="K133" s="332"/>
    </row>
    <row r="134" spans="1:12">
      <c r="A134" s="284"/>
      <c r="B134" s="284"/>
      <c r="C134" s="284"/>
      <c r="D134" s="284"/>
      <c r="E134" s="284"/>
      <c r="F134" s="284"/>
      <c r="G134" s="284"/>
      <c r="H134" s="284"/>
      <c r="I134" s="284"/>
      <c r="J134" s="331"/>
      <c r="K134" s="332"/>
    </row>
    <row r="135" spans="1:12">
      <c r="A135" s="284"/>
      <c r="B135" s="284"/>
      <c r="C135" s="284"/>
      <c r="D135" s="284"/>
      <c r="E135" s="284"/>
      <c r="F135" s="930"/>
      <c r="G135" s="284"/>
      <c r="H135" s="284"/>
      <c r="I135" s="284"/>
      <c r="J135" s="331"/>
      <c r="K135" s="332"/>
    </row>
  </sheetData>
  <mergeCells count="4">
    <mergeCell ref="D12:E12"/>
    <mergeCell ref="D16:E16"/>
    <mergeCell ref="D98:E98"/>
    <mergeCell ref="D119:E119"/>
  </mergeCells>
  <pageMargins left="0.75" right="0.75" top="1" bottom="1" header="0.3" footer="0.3"/>
  <pageSetup scale="52" orientation="portrait" horizontalDpi="1200" verticalDpi="12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22"/>
  <sheetViews>
    <sheetView zoomScale="85" zoomScaleNormal="85" workbookViewId="0">
      <pane ySplit="6" topLeftCell="A88" activePane="bottomLeft" state="frozen"/>
      <selection pane="bottomLeft" activeCell="D127" sqref="D127"/>
    </sheetView>
  </sheetViews>
  <sheetFormatPr defaultColWidth="9.140625" defaultRowHeight="12.75"/>
  <cols>
    <col min="1" max="1" width="15.85546875" customWidth="1"/>
    <col min="2" max="2" width="27.5703125" bestFit="1" customWidth="1"/>
    <col min="3" max="3" width="43.7109375" customWidth="1"/>
    <col min="4" max="4" width="72.28515625" customWidth="1"/>
    <col min="5" max="5" width="11.28515625" customWidth="1"/>
    <col min="6" max="6" width="12.5703125" customWidth="1"/>
    <col min="7" max="7" width="9.42578125" customWidth="1"/>
    <col min="8" max="8" width="13.5703125" customWidth="1"/>
    <col min="9" max="9" width="1.5703125" customWidth="1"/>
    <col min="10" max="10" width="12.28515625" customWidth="1"/>
    <col min="11" max="11" width="9.42578125" style="272" customWidth="1"/>
    <col min="12" max="12" width="3" customWidth="1"/>
  </cols>
  <sheetData>
    <row r="1" spans="1:12" s="1" customFormat="1" ht="18">
      <c r="A1" s="3"/>
      <c r="B1" s="585"/>
      <c r="C1" s="585"/>
      <c r="D1" s="584"/>
      <c r="E1" s="24"/>
      <c r="F1" s="25"/>
      <c r="G1" s="24"/>
      <c r="H1" s="25"/>
      <c r="I1" s="2"/>
      <c r="J1" s="3"/>
      <c r="K1" s="3"/>
      <c r="L1" s="3"/>
    </row>
    <row r="2" spans="1:12" s="1" customFormat="1" ht="40.5">
      <c r="A2" s="23" t="s">
        <v>2842</v>
      </c>
      <c r="B2" s="23"/>
      <c r="C2" s="23"/>
      <c r="D2" s="277"/>
      <c r="E2" s="253"/>
      <c r="F2" s="254"/>
      <c r="G2" s="26"/>
      <c r="H2" s="254"/>
      <c r="I2" s="13"/>
      <c r="J2" s="5"/>
      <c r="K2" s="5"/>
      <c r="L2" s="3"/>
    </row>
    <row r="3" spans="1:12" s="1" customFormat="1" ht="15.75">
      <c r="A3" s="268" t="s">
        <v>3659</v>
      </c>
      <c r="B3" s="29"/>
      <c r="C3" s="255"/>
      <c r="D3" s="278"/>
      <c r="E3" s="1124" t="s">
        <v>42</v>
      </c>
      <c r="F3" s="1184"/>
      <c r="G3" s="1184"/>
      <c r="H3" s="1184"/>
      <c r="I3" s="11"/>
      <c r="J3" s="5"/>
      <c r="K3" s="5"/>
      <c r="L3" s="3"/>
    </row>
    <row r="4" spans="1:12" s="8" customFormat="1" ht="15.75">
      <c r="A4" s="19"/>
      <c r="B4" s="256"/>
      <c r="C4" s="255"/>
      <c r="D4" s="279"/>
      <c r="E4" s="1124" t="s">
        <v>6</v>
      </c>
      <c r="F4" s="1124" t="s">
        <v>7</v>
      </c>
      <c r="G4" s="1185" t="s">
        <v>8</v>
      </c>
      <c r="H4" s="1187" t="s">
        <v>9</v>
      </c>
      <c r="I4" s="17"/>
      <c r="J4" s="6"/>
      <c r="K4" s="6"/>
    </row>
    <row r="5" spans="1:12" s="8" customFormat="1" ht="15.75">
      <c r="A5" s="10" t="s">
        <v>0</v>
      </c>
      <c r="B5" s="255"/>
      <c r="C5" s="255"/>
      <c r="D5" s="280"/>
      <c r="E5" s="1125"/>
      <c r="F5" s="1125"/>
      <c r="G5" s="1186"/>
      <c r="H5" s="1188"/>
      <c r="I5" s="17"/>
      <c r="J5" s="1182" t="s">
        <v>4</v>
      </c>
      <c r="K5" s="1182" t="s">
        <v>5</v>
      </c>
    </row>
    <row r="6" spans="1:12" s="8" customFormat="1" ht="15.75">
      <c r="A6" s="10" t="s">
        <v>1</v>
      </c>
      <c r="B6" s="10" t="s">
        <v>12</v>
      </c>
      <c r="C6" s="10" t="s">
        <v>2</v>
      </c>
      <c r="D6" s="281" t="s">
        <v>3</v>
      </c>
      <c r="E6" s="1125"/>
      <c r="F6" s="1125"/>
      <c r="G6" s="1186"/>
      <c r="H6" s="1188"/>
      <c r="I6" s="17"/>
      <c r="J6" s="1183"/>
      <c r="K6" s="1183"/>
    </row>
    <row r="7" spans="1:12" ht="178.5">
      <c r="A7" s="532">
        <v>1</v>
      </c>
      <c r="B7" s="531" t="s">
        <v>980</v>
      </c>
      <c r="C7" s="530" t="s">
        <v>4153</v>
      </c>
      <c r="D7" s="530" t="s">
        <v>4154</v>
      </c>
      <c r="E7" s="529">
        <v>1600000</v>
      </c>
      <c r="F7" s="528">
        <f>E7</f>
        <v>1600000</v>
      </c>
      <c r="G7" s="527">
        <f>E7</f>
        <v>1600000</v>
      </c>
      <c r="H7" s="526">
        <f>G7</f>
        <v>1600000</v>
      </c>
      <c r="I7" s="530"/>
      <c r="J7" s="530" t="s">
        <v>59</v>
      </c>
      <c r="K7" s="532" t="s">
        <v>59</v>
      </c>
    </row>
    <row r="8" spans="1:12">
      <c r="B8" s="525" t="s">
        <v>980</v>
      </c>
      <c r="C8" s="274" t="s">
        <v>2359</v>
      </c>
      <c r="D8" s="258" t="s">
        <v>1517</v>
      </c>
      <c r="E8" s="56">
        <v>175000</v>
      </c>
      <c r="F8" s="524">
        <f>E8+F7</f>
        <v>1775000</v>
      </c>
      <c r="G8" s="523">
        <f t="shared" ref="G8:G71" si="0">E8</f>
        <v>175000</v>
      </c>
      <c r="H8" s="522">
        <f>G8+H7</f>
        <v>1775000</v>
      </c>
      <c r="J8" s="260" t="s">
        <v>125</v>
      </c>
      <c r="K8" s="272" t="s">
        <v>647</v>
      </c>
    </row>
    <row r="9" spans="1:12">
      <c r="B9" s="525" t="s">
        <v>980</v>
      </c>
      <c r="C9" s="274" t="s">
        <v>2359</v>
      </c>
      <c r="D9" s="258" t="s">
        <v>1510</v>
      </c>
      <c r="E9" s="56">
        <v>1180000</v>
      </c>
      <c r="F9" s="521">
        <f>E9+F8</f>
        <v>2955000</v>
      </c>
      <c r="G9" s="520">
        <f t="shared" si="0"/>
        <v>1180000</v>
      </c>
      <c r="H9" s="519">
        <f>G9+H8</f>
        <v>2955000</v>
      </c>
      <c r="J9" s="260" t="s">
        <v>125</v>
      </c>
      <c r="K9" s="272" t="s">
        <v>647</v>
      </c>
    </row>
    <row r="10" spans="1:12">
      <c r="B10" s="525" t="s">
        <v>980</v>
      </c>
      <c r="C10" s="274" t="s">
        <v>2359</v>
      </c>
      <c r="D10" s="258" t="s">
        <v>1511</v>
      </c>
      <c r="E10" s="56">
        <v>90000</v>
      </c>
      <c r="F10" s="521">
        <f t="shared" ref="F10:F73" si="1">E10+F9</f>
        <v>3045000</v>
      </c>
      <c r="G10" s="520">
        <f t="shared" si="0"/>
        <v>90000</v>
      </c>
      <c r="H10" s="519">
        <f t="shared" ref="H10:H73" si="2">G10+H9</f>
        <v>3045000</v>
      </c>
      <c r="J10" s="260" t="s">
        <v>125</v>
      </c>
      <c r="K10" s="272" t="s">
        <v>647</v>
      </c>
    </row>
    <row r="11" spans="1:12">
      <c r="B11" s="525" t="s">
        <v>980</v>
      </c>
      <c r="C11" s="274" t="s">
        <v>2359</v>
      </c>
      <c r="D11" s="258" t="s">
        <v>1284</v>
      </c>
      <c r="E11" s="56">
        <v>300000</v>
      </c>
      <c r="F11" s="521">
        <f t="shared" si="1"/>
        <v>3345000</v>
      </c>
      <c r="G11" s="520">
        <f t="shared" si="0"/>
        <v>300000</v>
      </c>
      <c r="H11" s="519">
        <f t="shared" si="2"/>
        <v>3345000</v>
      </c>
      <c r="J11" s="260" t="s">
        <v>125</v>
      </c>
      <c r="K11" s="272" t="s">
        <v>647</v>
      </c>
    </row>
    <row r="12" spans="1:12">
      <c r="B12" s="525" t="s">
        <v>980</v>
      </c>
      <c r="C12" s="274" t="s">
        <v>2359</v>
      </c>
      <c r="D12" s="258" t="s">
        <v>1512</v>
      </c>
      <c r="E12" s="56">
        <v>960000</v>
      </c>
      <c r="F12" s="521">
        <f t="shared" si="1"/>
        <v>4305000</v>
      </c>
      <c r="G12" s="520">
        <f t="shared" si="0"/>
        <v>960000</v>
      </c>
      <c r="H12" s="519">
        <f t="shared" si="2"/>
        <v>4305000</v>
      </c>
      <c r="J12" s="260" t="s">
        <v>125</v>
      </c>
      <c r="K12" s="272" t="s">
        <v>647</v>
      </c>
    </row>
    <row r="13" spans="1:12">
      <c r="B13" s="525" t="s">
        <v>980</v>
      </c>
      <c r="C13" s="274" t="s">
        <v>2360</v>
      </c>
      <c r="D13" s="258" t="s">
        <v>2361</v>
      </c>
      <c r="E13" s="56">
        <v>7000</v>
      </c>
      <c r="F13" s="521">
        <f t="shared" si="1"/>
        <v>4312000</v>
      </c>
      <c r="G13" s="520">
        <f t="shared" si="0"/>
        <v>7000</v>
      </c>
      <c r="H13" s="519">
        <f t="shared" si="2"/>
        <v>4312000</v>
      </c>
      <c r="J13" t="s">
        <v>89</v>
      </c>
      <c r="K13" s="272" t="s">
        <v>90</v>
      </c>
    </row>
    <row r="14" spans="1:12">
      <c r="B14" s="525" t="s">
        <v>980</v>
      </c>
      <c r="C14" s="274" t="s">
        <v>2360</v>
      </c>
      <c r="D14" s="258" t="s">
        <v>1523</v>
      </c>
      <c r="E14" s="56">
        <v>85000</v>
      </c>
      <c r="F14" s="521">
        <f t="shared" si="1"/>
        <v>4397000</v>
      </c>
      <c r="G14" s="520">
        <f t="shared" si="0"/>
        <v>85000</v>
      </c>
      <c r="H14" s="519">
        <f t="shared" si="2"/>
        <v>4397000</v>
      </c>
      <c r="J14" t="s">
        <v>89</v>
      </c>
      <c r="K14" s="272" t="s">
        <v>90</v>
      </c>
    </row>
    <row r="15" spans="1:12">
      <c r="B15" s="525" t="s">
        <v>980</v>
      </c>
      <c r="C15" s="274" t="s">
        <v>2360</v>
      </c>
      <c r="D15" s="258" t="s">
        <v>1525</v>
      </c>
      <c r="E15" s="56">
        <v>18000</v>
      </c>
      <c r="F15" s="521">
        <f t="shared" si="1"/>
        <v>4415000</v>
      </c>
      <c r="G15" s="520">
        <f t="shared" si="0"/>
        <v>18000</v>
      </c>
      <c r="H15" s="519">
        <f t="shared" si="2"/>
        <v>4415000</v>
      </c>
      <c r="J15" t="s">
        <v>89</v>
      </c>
      <c r="K15" s="272" t="s">
        <v>90</v>
      </c>
    </row>
    <row r="16" spans="1:12">
      <c r="B16" s="525" t="s">
        <v>980</v>
      </c>
      <c r="C16" s="274" t="s">
        <v>2360</v>
      </c>
      <c r="D16" s="258" t="s">
        <v>1524</v>
      </c>
      <c r="E16" s="56">
        <v>300000</v>
      </c>
      <c r="F16" s="521">
        <f t="shared" si="1"/>
        <v>4715000</v>
      </c>
      <c r="G16" s="520">
        <f t="shared" si="0"/>
        <v>300000</v>
      </c>
      <c r="H16" s="519">
        <f t="shared" si="2"/>
        <v>4715000</v>
      </c>
      <c r="J16" t="s">
        <v>89</v>
      </c>
      <c r="K16" s="272" t="s">
        <v>90</v>
      </c>
    </row>
    <row r="17" spans="1:11">
      <c r="B17" s="525" t="s">
        <v>980</v>
      </c>
      <c r="C17" s="274" t="s">
        <v>1529</v>
      </c>
      <c r="D17" s="258" t="s">
        <v>4155</v>
      </c>
      <c r="E17" s="56">
        <v>6000</v>
      </c>
      <c r="F17" s="521">
        <f t="shared" si="1"/>
        <v>4721000</v>
      </c>
      <c r="G17" s="520">
        <f t="shared" si="0"/>
        <v>6000</v>
      </c>
      <c r="H17" s="519">
        <f t="shared" si="2"/>
        <v>4721000</v>
      </c>
      <c r="J17" t="s">
        <v>15</v>
      </c>
      <c r="K17" s="272" t="s">
        <v>672</v>
      </c>
    </row>
    <row r="18" spans="1:11">
      <c r="B18" s="525" t="s">
        <v>980</v>
      </c>
      <c r="C18" s="274" t="s">
        <v>1529</v>
      </c>
      <c r="D18" s="258" t="s">
        <v>1532</v>
      </c>
      <c r="E18" s="56">
        <v>5000</v>
      </c>
      <c r="F18" s="521">
        <f t="shared" si="1"/>
        <v>4726000</v>
      </c>
      <c r="G18" s="520">
        <f t="shared" si="0"/>
        <v>5000</v>
      </c>
      <c r="H18" s="519">
        <f t="shared" si="2"/>
        <v>4726000</v>
      </c>
      <c r="J18" t="s">
        <v>15</v>
      </c>
      <c r="K18" s="272" t="s">
        <v>672</v>
      </c>
    </row>
    <row r="19" spans="1:11">
      <c r="A19" s="284"/>
      <c r="B19" s="257" t="s">
        <v>980</v>
      </c>
      <c r="C19" s="118" t="s">
        <v>1529</v>
      </c>
      <c r="D19" s="258" t="s">
        <v>4156</v>
      </c>
      <c r="E19" s="56">
        <v>350000</v>
      </c>
      <c r="F19" s="521">
        <f t="shared" si="1"/>
        <v>5076000</v>
      </c>
      <c r="G19" s="520">
        <f t="shared" si="0"/>
        <v>350000</v>
      </c>
      <c r="H19" s="519">
        <f t="shared" si="2"/>
        <v>5076000</v>
      </c>
      <c r="J19" t="s">
        <v>15</v>
      </c>
      <c r="K19" s="272" t="s">
        <v>672</v>
      </c>
    </row>
    <row r="20" spans="1:11" ht="47.25">
      <c r="A20" s="284"/>
      <c r="B20" s="257" t="s">
        <v>980</v>
      </c>
      <c r="C20" s="118" t="s">
        <v>1529</v>
      </c>
      <c r="D20" s="518" t="s">
        <v>1530</v>
      </c>
      <c r="E20" s="56">
        <v>9188</v>
      </c>
      <c r="F20" s="521">
        <f t="shared" si="1"/>
        <v>5085188</v>
      </c>
      <c r="G20" s="520">
        <f t="shared" si="0"/>
        <v>9188</v>
      </c>
      <c r="H20" s="519">
        <f t="shared" si="2"/>
        <v>5085188</v>
      </c>
      <c r="J20" t="s">
        <v>15</v>
      </c>
      <c r="K20" s="272" t="s">
        <v>672</v>
      </c>
    </row>
    <row r="21" spans="1:11">
      <c r="A21" s="284"/>
      <c r="B21" s="257" t="s">
        <v>980</v>
      </c>
      <c r="C21" s="118" t="s">
        <v>1529</v>
      </c>
      <c r="D21" s="284" t="s">
        <v>1531</v>
      </c>
      <c r="E21" s="56">
        <v>594000</v>
      </c>
      <c r="F21" s="521">
        <f t="shared" si="1"/>
        <v>5679188</v>
      </c>
      <c r="G21" s="520">
        <f t="shared" si="0"/>
        <v>594000</v>
      </c>
      <c r="H21" s="519">
        <f t="shared" si="2"/>
        <v>5679188</v>
      </c>
      <c r="J21" t="s">
        <v>15</v>
      </c>
      <c r="K21" s="272" t="s">
        <v>672</v>
      </c>
    </row>
    <row r="22" spans="1:11">
      <c r="B22" s="525" t="s">
        <v>980</v>
      </c>
      <c r="C22" s="274" t="s">
        <v>1529</v>
      </c>
      <c r="D22" s="258" t="s">
        <v>4157</v>
      </c>
      <c r="E22" s="56">
        <v>11250</v>
      </c>
      <c r="F22" s="521">
        <f t="shared" si="1"/>
        <v>5690438</v>
      </c>
      <c r="G22" s="520">
        <f t="shared" si="0"/>
        <v>11250</v>
      </c>
      <c r="H22" s="519">
        <f t="shared" si="2"/>
        <v>5690438</v>
      </c>
      <c r="J22" t="s">
        <v>15</v>
      </c>
      <c r="K22" s="272" t="s">
        <v>672</v>
      </c>
    </row>
    <row r="23" spans="1:11">
      <c r="B23" s="525" t="s">
        <v>980</v>
      </c>
      <c r="C23" s="274" t="s">
        <v>1529</v>
      </c>
      <c r="D23" s="258" t="s">
        <v>4158</v>
      </c>
      <c r="E23" s="56">
        <v>735000</v>
      </c>
      <c r="F23" s="521">
        <f t="shared" si="1"/>
        <v>6425438</v>
      </c>
      <c r="G23" s="520">
        <f t="shared" si="0"/>
        <v>735000</v>
      </c>
      <c r="H23" s="519">
        <f t="shared" si="2"/>
        <v>6425438</v>
      </c>
      <c r="J23" t="s">
        <v>15</v>
      </c>
      <c r="K23" s="272" t="s">
        <v>672</v>
      </c>
    </row>
    <row r="24" spans="1:11">
      <c r="B24" s="525" t="s">
        <v>980</v>
      </c>
      <c r="C24" s="274" t="s">
        <v>1529</v>
      </c>
      <c r="D24" s="258" t="s">
        <v>4159</v>
      </c>
      <c r="E24" s="56">
        <v>75000</v>
      </c>
      <c r="F24" s="521">
        <f t="shared" si="1"/>
        <v>6500438</v>
      </c>
      <c r="G24" s="520">
        <f t="shared" si="0"/>
        <v>75000</v>
      </c>
      <c r="H24" s="519">
        <f t="shared" si="2"/>
        <v>6500438</v>
      </c>
      <c r="J24" t="s">
        <v>15</v>
      </c>
      <c r="K24" s="272" t="s">
        <v>672</v>
      </c>
    </row>
    <row r="25" spans="1:11">
      <c r="B25" s="525" t="s">
        <v>980</v>
      </c>
      <c r="C25" s="274" t="s">
        <v>1529</v>
      </c>
      <c r="D25" s="258" t="s">
        <v>1533</v>
      </c>
      <c r="E25" s="56">
        <v>6000</v>
      </c>
      <c r="F25" s="521">
        <f t="shared" si="1"/>
        <v>6506438</v>
      </c>
      <c r="G25" s="520">
        <f t="shared" si="0"/>
        <v>6000</v>
      </c>
      <c r="H25" s="519">
        <f t="shared" si="2"/>
        <v>6506438</v>
      </c>
      <c r="J25" t="s">
        <v>15</v>
      </c>
      <c r="K25" s="272" t="s">
        <v>672</v>
      </c>
    </row>
    <row r="26" spans="1:11">
      <c r="B26" s="525" t="s">
        <v>980</v>
      </c>
      <c r="C26" s="274" t="s">
        <v>2357</v>
      </c>
      <c r="D26" s="258" t="s">
        <v>2358</v>
      </c>
      <c r="E26" s="56">
        <v>20000</v>
      </c>
      <c r="F26" s="521">
        <f t="shared" si="1"/>
        <v>6526438</v>
      </c>
      <c r="G26" s="520">
        <f t="shared" si="0"/>
        <v>20000</v>
      </c>
      <c r="H26" s="519">
        <f t="shared" si="2"/>
        <v>6526438</v>
      </c>
      <c r="J26" t="s">
        <v>570</v>
      </c>
      <c r="K26" s="272" t="s">
        <v>675</v>
      </c>
    </row>
    <row r="27" spans="1:11">
      <c r="B27" s="525" t="s">
        <v>980</v>
      </c>
      <c r="C27" s="274" t="s">
        <v>2357</v>
      </c>
      <c r="D27" s="258" t="s">
        <v>1513</v>
      </c>
      <c r="E27" s="56">
        <v>240000</v>
      </c>
      <c r="F27" s="521">
        <f t="shared" si="1"/>
        <v>6766438</v>
      </c>
      <c r="G27" s="520">
        <f t="shared" si="0"/>
        <v>240000</v>
      </c>
      <c r="H27" s="519">
        <f t="shared" si="2"/>
        <v>6766438</v>
      </c>
      <c r="J27" t="s">
        <v>570</v>
      </c>
      <c r="K27" s="272" t="s">
        <v>675</v>
      </c>
    </row>
    <row r="28" spans="1:11">
      <c r="B28" s="525" t="s">
        <v>980</v>
      </c>
      <c r="C28" s="276" t="s">
        <v>2357</v>
      </c>
      <c r="D28" s="258" t="s">
        <v>4160</v>
      </c>
      <c r="E28" s="56">
        <v>13000</v>
      </c>
      <c r="F28" s="521">
        <f t="shared" si="1"/>
        <v>6779438</v>
      </c>
      <c r="G28" s="520">
        <f t="shared" si="0"/>
        <v>13000</v>
      </c>
      <c r="H28" s="519">
        <f t="shared" si="2"/>
        <v>6779438</v>
      </c>
      <c r="J28" t="s">
        <v>570</v>
      </c>
      <c r="K28" s="272" t="s">
        <v>675</v>
      </c>
    </row>
    <row r="29" spans="1:11">
      <c r="B29" s="525" t="s">
        <v>980</v>
      </c>
      <c r="C29" s="276" t="s">
        <v>2357</v>
      </c>
      <c r="D29" s="258" t="s">
        <v>1514</v>
      </c>
      <c r="E29" s="56">
        <v>10000</v>
      </c>
      <c r="F29" s="521">
        <f t="shared" si="1"/>
        <v>6789438</v>
      </c>
      <c r="G29" s="520">
        <f t="shared" si="0"/>
        <v>10000</v>
      </c>
      <c r="H29" s="519">
        <f t="shared" si="2"/>
        <v>6789438</v>
      </c>
      <c r="J29" t="s">
        <v>570</v>
      </c>
      <c r="K29" s="272" t="s">
        <v>675</v>
      </c>
    </row>
    <row r="30" spans="1:11">
      <c r="B30" s="525" t="s">
        <v>980</v>
      </c>
      <c r="C30" s="274" t="s">
        <v>2357</v>
      </c>
      <c r="D30" s="258" t="s">
        <v>1515</v>
      </c>
      <c r="E30" s="56">
        <v>25000</v>
      </c>
      <c r="F30" s="521">
        <f t="shared" si="1"/>
        <v>6814438</v>
      </c>
      <c r="G30" s="520">
        <f t="shared" si="0"/>
        <v>25000</v>
      </c>
      <c r="H30" s="519">
        <f t="shared" si="2"/>
        <v>6814438</v>
      </c>
      <c r="J30" t="s">
        <v>570</v>
      </c>
      <c r="K30" s="272" t="s">
        <v>675</v>
      </c>
    </row>
    <row r="31" spans="1:11">
      <c r="B31" s="525" t="s">
        <v>980</v>
      </c>
      <c r="C31" s="274" t="s">
        <v>2357</v>
      </c>
      <c r="D31" s="258" t="s">
        <v>1516</v>
      </c>
      <c r="E31" s="56">
        <v>15000</v>
      </c>
      <c r="F31" s="521">
        <f t="shared" si="1"/>
        <v>6829438</v>
      </c>
      <c r="G31" s="520">
        <f t="shared" si="0"/>
        <v>15000</v>
      </c>
      <c r="H31" s="519">
        <f t="shared" si="2"/>
        <v>6829438</v>
      </c>
      <c r="J31" t="s">
        <v>570</v>
      </c>
      <c r="K31" s="272" t="s">
        <v>675</v>
      </c>
    </row>
    <row r="32" spans="1:11">
      <c r="B32" s="525" t="s">
        <v>980</v>
      </c>
      <c r="C32" s="276" t="s">
        <v>1534</v>
      </c>
      <c r="D32" s="258" t="s">
        <v>4161</v>
      </c>
      <c r="E32" s="56">
        <v>15000</v>
      </c>
      <c r="F32" s="521">
        <f t="shared" si="1"/>
        <v>6844438</v>
      </c>
      <c r="G32" s="520">
        <f t="shared" si="0"/>
        <v>15000</v>
      </c>
      <c r="H32" s="519">
        <f t="shared" si="2"/>
        <v>6844438</v>
      </c>
      <c r="J32" t="s">
        <v>89</v>
      </c>
      <c r="K32" s="272" t="s">
        <v>90</v>
      </c>
    </row>
    <row r="33" spans="2:11">
      <c r="B33" s="525" t="s">
        <v>980</v>
      </c>
      <c r="C33" s="276" t="s">
        <v>1534</v>
      </c>
      <c r="D33" s="258" t="s">
        <v>4162</v>
      </c>
      <c r="E33" s="56">
        <v>6000</v>
      </c>
      <c r="F33" s="521">
        <f t="shared" si="1"/>
        <v>6850438</v>
      </c>
      <c r="G33" s="520">
        <f t="shared" si="0"/>
        <v>6000</v>
      </c>
      <c r="H33" s="519">
        <f t="shared" si="2"/>
        <v>6850438</v>
      </c>
      <c r="J33" t="s">
        <v>89</v>
      </c>
      <c r="K33" s="272" t="s">
        <v>90</v>
      </c>
    </row>
    <row r="34" spans="2:11">
      <c r="B34" s="525" t="s">
        <v>980</v>
      </c>
      <c r="C34" s="274" t="s">
        <v>1534</v>
      </c>
      <c r="D34" s="258" t="s">
        <v>1518</v>
      </c>
      <c r="E34" s="56">
        <v>1800000</v>
      </c>
      <c r="F34" s="521">
        <f t="shared" si="1"/>
        <v>8650438</v>
      </c>
      <c r="G34" s="520">
        <f t="shared" si="0"/>
        <v>1800000</v>
      </c>
      <c r="H34" s="519">
        <f t="shared" si="2"/>
        <v>8650438</v>
      </c>
      <c r="J34" t="s">
        <v>89</v>
      </c>
      <c r="K34" s="272" t="s">
        <v>90</v>
      </c>
    </row>
    <row r="35" spans="2:11">
      <c r="B35" s="525" t="s">
        <v>980</v>
      </c>
      <c r="C35" s="276" t="s">
        <v>1534</v>
      </c>
      <c r="D35" s="258" t="s">
        <v>1535</v>
      </c>
      <c r="E35" s="56">
        <v>7500</v>
      </c>
      <c r="F35" s="521">
        <f t="shared" si="1"/>
        <v>8657938</v>
      </c>
      <c r="G35" s="520">
        <f t="shared" si="0"/>
        <v>7500</v>
      </c>
      <c r="H35" s="519">
        <f t="shared" si="2"/>
        <v>8657938</v>
      </c>
      <c r="J35" t="s">
        <v>89</v>
      </c>
      <c r="K35" s="272" t="s">
        <v>90</v>
      </c>
    </row>
    <row r="36" spans="2:11">
      <c r="B36" s="525" t="s">
        <v>980</v>
      </c>
      <c r="C36" s="276" t="s">
        <v>1534</v>
      </c>
      <c r="D36" s="258" t="s">
        <v>1536</v>
      </c>
      <c r="E36" s="56">
        <v>65000</v>
      </c>
      <c r="F36" s="521">
        <f t="shared" si="1"/>
        <v>8722938</v>
      </c>
      <c r="G36" s="520">
        <f t="shared" si="0"/>
        <v>65000</v>
      </c>
      <c r="H36" s="519">
        <f t="shared" si="2"/>
        <v>8722938</v>
      </c>
      <c r="J36" t="s">
        <v>89</v>
      </c>
      <c r="K36" s="272" t="s">
        <v>90</v>
      </c>
    </row>
    <row r="37" spans="2:11">
      <c r="B37" s="525" t="s">
        <v>980</v>
      </c>
      <c r="C37" s="276" t="s">
        <v>1534</v>
      </c>
      <c r="D37" s="258" t="s">
        <v>1537</v>
      </c>
      <c r="E37" s="56">
        <v>15000</v>
      </c>
      <c r="F37" s="521">
        <f t="shared" si="1"/>
        <v>8737938</v>
      </c>
      <c r="G37" s="520">
        <f t="shared" si="0"/>
        <v>15000</v>
      </c>
      <c r="H37" s="519">
        <f t="shared" si="2"/>
        <v>8737938</v>
      </c>
      <c r="J37" t="s">
        <v>89</v>
      </c>
      <c r="K37" s="272" t="s">
        <v>90</v>
      </c>
    </row>
    <row r="38" spans="2:11">
      <c r="B38" s="525" t="s">
        <v>980</v>
      </c>
      <c r="C38" s="276" t="s">
        <v>1538</v>
      </c>
      <c r="D38" s="258" t="s">
        <v>4163</v>
      </c>
      <c r="E38" s="56">
        <v>8500</v>
      </c>
      <c r="F38" s="521">
        <f t="shared" si="1"/>
        <v>8746438</v>
      </c>
      <c r="G38" s="520">
        <f t="shared" si="0"/>
        <v>8500</v>
      </c>
      <c r="H38" s="519">
        <f t="shared" si="2"/>
        <v>8746438</v>
      </c>
      <c r="J38" t="s">
        <v>15</v>
      </c>
      <c r="K38" s="272" t="s">
        <v>672</v>
      </c>
    </row>
    <row r="39" spans="2:11">
      <c r="B39" s="525" t="s">
        <v>980</v>
      </c>
      <c r="C39" s="276" t="s">
        <v>1538</v>
      </c>
      <c r="D39" s="258" t="s">
        <v>1539</v>
      </c>
      <c r="E39" s="56">
        <v>35000</v>
      </c>
      <c r="F39" s="521">
        <f t="shared" si="1"/>
        <v>8781438</v>
      </c>
      <c r="G39" s="520">
        <f t="shared" si="0"/>
        <v>35000</v>
      </c>
      <c r="H39" s="519">
        <f t="shared" si="2"/>
        <v>8781438</v>
      </c>
      <c r="J39" t="s">
        <v>15</v>
      </c>
      <c r="K39" s="272" t="s">
        <v>672</v>
      </c>
    </row>
    <row r="40" spans="2:11">
      <c r="B40" s="525" t="s">
        <v>980</v>
      </c>
      <c r="C40" s="276" t="s">
        <v>1538</v>
      </c>
      <c r="D40" s="258" t="s">
        <v>4164</v>
      </c>
      <c r="E40" s="56">
        <v>9500</v>
      </c>
      <c r="F40" s="521">
        <f t="shared" si="1"/>
        <v>8790938</v>
      </c>
      <c r="G40" s="520">
        <f t="shared" si="0"/>
        <v>9500</v>
      </c>
      <c r="H40" s="519">
        <f t="shared" si="2"/>
        <v>8790938</v>
      </c>
      <c r="J40" t="s">
        <v>15</v>
      </c>
      <c r="K40" s="272" t="s">
        <v>672</v>
      </c>
    </row>
    <row r="41" spans="2:11" ht="15.75">
      <c r="B41" s="525" t="s">
        <v>980</v>
      </c>
      <c r="C41" s="518" t="s">
        <v>1538</v>
      </c>
      <c r="D41" s="274" t="s">
        <v>1541</v>
      </c>
      <c r="E41" s="56">
        <v>10200</v>
      </c>
      <c r="F41" s="521">
        <f t="shared" si="1"/>
        <v>8801138</v>
      </c>
      <c r="G41" s="520">
        <f t="shared" si="0"/>
        <v>10200</v>
      </c>
      <c r="H41" s="519">
        <f t="shared" si="2"/>
        <v>8801138</v>
      </c>
      <c r="J41" t="s">
        <v>15</v>
      </c>
      <c r="K41" s="272" t="s">
        <v>672</v>
      </c>
    </row>
    <row r="42" spans="2:11">
      <c r="B42" s="525" t="s">
        <v>980</v>
      </c>
      <c r="C42" s="276" t="s">
        <v>1538</v>
      </c>
      <c r="D42" s="258" t="s">
        <v>1542</v>
      </c>
      <c r="E42" s="56">
        <v>29100</v>
      </c>
      <c r="F42" s="521">
        <f t="shared" si="1"/>
        <v>8830238</v>
      </c>
      <c r="G42" s="520">
        <f t="shared" si="0"/>
        <v>29100</v>
      </c>
      <c r="H42" s="519">
        <f t="shared" si="2"/>
        <v>8830238</v>
      </c>
      <c r="J42" t="s">
        <v>15</v>
      </c>
      <c r="K42" s="272" t="s">
        <v>672</v>
      </c>
    </row>
    <row r="43" spans="2:11">
      <c r="B43" s="525" t="s">
        <v>980</v>
      </c>
      <c r="C43" s="276" t="s">
        <v>1538</v>
      </c>
      <c r="D43" s="258" t="s">
        <v>4165</v>
      </c>
      <c r="E43" s="56">
        <v>300000</v>
      </c>
      <c r="F43" s="521">
        <f t="shared" si="1"/>
        <v>9130238</v>
      </c>
      <c r="G43" s="520">
        <f t="shared" si="0"/>
        <v>300000</v>
      </c>
      <c r="H43" s="519">
        <f t="shared" si="2"/>
        <v>9130238</v>
      </c>
      <c r="J43" t="s">
        <v>15</v>
      </c>
      <c r="K43" s="272" t="s">
        <v>672</v>
      </c>
    </row>
    <row r="44" spans="2:11">
      <c r="B44" s="525" t="s">
        <v>980</v>
      </c>
      <c r="C44" s="276" t="s">
        <v>1538</v>
      </c>
      <c r="D44" s="258" t="s">
        <v>4158</v>
      </c>
      <c r="E44" s="56">
        <v>1735000</v>
      </c>
      <c r="F44" s="521">
        <f t="shared" si="1"/>
        <v>10865238</v>
      </c>
      <c r="G44" s="520">
        <f t="shared" si="0"/>
        <v>1735000</v>
      </c>
      <c r="H44" s="519">
        <f t="shared" si="2"/>
        <v>10865238</v>
      </c>
      <c r="J44" t="s">
        <v>15</v>
      </c>
      <c r="K44" s="272" t="s">
        <v>672</v>
      </c>
    </row>
    <row r="45" spans="2:11">
      <c r="B45" s="525" t="s">
        <v>980</v>
      </c>
      <c r="C45" s="276" t="s">
        <v>1538</v>
      </c>
      <c r="D45" s="258" t="s">
        <v>1540</v>
      </c>
      <c r="E45" s="56">
        <v>7000</v>
      </c>
      <c r="F45" s="521">
        <f t="shared" si="1"/>
        <v>10872238</v>
      </c>
      <c r="G45" s="520">
        <f t="shared" si="0"/>
        <v>7000</v>
      </c>
      <c r="H45" s="519">
        <f t="shared" si="2"/>
        <v>10872238</v>
      </c>
      <c r="J45" t="s">
        <v>15</v>
      </c>
      <c r="K45" s="272" t="s">
        <v>672</v>
      </c>
    </row>
    <row r="46" spans="2:11">
      <c r="B46" s="525" t="s">
        <v>980</v>
      </c>
      <c r="C46" s="276" t="s">
        <v>1538</v>
      </c>
      <c r="D46" s="258" t="s">
        <v>4166</v>
      </c>
      <c r="E46" s="56">
        <v>400000</v>
      </c>
      <c r="F46" s="521">
        <f t="shared" si="1"/>
        <v>11272238</v>
      </c>
      <c r="G46" s="520">
        <f t="shared" si="0"/>
        <v>400000</v>
      </c>
      <c r="H46" s="519">
        <f t="shared" si="2"/>
        <v>11272238</v>
      </c>
      <c r="J46" t="s">
        <v>15</v>
      </c>
      <c r="K46" s="272" t="s">
        <v>672</v>
      </c>
    </row>
    <row r="47" spans="2:11">
      <c r="B47" s="525" t="s">
        <v>980</v>
      </c>
      <c r="C47" s="276" t="s">
        <v>1538</v>
      </c>
      <c r="D47" s="258" t="s">
        <v>4167</v>
      </c>
      <c r="E47" s="56">
        <v>175000</v>
      </c>
      <c r="F47" s="521">
        <f t="shared" si="1"/>
        <v>11447238</v>
      </c>
      <c r="G47" s="520">
        <f t="shared" si="0"/>
        <v>175000</v>
      </c>
      <c r="H47" s="519">
        <f t="shared" si="2"/>
        <v>11447238</v>
      </c>
      <c r="J47" t="s">
        <v>15</v>
      </c>
      <c r="K47" s="272" t="s">
        <v>672</v>
      </c>
    </row>
    <row r="48" spans="2:11">
      <c r="B48" s="525" t="s">
        <v>980</v>
      </c>
      <c r="C48" s="276" t="s">
        <v>1556</v>
      </c>
      <c r="D48" s="258" t="s">
        <v>4168</v>
      </c>
      <c r="E48" s="56">
        <v>2250000</v>
      </c>
      <c r="F48" s="521">
        <f t="shared" si="1"/>
        <v>13697238</v>
      </c>
      <c r="G48" s="520">
        <f t="shared" si="0"/>
        <v>2250000</v>
      </c>
      <c r="H48" s="519">
        <f t="shared" si="2"/>
        <v>13697238</v>
      </c>
      <c r="J48" t="s">
        <v>15</v>
      </c>
      <c r="K48" s="272" t="s">
        <v>672</v>
      </c>
    </row>
    <row r="49" spans="2:11">
      <c r="B49" s="525" t="s">
        <v>980</v>
      </c>
      <c r="C49" s="276" t="s">
        <v>1556</v>
      </c>
      <c r="D49" s="258" t="s">
        <v>1565</v>
      </c>
      <c r="E49" s="56">
        <v>5000</v>
      </c>
      <c r="F49" s="521">
        <f t="shared" si="1"/>
        <v>13702238</v>
      </c>
      <c r="G49" s="520">
        <f t="shared" si="0"/>
        <v>5000</v>
      </c>
      <c r="H49" s="519">
        <f t="shared" si="2"/>
        <v>13702238</v>
      </c>
      <c r="J49" t="s">
        <v>15</v>
      </c>
      <c r="K49" s="272" t="s">
        <v>672</v>
      </c>
    </row>
    <row r="50" spans="2:11">
      <c r="B50" s="525" t="s">
        <v>980</v>
      </c>
      <c r="C50" s="276" t="s">
        <v>1556</v>
      </c>
      <c r="D50" s="258" t="s">
        <v>1566</v>
      </c>
      <c r="E50" s="56">
        <v>10000</v>
      </c>
      <c r="F50" s="521">
        <f t="shared" si="1"/>
        <v>13712238</v>
      </c>
      <c r="G50" s="520">
        <f t="shared" si="0"/>
        <v>10000</v>
      </c>
      <c r="H50" s="519">
        <f t="shared" si="2"/>
        <v>13712238</v>
      </c>
      <c r="J50" t="s">
        <v>15</v>
      </c>
      <c r="K50" s="272" t="s">
        <v>672</v>
      </c>
    </row>
    <row r="51" spans="2:11">
      <c r="B51" s="525" t="s">
        <v>980</v>
      </c>
      <c r="C51" s="276" t="s">
        <v>1556</v>
      </c>
      <c r="D51" s="258" t="s">
        <v>1568</v>
      </c>
      <c r="E51" s="56">
        <v>6500</v>
      </c>
      <c r="F51" s="521">
        <f t="shared" si="1"/>
        <v>13718738</v>
      </c>
      <c r="G51" s="520">
        <f t="shared" si="0"/>
        <v>6500</v>
      </c>
      <c r="H51" s="519">
        <f t="shared" si="2"/>
        <v>13718738</v>
      </c>
      <c r="J51" t="s">
        <v>15</v>
      </c>
      <c r="K51" s="272" t="s">
        <v>672</v>
      </c>
    </row>
    <row r="52" spans="2:11">
      <c r="B52" s="525" t="s">
        <v>980</v>
      </c>
      <c r="C52" s="276" t="s">
        <v>1556</v>
      </c>
      <c r="D52" s="258" t="s">
        <v>1559</v>
      </c>
      <c r="E52" s="56">
        <v>10000</v>
      </c>
      <c r="F52" s="521">
        <f t="shared" si="1"/>
        <v>13728738</v>
      </c>
      <c r="G52" s="520">
        <f t="shared" si="0"/>
        <v>10000</v>
      </c>
      <c r="H52" s="519">
        <f t="shared" si="2"/>
        <v>13728738</v>
      </c>
      <c r="J52" t="s">
        <v>15</v>
      </c>
      <c r="K52" s="272" t="s">
        <v>672</v>
      </c>
    </row>
    <row r="53" spans="2:11">
      <c r="B53" s="525" t="s">
        <v>980</v>
      </c>
      <c r="C53" s="276" t="s">
        <v>1556</v>
      </c>
      <c r="D53" s="258" t="s">
        <v>4169</v>
      </c>
      <c r="E53" s="56">
        <v>358000</v>
      </c>
      <c r="F53" s="521">
        <f t="shared" si="1"/>
        <v>14086738</v>
      </c>
      <c r="G53" s="520">
        <f t="shared" si="0"/>
        <v>358000</v>
      </c>
      <c r="H53" s="519">
        <f t="shared" si="2"/>
        <v>14086738</v>
      </c>
      <c r="J53" t="s">
        <v>15</v>
      </c>
      <c r="K53" s="272" t="s">
        <v>672</v>
      </c>
    </row>
    <row r="54" spans="2:11">
      <c r="B54" s="525" t="s">
        <v>980</v>
      </c>
      <c r="C54" s="276" t="s">
        <v>1556</v>
      </c>
      <c r="D54" s="258" t="s">
        <v>1560</v>
      </c>
      <c r="E54" s="56">
        <v>50000</v>
      </c>
      <c r="F54" s="521">
        <f t="shared" si="1"/>
        <v>14136738</v>
      </c>
      <c r="G54" s="520">
        <f t="shared" si="0"/>
        <v>50000</v>
      </c>
      <c r="H54" s="519">
        <f t="shared" si="2"/>
        <v>14136738</v>
      </c>
      <c r="J54" t="s">
        <v>15</v>
      </c>
      <c r="K54" s="272" t="s">
        <v>672</v>
      </c>
    </row>
    <row r="55" spans="2:11">
      <c r="B55" s="525" t="s">
        <v>980</v>
      </c>
      <c r="C55" s="276" t="s">
        <v>1556</v>
      </c>
      <c r="D55" s="258" t="s">
        <v>4170</v>
      </c>
      <c r="E55" s="56">
        <v>14000</v>
      </c>
      <c r="F55" s="521">
        <f t="shared" si="1"/>
        <v>14150738</v>
      </c>
      <c r="G55" s="520">
        <f t="shared" si="0"/>
        <v>14000</v>
      </c>
      <c r="H55" s="519">
        <f t="shared" si="2"/>
        <v>14150738</v>
      </c>
      <c r="J55" t="s">
        <v>15</v>
      </c>
      <c r="K55" s="272" t="s">
        <v>672</v>
      </c>
    </row>
    <row r="56" spans="2:11">
      <c r="B56" s="525" t="s">
        <v>980</v>
      </c>
      <c r="C56" s="275" t="s">
        <v>1556</v>
      </c>
      <c r="D56" s="258" t="s">
        <v>1562</v>
      </c>
      <c r="E56" s="56">
        <v>12750</v>
      </c>
      <c r="F56" s="521">
        <f t="shared" si="1"/>
        <v>14163488</v>
      </c>
      <c r="G56" s="520">
        <f t="shared" si="0"/>
        <v>12750</v>
      </c>
      <c r="H56" s="519">
        <f t="shared" si="2"/>
        <v>14163488</v>
      </c>
      <c r="J56" t="s">
        <v>15</v>
      </c>
      <c r="K56" s="272" t="s">
        <v>672</v>
      </c>
    </row>
    <row r="57" spans="2:11">
      <c r="B57" s="525" t="s">
        <v>980</v>
      </c>
      <c r="C57" s="275" t="s">
        <v>1556</v>
      </c>
      <c r="D57" s="258" t="s">
        <v>1564</v>
      </c>
      <c r="E57" s="56">
        <v>15000</v>
      </c>
      <c r="F57" s="521">
        <f t="shared" si="1"/>
        <v>14178488</v>
      </c>
      <c r="G57" s="520">
        <f t="shared" si="0"/>
        <v>15000</v>
      </c>
      <c r="H57" s="519">
        <f t="shared" si="2"/>
        <v>14178488</v>
      </c>
      <c r="J57" t="s">
        <v>15</v>
      </c>
      <c r="K57" s="272" t="s">
        <v>672</v>
      </c>
    </row>
    <row r="58" spans="2:11">
      <c r="B58" s="525" t="s">
        <v>980</v>
      </c>
      <c r="C58" s="275" t="s">
        <v>1556</v>
      </c>
      <c r="D58" s="273" t="s">
        <v>1557</v>
      </c>
      <c r="E58" s="56">
        <v>2500000</v>
      </c>
      <c r="F58" s="521">
        <f t="shared" si="1"/>
        <v>16678488</v>
      </c>
      <c r="G58" s="520">
        <f t="shared" si="0"/>
        <v>2500000</v>
      </c>
      <c r="H58" s="519">
        <f t="shared" si="2"/>
        <v>16678488</v>
      </c>
      <c r="J58" t="s">
        <v>15</v>
      </c>
      <c r="K58" s="272" t="s">
        <v>672</v>
      </c>
    </row>
    <row r="59" spans="2:11">
      <c r="B59" s="525" t="s">
        <v>980</v>
      </c>
      <c r="C59" s="275" t="s">
        <v>1556</v>
      </c>
      <c r="D59" s="258" t="s">
        <v>4171</v>
      </c>
      <c r="E59" s="56">
        <v>532000</v>
      </c>
      <c r="F59" s="521">
        <f t="shared" si="1"/>
        <v>17210488</v>
      </c>
      <c r="G59" s="520">
        <f t="shared" si="0"/>
        <v>532000</v>
      </c>
      <c r="H59" s="519">
        <f t="shared" si="2"/>
        <v>17210488</v>
      </c>
      <c r="J59" t="s">
        <v>15</v>
      </c>
      <c r="K59" s="272" t="s">
        <v>672</v>
      </c>
    </row>
    <row r="60" spans="2:11">
      <c r="B60" s="525" t="s">
        <v>980</v>
      </c>
      <c r="C60" s="275" t="s">
        <v>1556</v>
      </c>
      <c r="D60" s="258" t="s">
        <v>4172</v>
      </c>
      <c r="E60" s="56">
        <v>425000</v>
      </c>
      <c r="F60" s="521">
        <f t="shared" si="1"/>
        <v>17635488</v>
      </c>
      <c r="G60" s="520">
        <f t="shared" si="0"/>
        <v>425000</v>
      </c>
      <c r="H60" s="519">
        <f t="shared" si="2"/>
        <v>17635488</v>
      </c>
      <c r="J60" t="s">
        <v>15</v>
      </c>
      <c r="K60" s="272" t="s">
        <v>672</v>
      </c>
    </row>
    <row r="61" spans="2:11">
      <c r="B61" s="525" t="s">
        <v>980</v>
      </c>
      <c r="C61" s="275" t="s">
        <v>1556</v>
      </c>
      <c r="D61" s="258" t="s">
        <v>1569</v>
      </c>
      <c r="E61" s="56">
        <v>50000</v>
      </c>
      <c r="F61" s="521">
        <f t="shared" si="1"/>
        <v>17685488</v>
      </c>
      <c r="G61" s="520">
        <f t="shared" si="0"/>
        <v>50000</v>
      </c>
      <c r="H61" s="519">
        <f t="shared" si="2"/>
        <v>17685488</v>
      </c>
      <c r="J61" t="s">
        <v>15</v>
      </c>
      <c r="K61" s="272" t="s">
        <v>672</v>
      </c>
    </row>
    <row r="62" spans="2:11">
      <c r="B62" s="525" t="s">
        <v>980</v>
      </c>
      <c r="C62" s="275" t="s">
        <v>1556</v>
      </c>
      <c r="D62" s="258" t="s">
        <v>4173</v>
      </c>
      <c r="E62" s="56">
        <v>150000</v>
      </c>
      <c r="F62" s="521">
        <f t="shared" si="1"/>
        <v>17835488</v>
      </c>
      <c r="G62" s="520">
        <f t="shared" si="0"/>
        <v>150000</v>
      </c>
      <c r="H62" s="519">
        <f t="shared" si="2"/>
        <v>17835488</v>
      </c>
      <c r="J62" t="s">
        <v>15</v>
      </c>
      <c r="K62" s="272" t="s">
        <v>672</v>
      </c>
    </row>
    <row r="63" spans="2:11">
      <c r="B63" s="525" t="s">
        <v>980</v>
      </c>
      <c r="C63" s="275" t="s">
        <v>1556</v>
      </c>
      <c r="D63" s="258" t="s">
        <v>4174</v>
      </c>
      <c r="E63" s="56">
        <v>150000</v>
      </c>
      <c r="F63" s="521">
        <f t="shared" si="1"/>
        <v>17985488</v>
      </c>
      <c r="G63" s="520">
        <f t="shared" si="0"/>
        <v>150000</v>
      </c>
      <c r="H63" s="519">
        <f t="shared" si="2"/>
        <v>17985488</v>
      </c>
      <c r="J63" t="s">
        <v>15</v>
      </c>
      <c r="K63" s="272" t="s">
        <v>672</v>
      </c>
    </row>
    <row r="64" spans="2:11">
      <c r="B64" s="525" t="s">
        <v>980</v>
      </c>
      <c r="C64" s="275" t="s">
        <v>1556</v>
      </c>
      <c r="D64" s="258" t="s">
        <v>1558</v>
      </c>
      <c r="E64" s="56">
        <v>175000</v>
      </c>
      <c r="F64" s="521">
        <f t="shared" si="1"/>
        <v>18160488</v>
      </c>
      <c r="G64" s="520">
        <f t="shared" si="0"/>
        <v>175000</v>
      </c>
      <c r="H64" s="519">
        <f t="shared" si="2"/>
        <v>18160488</v>
      </c>
      <c r="J64" t="s">
        <v>15</v>
      </c>
      <c r="K64" s="272" t="s">
        <v>672</v>
      </c>
    </row>
    <row r="65" spans="2:11">
      <c r="B65" s="525" t="s">
        <v>980</v>
      </c>
      <c r="C65" s="275" t="s">
        <v>1556</v>
      </c>
      <c r="D65" s="258" t="s">
        <v>1561</v>
      </c>
      <c r="E65" s="56">
        <v>31250</v>
      </c>
      <c r="F65" s="521">
        <f t="shared" si="1"/>
        <v>18191738</v>
      </c>
      <c r="G65" s="520">
        <f t="shared" si="0"/>
        <v>31250</v>
      </c>
      <c r="H65" s="519">
        <f t="shared" si="2"/>
        <v>18191738</v>
      </c>
      <c r="J65" t="s">
        <v>15</v>
      </c>
      <c r="K65" s="272" t="s">
        <v>672</v>
      </c>
    </row>
    <row r="66" spans="2:11">
      <c r="B66" s="525" t="s">
        <v>980</v>
      </c>
      <c r="C66" s="275" t="s">
        <v>1556</v>
      </c>
      <c r="D66" s="258" t="s">
        <v>1563</v>
      </c>
      <c r="E66" s="56">
        <v>9000</v>
      </c>
      <c r="F66" s="521">
        <f t="shared" si="1"/>
        <v>18200738</v>
      </c>
      <c r="G66" s="520">
        <f t="shared" si="0"/>
        <v>9000</v>
      </c>
      <c r="H66" s="519">
        <f t="shared" si="2"/>
        <v>18200738</v>
      </c>
      <c r="J66" t="s">
        <v>15</v>
      </c>
      <c r="K66" s="272" t="s">
        <v>672</v>
      </c>
    </row>
    <row r="67" spans="2:11">
      <c r="B67" s="525" t="s">
        <v>980</v>
      </c>
      <c r="C67" s="276" t="s">
        <v>1556</v>
      </c>
      <c r="D67" s="274" t="s">
        <v>1567</v>
      </c>
      <c r="E67" s="56">
        <v>40000</v>
      </c>
      <c r="F67" s="521">
        <f t="shared" si="1"/>
        <v>18240738</v>
      </c>
      <c r="G67" s="520">
        <f t="shared" si="0"/>
        <v>40000</v>
      </c>
      <c r="H67" s="519">
        <f t="shared" si="2"/>
        <v>18240738</v>
      </c>
      <c r="J67" t="s">
        <v>15</v>
      </c>
      <c r="K67" s="272" t="s">
        <v>672</v>
      </c>
    </row>
    <row r="68" spans="2:11">
      <c r="B68" s="525" t="s">
        <v>980</v>
      </c>
      <c r="C68" s="276" t="s">
        <v>1556</v>
      </c>
      <c r="D68" s="258" t="s">
        <v>1570</v>
      </c>
      <c r="E68" s="56">
        <v>170000</v>
      </c>
      <c r="F68" s="521">
        <f t="shared" si="1"/>
        <v>18410738</v>
      </c>
      <c r="G68" s="520">
        <f t="shared" si="0"/>
        <v>170000</v>
      </c>
      <c r="H68" s="519">
        <f t="shared" si="2"/>
        <v>18410738</v>
      </c>
      <c r="J68" t="s">
        <v>15</v>
      </c>
      <c r="K68" s="272" t="s">
        <v>672</v>
      </c>
    </row>
    <row r="69" spans="2:11">
      <c r="B69" s="525" t="s">
        <v>980</v>
      </c>
      <c r="C69" s="276" t="s">
        <v>1572</v>
      </c>
      <c r="D69" s="258" t="s">
        <v>1573</v>
      </c>
      <c r="E69" s="56">
        <v>30000</v>
      </c>
      <c r="F69" s="521">
        <f t="shared" si="1"/>
        <v>18440738</v>
      </c>
      <c r="G69" s="520">
        <f t="shared" si="0"/>
        <v>30000</v>
      </c>
      <c r="H69" s="519">
        <f t="shared" si="2"/>
        <v>18440738</v>
      </c>
      <c r="J69" t="s">
        <v>89</v>
      </c>
      <c r="K69" s="272" t="s">
        <v>90</v>
      </c>
    </row>
    <row r="70" spans="2:11">
      <c r="B70" s="525" t="s">
        <v>980</v>
      </c>
      <c r="C70" s="276" t="s">
        <v>1572</v>
      </c>
      <c r="D70" s="258" t="s">
        <v>1518</v>
      </c>
      <c r="E70" s="56">
        <v>915000</v>
      </c>
      <c r="F70" s="521">
        <f t="shared" si="1"/>
        <v>19355738</v>
      </c>
      <c r="G70" s="520">
        <f t="shared" si="0"/>
        <v>915000</v>
      </c>
      <c r="H70" s="519">
        <f t="shared" si="2"/>
        <v>19355738</v>
      </c>
      <c r="J70" t="s">
        <v>89</v>
      </c>
      <c r="K70" s="272" t="s">
        <v>90</v>
      </c>
    </row>
    <row r="71" spans="2:11">
      <c r="B71" s="525" t="s">
        <v>980</v>
      </c>
      <c r="C71" s="276" t="s">
        <v>4175</v>
      </c>
      <c r="D71" s="258" t="s">
        <v>1522</v>
      </c>
      <c r="E71" s="56">
        <v>140000</v>
      </c>
      <c r="F71" s="521">
        <f t="shared" si="1"/>
        <v>19495738</v>
      </c>
      <c r="G71" s="520">
        <f t="shared" si="0"/>
        <v>140000</v>
      </c>
      <c r="H71" s="519">
        <f t="shared" si="2"/>
        <v>19495738</v>
      </c>
      <c r="J71" t="s">
        <v>14</v>
      </c>
      <c r="K71" s="272" t="s">
        <v>63</v>
      </c>
    </row>
    <row r="72" spans="2:11">
      <c r="B72" s="525" t="s">
        <v>980</v>
      </c>
      <c r="C72" s="276" t="s">
        <v>4175</v>
      </c>
      <c r="D72" s="258" t="s">
        <v>4176</v>
      </c>
      <c r="E72" s="56">
        <v>3350000</v>
      </c>
      <c r="F72" s="521">
        <f t="shared" si="1"/>
        <v>22845738</v>
      </c>
      <c r="G72" s="520">
        <f t="shared" ref="G72:G122" si="3">E72</f>
        <v>3350000</v>
      </c>
      <c r="H72" s="519">
        <f t="shared" si="2"/>
        <v>22845738</v>
      </c>
      <c r="J72" t="s">
        <v>14</v>
      </c>
      <c r="K72" s="272" t="s">
        <v>63</v>
      </c>
    </row>
    <row r="73" spans="2:11">
      <c r="B73" s="525" t="s">
        <v>980</v>
      </c>
      <c r="C73" s="276" t="s">
        <v>4175</v>
      </c>
      <c r="D73" s="274" t="s">
        <v>4177</v>
      </c>
      <c r="E73" s="56">
        <v>1470000</v>
      </c>
      <c r="F73" s="521">
        <f t="shared" si="1"/>
        <v>24315738</v>
      </c>
      <c r="G73" s="520">
        <f t="shared" si="3"/>
        <v>1470000</v>
      </c>
      <c r="H73" s="519">
        <f t="shared" si="2"/>
        <v>24315738</v>
      </c>
      <c r="J73" t="s">
        <v>14</v>
      </c>
      <c r="K73" s="272" t="s">
        <v>63</v>
      </c>
    </row>
    <row r="74" spans="2:11">
      <c r="B74" s="525" t="s">
        <v>980</v>
      </c>
      <c r="C74" s="276" t="s">
        <v>1575</v>
      </c>
      <c r="D74" s="274" t="s">
        <v>4155</v>
      </c>
      <c r="E74" s="56">
        <v>9000</v>
      </c>
      <c r="F74" s="521">
        <f t="shared" ref="F74:F122" si="4">E74+F73</f>
        <v>24324738</v>
      </c>
      <c r="G74" s="520">
        <f t="shared" si="3"/>
        <v>9000</v>
      </c>
      <c r="H74" s="519">
        <f t="shared" ref="H74:H122" si="5">G74+H73</f>
        <v>24324738</v>
      </c>
      <c r="J74" t="s">
        <v>15</v>
      </c>
      <c r="K74" s="272" t="s">
        <v>672</v>
      </c>
    </row>
    <row r="75" spans="2:11">
      <c r="B75" s="525" t="s">
        <v>980</v>
      </c>
      <c r="C75" s="276" t="s">
        <v>1575</v>
      </c>
      <c r="D75" s="258" t="s">
        <v>1580</v>
      </c>
      <c r="E75" s="56">
        <v>165000</v>
      </c>
      <c r="F75" s="521">
        <f t="shared" si="4"/>
        <v>24489738</v>
      </c>
      <c r="G75" s="520">
        <f t="shared" si="3"/>
        <v>165000</v>
      </c>
      <c r="H75" s="519">
        <f t="shared" si="5"/>
        <v>24489738</v>
      </c>
      <c r="J75" t="s">
        <v>15</v>
      </c>
      <c r="K75" s="272" t="s">
        <v>672</v>
      </c>
    </row>
    <row r="76" spans="2:11">
      <c r="B76" s="525" t="s">
        <v>980</v>
      </c>
      <c r="C76" s="276" t="s">
        <v>1575</v>
      </c>
      <c r="D76" s="274" t="s">
        <v>4178</v>
      </c>
      <c r="E76" s="56">
        <v>65000</v>
      </c>
      <c r="F76" s="521">
        <f t="shared" si="4"/>
        <v>24554738</v>
      </c>
      <c r="G76" s="520">
        <f t="shared" si="3"/>
        <v>65000</v>
      </c>
      <c r="H76" s="519">
        <f t="shared" si="5"/>
        <v>24554738</v>
      </c>
      <c r="J76" t="s">
        <v>15</v>
      </c>
      <c r="K76" s="272" t="s">
        <v>672</v>
      </c>
    </row>
    <row r="77" spans="2:11">
      <c r="B77" s="525" t="s">
        <v>980</v>
      </c>
      <c r="C77" s="276" t="s">
        <v>1575</v>
      </c>
      <c r="D77" s="274" t="s">
        <v>1579</v>
      </c>
      <c r="E77" s="56">
        <v>50000</v>
      </c>
      <c r="F77" s="521">
        <f t="shared" si="4"/>
        <v>24604738</v>
      </c>
      <c r="G77" s="520">
        <f t="shared" si="3"/>
        <v>50000</v>
      </c>
      <c r="H77" s="519">
        <f t="shared" si="5"/>
        <v>24604738</v>
      </c>
      <c r="J77" t="s">
        <v>15</v>
      </c>
      <c r="K77" s="272" t="s">
        <v>672</v>
      </c>
    </row>
    <row r="78" spans="2:11">
      <c r="B78" s="525" t="s">
        <v>980</v>
      </c>
      <c r="C78" s="276" t="s">
        <v>1575</v>
      </c>
      <c r="D78" s="258" t="s">
        <v>4179</v>
      </c>
      <c r="E78" s="56">
        <v>9000</v>
      </c>
      <c r="F78" s="521">
        <f t="shared" si="4"/>
        <v>24613738</v>
      </c>
      <c r="G78" s="520">
        <f t="shared" si="3"/>
        <v>9000</v>
      </c>
      <c r="H78" s="519">
        <f t="shared" si="5"/>
        <v>24613738</v>
      </c>
      <c r="J78" t="s">
        <v>15</v>
      </c>
      <c r="K78" s="272" t="s">
        <v>672</v>
      </c>
    </row>
    <row r="79" spans="2:11">
      <c r="B79" s="525" t="s">
        <v>980</v>
      </c>
      <c r="C79" s="276" t="s">
        <v>1575</v>
      </c>
      <c r="D79" s="258" t="s">
        <v>1581</v>
      </c>
      <c r="E79" s="56">
        <v>5000</v>
      </c>
      <c r="F79" s="521">
        <f t="shared" si="4"/>
        <v>24618738</v>
      </c>
      <c r="G79" s="520">
        <f t="shared" si="3"/>
        <v>5000</v>
      </c>
      <c r="H79" s="519">
        <f t="shared" si="5"/>
        <v>24618738</v>
      </c>
      <c r="J79" t="s">
        <v>15</v>
      </c>
      <c r="K79" s="272" t="s">
        <v>672</v>
      </c>
    </row>
    <row r="80" spans="2:11">
      <c r="B80" s="525" t="s">
        <v>980</v>
      </c>
      <c r="C80" s="276" t="s">
        <v>1575</v>
      </c>
      <c r="D80" s="258" t="s">
        <v>1582</v>
      </c>
      <c r="E80" s="56">
        <v>250000</v>
      </c>
      <c r="F80" s="521">
        <f t="shared" si="4"/>
        <v>24868738</v>
      </c>
      <c r="G80" s="520">
        <f t="shared" si="3"/>
        <v>250000</v>
      </c>
      <c r="H80" s="519">
        <f t="shared" si="5"/>
        <v>24868738</v>
      </c>
      <c r="J80" t="s">
        <v>15</v>
      </c>
      <c r="K80" s="272" t="s">
        <v>672</v>
      </c>
    </row>
    <row r="81" spans="2:11">
      <c r="B81" s="525" t="s">
        <v>980</v>
      </c>
      <c r="C81" s="276" t="s">
        <v>1575</v>
      </c>
      <c r="D81" s="273" t="s">
        <v>1576</v>
      </c>
      <c r="E81" s="56">
        <v>55000</v>
      </c>
      <c r="F81" s="521">
        <f t="shared" si="4"/>
        <v>24923738</v>
      </c>
      <c r="G81" s="520">
        <f t="shared" si="3"/>
        <v>55000</v>
      </c>
      <c r="H81" s="519">
        <f t="shared" si="5"/>
        <v>24923738</v>
      </c>
      <c r="J81" t="s">
        <v>15</v>
      </c>
      <c r="K81" s="272" t="s">
        <v>672</v>
      </c>
    </row>
    <row r="82" spans="2:11">
      <c r="B82" s="525" t="s">
        <v>980</v>
      </c>
      <c r="C82" s="276" t="s">
        <v>1575</v>
      </c>
      <c r="D82" s="258" t="s">
        <v>1577</v>
      </c>
      <c r="E82" s="56">
        <v>20250</v>
      </c>
      <c r="F82" s="521">
        <f t="shared" si="4"/>
        <v>24943988</v>
      </c>
      <c r="G82" s="520">
        <f t="shared" si="3"/>
        <v>20250</v>
      </c>
      <c r="H82" s="519">
        <f t="shared" si="5"/>
        <v>24943988</v>
      </c>
      <c r="J82" t="s">
        <v>15</v>
      </c>
      <c r="K82" s="272" t="s">
        <v>672</v>
      </c>
    </row>
    <row r="83" spans="2:11">
      <c r="B83" s="525" t="s">
        <v>980</v>
      </c>
      <c r="C83" s="276" t="s">
        <v>1575</v>
      </c>
      <c r="D83" s="258" t="s">
        <v>1578</v>
      </c>
      <c r="E83" s="56">
        <v>16000</v>
      </c>
      <c r="F83" s="521">
        <f t="shared" si="4"/>
        <v>24959988</v>
      </c>
      <c r="G83" s="520">
        <f t="shared" si="3"/>
        <v>16000</v>
      </c>
      <c r="H83" s="519">
        <f t="shared" si="5"/>
        <v>24959988</v>
      </c>
      <c r="J83" t="s">
        <v>15</v>
      </c>
      <c r="K83" s="272" t="s">
        <v>672</v>
      </c>
    </row>
    <row r="84" spans="2:11">
      <c r="B84" s="525" t="s">
        <v>980</v>
      </c>
      <c r="C84" s="276" t="s">
        <v>1575</v>
      </c>
      <c r="D84" s="258" t="s">
        <v>4009</v>
      </c>
      <c r="E84" s="56">
        <v>900000</v>
      </c>
      <c r="F84" s="521">
        <f t="shared" si="4"/>
        <v>25859988</v>
      </c>
      <c r="G84" s="520">
        <f t="shared" si="3"/>
        <v>900000</v>
      </c>
      <c r="H84" s="519">
        <f t="shared" si="5"/>
        <v>25859988</v>
      </c>
      <c r="J84" t="s">
        <v>15</v>
      </c>
      <c r="K84" s="272" t="s">
        <v>672</v>
      </c>
    </row>
    <row r="85" spans="2:11">
      <c r="B85" s="525" t="s">
        <v>980</v>
      </c>
      <c r="C85" s="276" t="s">
        <v>1575</v>
      </c>
      <c r="D85" s="274" t="s">
        <v>4180</v>
      </c>
      <c r="E85" s="56">
        <v>110000</v>
      </c>
      <c r="F85" s="521">
        <f t="shared" si="4"/>
        <v>25969988</v>
      </c>
      <c r="G85" s="520">
        <f t="shared" si="3"/>
        <v>110000</v>
      </c>
      <c r="H85" s="519">
        <f t="shared" si="5"/>
        <v>25969988</v>
      </c>
      <c r="J85" t="s">
        <v>15</v>
      </c>
      <c r="K85" s="272" t="s">
        <v>672</v>
      </c>
    </row>
    <row r="86" spans="2:11">
      <c r="B86" s="525" t="s">
        <v>980</v>
      </c>
      <c r="C86" s="276" t="s">
        <v>1583</v>
      </c>
      <c r="D86" s="258" t="s">
        <v>1585</v>
      </c>
      <c r="E86" s="56">
        <v>5000</v>
      </c>
      <c r="F86" s="521">
        <f t="shared" si="4"/>
        <v>25974988</v>
      </c>
      <c r="G86" s="520">
        <f t="shared" si="3"/>
        <v>5000</v>
      </c>
      <c r="H86" s="519">
        <f t="shared" si="5"/>
        <v>25974988</v>
      </c>
      <c r="J86" t="s">
        <v>15</v>
      </c>
      <c r="K86" s="272" t="s">
        <v>672</v>
      </c>
    </row>
    <row r="87" spans="2:11">
      <c r="B87" s="525" t="s">
        <v>980</v>
      </c>
      <c r="C87" s="276" t="s">
        <v>1583</v>
      </c>
      <c r="D87" s="258" t="s">
        <v>1587</v>
      </c>
      <c r="E87" s="56">
        <v>5000</v>
      </c>
      <c r="F87" s="521">
        <f t="shared" si="4"/>
        <v>25979988</v>
      </c>
      <c r="G87" s="520">
        <f t="shared" si="3"/>
        <v>5000</v>
      </c>
      <c r="H87" s="519">
        <f t="shared" si="5"/>
        <v>25979988</v>
      </c>
      <c r="J87" t="s">
        <v>15</v>
      </c>
      <c r="K87" s="272" t="s">
        <v>672</v>
      </c>
    </row>
    <row r="88" spans="2:11">
      <c r="B88" s="525" t="s">
        <v>980</v>
      </c>
      <c r="C88" s="276" t="s">
        <v>1583</v>
      </c>
      <c r="D88" s="274" t="s">
        <v>4181</v>
      </c>
      <c r="E88" s="56">
        <v>40000</v>
      </c>
      <c r="F88" s="521">
        <f t="shared" si="4"/>
        <v>26019988</v>
      </c>
      <c r="G88" s="520">
        <f t="shared" si="3"/>
        <v>40000</v>
      </c>
      <c r="H88" s="519">
        <f t="shared" si="5"/>
        <v>26019988</v>
      </c>
      <c r="J88" t="s">
        <v>15</v>
      </c>
      <c r="K88" s="272" t="s">
        <v>672</v>
      </c>
    </row>
    <row r="89" spans="2:11">
      <c r="B89" s="525" t="s">
        <v>980</v>
      </c>
      <c r="C89" s="276" t="s">
        <v>1583</v>
      </c>
      <c r="D89" s="258" t="s">
        <v>4182</v>
      </c>
      <c r="E89" s="56">
        <v>6000</v>
      </c>
      <c r="F89" s="521">
        <f t="shared" si="4"/>
        <v>26025988</v>
      </c>
      <c r="G89" s="520">
        <f t="shared" si="3"/>
        <v>6000</v>
      </c>
      <c r="H89" s="519">
        <f t="shared" si="5"/>
        <v>26025988</v>
      </c>
      <c r="J89" t="s">
        <v>15</v>
      </c>
      <c r="K89" s="272" t="s">
        <v>672</v>
      </c>
    </row>
    <row r="90" spans="2:11">
      <c r="B90" s="525" t="s">
        <v>980</v>
      </c>
      <c r="C90" s="276" t="s">
        <v>1583</v>
      </c>
      <c r="D90" s="274" t="s">
        <v>1584</v>
      </c>
      <c r="E90" s="56">
        <v>145000</v>
      </c>
      <c r="F90" s="521">
        <f t="shared" si="4"/>
        <v>26170988</v>
      </c>
      <c r="G90" s="520">
        <f t="shared" si="3"/>
        <v>145000</v>
      </c>
      <c r="H90" s="519">
        <f t="shared" si="5"/>
        <v>26170988</v>
      </c>
      <c r="J90" t="s">
        <v>15</v>
      </c>
      <c r="K90" s="272" t="s">
        <v>672</v>
      </c>
    </row>
    <row r="91" spans="2:11">
      <c r="B91" s="525" t="s">
        <v>980</v>
      </c>
      <c r="C91" s="276" t="s">
        <v>1583</v>
      </c>
      <c r="D91" s="258" t="s">
        <v>1586</v>
      </c>
      <c r="E91" s="56">
        <v>6500</v>
      </c>
      <c r="F91" s="521">
        <f t="shared" si="4"/>
        <v>26177488</v>
      </c>
      <c r="G91" s="520">
        <f t="shared" si="3"/>
        <v>6500</v>
      </c>
      <c r="H91" s="519">
        <f t="shared" si="5"/>
        <v>26177488</v>
      </c>
      <c r="J91" t="s">
        <v>15</v>
      </c>
      <c r="K91" s="272" t="s">
        <v>672</v>
      </c>
    </row>
    <row r="92" spans="2:11">
      <c r="B92" s="525" t="s">
        <v>980</v>
      </c>
      <c r="C92" s="276" t="s">
        <v>1583</v>
      </c>
      <c r="D92" s="258" t="s">
        <v>1588</v>
      </c>
      <c r="E92" s="56">
        <v>10000</v>
      </c>
      <c r="F92" s="521">
        <f t="shared" si="4"/>
        <v>26187488</v>
      </c>
      <c r="G92" s="520">
        <f t="shared" si="3"/>
        <v>10000</v>
      </c>
      <c r="H92" s="519">
        <f t="shared" si="5"/>
        <v>26187488</v>
      </c>
      <c r="J92" t="s">
        <v>15</v>
      </c>
      <c r="K92" s="272" t="s">
        <v>672</v>
      </c>
    </row>
    <row r="93" spans="2:11">
      <c r="B93" s="525" t="s">
        <v>980</v>
      </c>
      <c r="C93" s="276" t="s">
        <v>1583</v>
      </c>
      <c r="D93" s="258" t="s">
        <v>1590</v>
      </c>
      <c r="E93" s="56">
        <v>16000</v>
      </c>
      <c r="F93" s="521">
        <f t="shared" si="4"/>
        <v>26203488</v>
      </c>
      <c r="G93" s="520">
        <f t="shared" si="3"/>
        <v>16000</v>
      </c>
      <c r="H93" s="519">
        <f t="shared" si="5"/>
        <v>26203488</v>
      </c>
      <c r="J93" t="s">
        <v>15</v>
      </c>
      <c r="K93" s="272" t="s">
        <v>672</v>
      </c>
    </row>
    <row r="94" spans="2:11">
      <c r="B94" s="525" t="s">
        <v>980</v>
      </c>
      <c r="C94" s="276" t="s">
        <v>1583</v>
      </c>
      <c r="D94" s="274" t="s">
        <v>1589</v>
      </c>
      <c r="E94" s="56">
        <v>5750</v>
      </c>
      <c r="F94" s="521">
        <f t="shared" si="4"/>
        <v>26209238</v>
      </c>
      <c r="G94" s="520">
        <f t="shared" si="3"/>
        <v>5750</v>
      </c>
      <c r="H94" s="519">
        <f t="shared" si="5"/>
        <v>26209238</v>
      </c>
      <c r="J94" t="s">
        <v>15</v>
      </c>
      <c r="K94" s="272" t="s">
        <v>672</v>
      </c>
    </row>
    <row r="95" spans="2:11">
      <c r="B95" s="525" t="s">
        <v>980</v>
      </c>
      <c r="C95" s="276" t="s">
        <v>1583</v>
      </c>
      <c r="D95" s="258" t="s">
        <v>1591</v>
      </c>
      <c r="E95" s="56">
        <v>25000</v>
      </c>
      <c r="F95" s="521">
        <f t="shared" si="4"/>
        <v>26234238</v>
      </c>
      <c r="G95" s="520">
        <f t="shared" si="3"/>
        <v>25000</v>
      </c>
      <c r="H95" s="519">
        <f t="shared" si="5"/>
        <v>26234238</v>
      </c>
      <c r="J95" t="s">
        <v>15</v>
      </c>
      <c r="K95" s="272" t="s">
        <v>672</v>
      </c>
    </row>
    <row r="96" spans="2:11">
      <c r="B96" s="525" t="s">
        <v>980</v>
      </c>
      <c r="C96" s="276" t="s">
        <v>1592</v>
      </c>
      <c r="D96" s="258" t="s">
        <v>1598</v>
      </c>
      <c r="E96" s="56">
        <v>5000</v>
      </c>
      <c r="F96" s="521">
        <f t="shared" si="4"/>
        <v>26239238</v>
      </c>
      <c r="G96" s="520">
        <f t="shared" si="3"/>
        <v>5000</v>
      </c>
      <c r="H96" s="519">
        <f t="shared" si="5"/>
        <v>26239238</v>
      </c>
      <c r="J96" t="s">
        <v>15</v>
      </c>
      <c r="K96" s="272" t="s">
        <v>672</v>
      </c>
    </row>
    <row r="97" spans="2:11">
      <c r="B97" s="525" t="s">
        <v>980</v>
      </c>
      <c r="C97" s="276" t="s">
        <v>1592</v>
      </c>
      <c r="D97" s="274" t="s">
        <v>1600</v>
      </c>
      <c r="E97" s="56">
        <v>15000</v>
      </c>
      <c r="F97" s="521">
        <f t="shared" si="4"/>
        <v>26254238</v>
      </c>
      <c r="G97" s="520">
        <f t="shared" si="3"/>
        <v>15000</v>
      </c>
      <c r="H97" s="519">
        <f t="shared" si="5"/>
        <v>26254238</v>
      </c>
      <c r="J97" t="s">
        <v>15</v>
      </c>
      <c r="K97" s="272" t="s">
        <v>672</v>
      </c>
    </row>
    <row r="98" spans="2:11">
      <c r="B98" s="525" t="s">
        <v>980</v>
      </c>
      <c r="C98" s="276" t="s">
        <v>1592</v>
      </c>
      <c r="D98" s="258" t="s">
        <v>1596</v>
      </c>
      <c r="E98" s="56">
        <v>11250</v>
      </c>
      <c r="F98" s="521">
        <f t="shared" si="4"/>
        <v>26265488</v>
      </c>
      <c r="G98" s="520">
        <f t="shared" si="3"/>
        <v>11250</v>
      </c>
      <c r="H98" s="519">
        <f t="shared" si="5"/>
        <v>26265488</v>
      </c>
      <c r="J98" t="s">
        <v>15</v>
      </c>
      <c r="K98" s="272" t="s">
        <v>672</v>
      </c>
    </row>
    <row r="99" spans="2:11">
      <c r="B99" s="525" t="s">
        <v>980</v>
      </c>
      <c r="C99" s="276" t="s">
        <v>1592</v>
      </c>
      <c r="D99" s="258" t="s">
        <v>4183</v>
      </c>
      <c r="E99" s="56">
        <v>11250</v>
      </c>
      <c r="F99" s="521">
        <f t="shared" si="4"/>
        <v>26276738</v>
      </c>
      <c r="G99" s="520">
        <f t="shared" si="3"/>
        <v>11250</v>
      </c>
      <c r="H99" s="519">
        <f t="shared" si="5"/>
        <v>26276738</v>
      </c>
      <c r="J99" t="s">
        <v>15</v>
      </c>
      <c r="K99" s="272" t="s">
        <v>672</v>
      </c>
    </row>
    <row r="100" spans="2:11">
      <c r="B100" s="525" t="s">
        <v>980</v>
      </c>
      <c r="C100" s="276" t="s">
        <v>1592</v>
      </c>
      <c r="D100" s="258" t="s">
        <v>4184</v>
      </c>
      <c r="E100" s="56">
        <v>6000</v>
      </c>
      <c r="F100" s="521">
        <f t="shared" si="4"/>
        <v>26282738</v>
      </c>
      <c r="G100" s="520">
        <f t="shared" si="3"/>
        <v>6000</v>
      </c>
      <c r="H100" s="519">
        <f t="shared" si="5"/>
        <v>26282738</v>
      </c>
      <c r="J100" t="s">
        <v>15</v>
      </c>
      <c r="K100" s="272" t="s">
        <v>672</v>
      </c>
    </row>
    <row r="101" spans="2:11">
      <c r="B101" s="525" t="s">
        <v>980</v>
      </c>
      <c r="C101" s="276" t="s">
        <v>1592</v>
      </c>
      <c r="D101" s="258" t="s">
        <v>1562</v>
      </c>
      <c r="E101" s="56">
        <v>12750</v>
      </c>
      <c r="F101" s="521">
        <f t="shared" si="4"/>
        <v>26295488</v>
      </c>
      <c r="G101" s="520">
        <f t="shared" si="3"/>
        <v>12750</v>
      </c>
      <c r="H101" s="519">
        <f t="shared" si="5"/>
        <v>26295488</v>
      </c>
      <c r="J101" t="s">
        <v>15</v>
      </c>
      <c r="K101" s="272" t="s">
        <v>672</v>
      </c>
    </row>
    <row r="102" spans="2:11">
      <c r="B102" s="525" t="s">
        <v>980</v>
      </c>
      <c r="C102" s="276" t="s">
        <v>1592</v>
      </c>
      <c r="D102" s="258" t="s">
        <v>1593</v>
      </c>
      <c r="E102" s="56">
        <v>210000</v>
      </c>
      <c r="F102" s="521">
        <f t="shared" si="4"/>
        <v>26505488</v>
      </c>
      <c r="G102" s="520">
        <f t="shared" si="3"/>
        <v>210000</v>
      </c>
      <c r="H102" s="519">
        <f t="shared" si="5"/>
        <v>26505488</v>
      </c>
      <c r="J102" t="s">
        <v>15</v>
      </c>
      <c r="K102" s="272" t="s">
        <v>672</v>
      </c>
    </row>
    <row r="103" spans="2:11">
      <c r="B103" s="525" t="s">
        <v>980</v>
      </c>
      <c r="C103" s="274" t="s">
        <v>1592</v>
      </c>
      <c r="D103" s="258" t="s">
        <v>1599</v>
      </c>
      <c r="E103" s="56">
        <v>7250</v>
      </c>
      <c r="F103" s="521">
        <f t="shared" si="4"/>
        <v>26512738</v>
      </c>
      <c r="G103" s="520">
        <f t="shared" si="3"/>
        <v>7250</v>
      </c>
      <c r="H103" s="519">
        <f t="shared" si="5"/>
        <v>26512738</v>
      </c>
      <c r="J103" t="s">
        <v>15</v>
      </c>
      <c r="K103" s="272" t="s">
        <v>672</v>
      </c>
    </row>
    <row r="104" spans="2:11">
      <c r="B104" s="525" t="s">
        <v>980</v>
      </c>
      <c r="C104" s="274" t="s">
        <v>1592</v>
      </c>
      <c r="D104" s="258" t="s">
        <v>4185</v>
      </c>
      <c r="E104" s="56">
        <v>65000</v>
      </c>
      <c r="F104" s="521">
        <f t="shared" si="4"/>
        <v>26577738</v>
      </c>
      <c r="G104" s="520">
        <f t="shared" si="3"/>
        <v>65000</v>
      </c>
      <c r="H104" s="519">
        <f t="shared" si="5"/>
        <v>26577738</v>
      </c>
      <c r="J104" t="s">
        <v>15</v>
      </c>
      <c r="K104" s="272" t="s">
        <v>672</v>
      </c>
    </row>
    <row r="105" spans="2:11">
      <c r="B105" s="525" t="s">
        <v>980</v>
      </c>
      <c r="C105" s="274" t="s">
        <v>1592</v>
      </c>
      <c r="D105" s="258" t="s">
        <v>4186</v>
      </c>
      <c r="E105" s="56">
        <v>125000</v>
      </c>
      <c r="F105" s="521">
        <f t="shared" si="4"/>
        <v>26702738</v>
      </c>
      <c r="G105" s="520">
        <f t="shared" si="3"/>
        <v>125000</v>
      </c>
      <c r="H105" s="519">
        <f t="shared" si="5"/>
        <v>26702738</v>
      </c>
      <c r="J105" t="s">
        <v>15</v>
      </c>
      <c r="K105" s="272" t="s">
        <v>672</v>
      </c>
    </row>
    <row r="106" spans="2:11">
      <c r="B106" s="525" t="s">
        <v>980</v>
      </c>
      <c r="C106" s="274" t="s">
        <v>1592</v>
      </c>
      <c r="D106" s="258" t="s">
        <v>1602</v>
      </c>
      <c r="E106" s="56">
        <v>7000</v>
      </c>
      <c r="F106" s="521">
        <f t="shared" si="4"/>
        <v>26709738</v>
      </c>
      <c r="G106" s="520">
        <f t="shared" si="3"/>
        <v>7000</v>
      </c>
      <c r="H106" s="519">
        <f t="shared" si="5"/>
        <v>26709738</v>
      </c>
      <c r="J106" t="s">
        <v>15</v>
      </c>
      <c r="K106" s="272" t="s">
        <v>672</v>
      </c>
    </row>
    <row r="107" spans="2:11">
      <c r="B107" s="525" t="s">
        <v>980</v>
      </c>
      <c r="C107" s="274" t="s">
        <v>1592</v>
      </c>
      <c r="D107" s="258" t="s">
        <v>1603</v>
      </c>
      <c r="E107" s="56">
        <v>65000</v>
      </c>
      <c r="F107" s="521">
        <f t="shared" si="4"/>
        <v>26774738</v>
      </c>
      <c r="G107" s="520">
        <f t="shared" si="3"/>
        <v>65000</v>
      </c>
      <c r="H107" s="519">
        <f t="shared" si="5"/>
        <v>26774738</v>
      </c>
      <c r="J107" t="s">
        <v>15</v>
      </c>
      <c r="K107" s="272" t="s">
        <v>672</v>
      </c>
    </row>
    <row r="108" spans="2:11">
      <c r="B108" s="525" t="s">
        <v>980</v>
      </c>
      <c r="C108" s="274" t="s">
        <v>1592</v>
      </c>
      <c r="D108" s="258" t="s">
        <v>4187</v>
      </c>
      <c r="E108" s="56">
        <v>125000</v>
      </c>
      <c r="F108" s="521">
        <f t="shared" si="4"/>
        <v>26899738</v>
      </c>
      <c r="G108" s="520">
        <f t="shared" si="3"/>
        <v>125000</v>
      </c>
      <c r="H108" s="519">
        <f t="shared" si="5"/>
        <v>26899738</v>
      </c>
      <c r="J108" t="s">
        <v>15</v>
      </c>
      <c r="K108" s="272" t="s">
        <v>672</v>
      </c>
    </row>
    <row r="109" spans="2:11">
      <c r="B109" s="525" t="s">
        <v>980</v>
      </c>
      <c r="C109" s="274" t="s">
        <v>1592</v>
      </c>
      <c r="D109" s="258" t="s">
        <v>1604</v>
      </c>
      <c r="E109" s="56">
        <v>10000</v>
      </c>
      <c r="F109" s="521">
        <f t="shared" si="4"/>
        <v>26909738</v>
      </c>
      <c r="G109" s="520">
        <f t="shared" si="3"/>
        <v>10000</v>
      </c>
      <c r="H109" s="519">
        <f t="shared" si="5"/>
        <v>26909738</v>
      </c>
      <c r="J109" t="s">
        <v>15</v>
      </c>
      <c r="K109" s="272" t="s">
        <v>672</v>
      </c>
    </row>
    <row r="110" spans="2:11">
      <c r="B110" s="525" t="s">
        <v>980</v>
      </c>
      <c r="C110" s="274" t="s">
        <v>1592</v>
      </c>
      <c r="D110" s="258" t="s">
        <v>1605</v>
      </c>
      <c r="E110" s="56">
        <v>5000</v>
      </c>
      <c r="F110" s="521">
        <f t="shared" si="4"/>
        <v>26914738</v>
      </c>
      <c r="G110" s="520">
        <f t="shared" si="3"/>
        <v>5000</v>
      </c>
      <c r="H110" s="519">
        <f t="shared" si="5"/>
        <v>26914738</v>
      </c>
      <c r="J110" t="s">
        <v>15</v>
      </c>
      <c r="K110" s="272" t="s">
        <v>672</v>
      </c>
    </row>
    <row r="111" spans="2:11">
      <c r="B111" s="525" t="s">
        <v>980</v>
      </c>
      <c r="C111" s="274" t="s">
        <v>1592</v>
      </c>
      <c r="D111" s="258" t="s">
        <v>3987</v>
      </c>
      <c r="E111" s="56">
        <v>60000</v>
      </c>
      <c r="F111" s="521">
        <f t="shared" si="4"/>
        <v>26974738</v>
      </c>
      <c r="G111" s="520">
        <f t="shared" si="3"/>
        <v>60000</v>
      </c>
      <c r="H111" s="519">
        <f t="shared" si="5"/>
        <v>26974738</v>
      </c>
      <c r="J111" t="s">
        <v>15</v>
      </c>
      <c r="K111" s="272" t="s">
        <v>672</v>
      </c>
    </row>
    <row r="112" spans="2:11">
      <c r="B112" s="525" t="s">
        <v>980</v>
      </c>
      <c r="C112" s="274" t="s">
        <v>1592</v>
      </c>
      <c r="D112" s="258" t="s">
        <v>1606</v>
      </c>
      <c r="E112" s="56">
        <v>10000</v>
      </c>
      <c r="F112" s="521">
        <f t="shared" si="4"/>
        <v>26984738</v>
      </c>
      <c r="G112" s="520">
        <f t="shared" si="3"/>
        <v>10000</v>
      </c>
      <c r="H112" s="519">
        <f t="shared" si="5"/>
        <v>26984738</v>
      </c>
      <c r="J112" t="s">
        <v>15</v>
      </c>
      <c r="K112" s="272" t="s">
        <v>672</v>
      </c>
    </row>
    <row r="113" spans="2:11">
      <c r="B113" s="525" t="s">
        <v>980</v>
      </c>
      <c r="C113" s="274" t="s">
        <v>1592</v>
      </c>
      <c r="D113" s="258" t="s">
        <v>1607</v>
      </c>
      <c r="E113" s="56">
        <v>10000</v>
      </c>
      <c r="F113" s="521">
        <f t="shared" si="4"/>
        <v>26994738</v>
      </c>
      <c r="G113" s="520">
        <f t="shared" si="3"/>
        <v>10000</v>
      </c>
      <c r="H113" s="519">
        <f t="shared" si="5"/>
        <v>26994738</v>
      </c>
      <c r="J113" t="s">
        <v>15</v>
      </c>
      <c r="K113" s="272" t="s">
        <v>672</v>
      </c>
    </row>
    <row r="114" spans="2:11">
      <c r="B114" s="525" t="s">
        <v>980</v>
      </c>
      <c r="C114" s="274" t="s">
        <v>1592</v>
      </c>
      <c r="D114" s="258" t="s">
        <v>1597</v>
      </c>
      <c r="E114" s="56">
        <v>25000</v>
      </c>
      <c r="F114" s="521">
        <f t="shared" si="4"/>
        <v>27019738</v>
      </c>
      <c r="G114" s="520">
        <f t="shared" si="3"/>
        <v>25000</v>
      </c>
      <c r="H114" s="519">
        <f t="shared" si="5"/>
        <v>27019738</v>
      </c>
      <c r="J114" t="s">
        <v>15</v>
      </c>
      <c r="K114" s="272" t="s">
        <v>672</v>
      </c>
    </row>
    <row r="115" spans="2:11">
      <c r="B115" s="525" t="s">
        <v>980</v>
      </c>
      <c r="C115" s="274" t="s">
        <v>1592</v>
      </c>
      <c r="D115" s="258" t="s">
        <v>1594</v>
      </c>
      <c r="E115" s="56">
        <v>250000</v>
      </c>
      <c r="F115" s="521">
        <f t="shared" si="4"/>
        <v>27269738</v>
      </c>
      <c r="G115" s="520">
        <f t="shared" si="3"/>
        <v>250000</v>
      </c>
      <c r="H115" s="519">
        <f t="shared" si="5"/>
        <v>27269738</v>
      </c>
      <c r="J115" t="s">
        <v>15</v>
      </c>
      <c r="K115" s="272" t="s">
        <v>672</v>
      </c>
    </row>
    <row r="116" spans="2:11">
      <c r="B116" s="525" t="s">
        <v>980</v>
      </c>
      <c r="C116" s="274" t="s">
        <v>1592</v>
      </c>
      <c r="D116" s="258" t="s">
        <v>1595</v>
      </c>
      <c r="E116" s="56">
        <v>425000</v>
      </c>
      <c r="F116" s="521">
        <f t="shared" si="4"/>
        <v>27694738</v>
      </c>
      <c r="G116" s="520">
        <f t="shared" si="3"/>
        <v>425000</v>
      </c>
      <c r="H116" s="519">
        <f t="shared" si="5"/>
        <v>27694738</v>
      </c>
      <c r="J116" t="s">
        <v>15</v>
      </c>
      <c r="K116" s="272" t="s">
        <v>672</v>
      </c>
    </row>
    <row r="117" spans="2:11">
      <c r="B117" s="525" t="s">
        <v>980</v>
      </c>
      <c r="C117" s="274" t="s">
        <v>1592</v>
      </c>
      <c r="D117" s="258" t="s">
        <v>1601</v>
      </c>
      <c r="E117" s="56">
        <v>8000</v>
      </c>
      <c r="F117" s="521">
        <f t="shared" si="4"/>
        <v>27702738</v>
      </c>
      <c r="G117" s="520">
        <f t="shared" si="3"/>
        <v>8000</v>
      </c>
      <c r="H117" s="519">
        <f t="shared" si="5"/>
        <v>27702738</v>
      </c>
      <c r="J117" t="s">
        <v>15</v>
      </c>
      <c r="K117" s="272" t="s">
        <v>672</v>
      </c>
    </row>
    <row r="118" spans="2:11">
      <c r="B118" s="525" t="s">
        <v>980</v>
      </c>
      <c r="C118" s="274" t="s">
        <v>1592</v>
      </c>
      <c r="D118" s="258" t="s">
        <v>4188</v>
      </c>
      <c r="E118" s="56">
        <v>180000</v>
      </c>
      <c r="F118" s="521">
        <f t="shared" si="4"/>
        <v>27882738</v>
      </c>
      <c r="G118" s="520">
        <f t="shared" si="3"/>
        <v>180000</v>
      </c>
      <c r="H118" s="519">
        <f t="shared" si="5"/>
        <v>27882738</v>
      </c>
      <c r="J118" t="s">
        <v>15</v>
      </c>
      <c r="K118" s="272" t="s">
        <v>672</v>
      </c>
    </row>
    <row r="119" spans="2:11">
      <c r="B119" s="525" t="s">
        <v>980</v>
      </c>
      <c r="C119" s="276" t="s">
        <v>1592</v>
      </c>
      <c r="D119" s="258" t="s">
        <v>4189</v>
      </c>
      <c r="E119" s="56">
        <v>500000</v>
      </c>
      <c r="F119" s="521">
        <f t="shared" si="4"/>
        <v>28382738</v>
      </c>
      <c r="G119" s="520">
        <f t="shared" si="3"/>
        <v>500000</v>
      </c>
      <c r="H119" s="519">
        <f t="shared" si="5"/>
        <v>28382738</v>
      </c>
      <c r="J119" t="s">
        <v>15</v>
      </c>
      <c r="K119" s="272" t="s">
        <v>672</v>
      </c>
    </row>
    <row r="120" spans="2:11">
      <c r="B120" s="525" t="s">
        <v>980</v>
      </c>
      <c r="C120" s="276" t="s">
        <v>1592</v>
      </c>
      <c r="D120" s="258" t="s">
        <v>4190</v>
      </c>
      <c r="E120" s="56">
        <v>45000</v>
      </c>
      <c r="F120" s="521">
        <f t="shared" si="4"/>
        <v>28427738</v>
      </c>
      <c r="G120" s="520">
        <f t="shared" si="3"/>
        <v>45000</v>
      </c>
      <c r="H120" s="519">
        <f t="shared" si="5"/>
        <v>28427738</v>
      </c>
      <c r="J120" t="s">
        <v>15</v>
      </c>
      <c r="K120" s="272" t="s">
        <v>672</v>
      </c>
    </row>
    <row r="121" spans="2:11">
      <c r="B121" s="525" t="s">
        <v>980</v>
      </c>
      <c r="C121" s="274" t="s">
        <v>1592</v>
      </c>
      <c r="D121" s="258" t="s">
        <v>4191</v>
      </c>
      <c r="E121" s="56">
        <v>50000</v>
      </c>
      <c r="F121" s="521">
        <f t="shared" si="4"/>
        <v>28477738</v>
      </c>
      <c r="G121" s="520">
        <f t="shared" si="3"/>
        <v>50000</v>
      </c>
      <c r="H121" s="519">
        <f t="shared" si="5"/>
        <v>28477738</v>
      </c>
      <c r="J121" t="s">
        <v>15</v>
      </c>
      <c r="K121" s="272" t="s">
        <v>672</v>
      </c>
    </row>
    <row r="122" spans="2:11">
      <c r="B122" s="525" t="s">
        <v>980</v>
      </c>
      <c r="C122" s="274" t="s">
        <v>1592</v>
      </c>
      <c r="D122" s="258" t="s">
        <v>4173</v>
      </c>
      <c r="E122" s="56">
        <v>250000</v>
      </c>
      <c r="F122" s="521">
        <f t="shared" si="4"/>
        <v>28727738</v>
      </c>
      <c r="G122" s="520">
        <f t="shared" si="3"/>
        <v>250000</v>
      </c>
      <c r="H122" s="519">
        <f t="shared" si="5"/>
        <v>28727738</v>
      </c>
      <c r="J122" t="s">
        <v>15</v>
      </c>
      <c r="K122" s="272" t="s">
        <v>672</v>
      </c>
    </row>
  </sheetData>
  <mergeCells count="7">
    <mergeCell ref="K5:K6"/>
    <mergeCell ref="E3:H3"/>
    <mergeCell ref="E4:E6"/>
    <mergeCell ref="F4:F6"/>
    <mergeCell ref="G4:G6"/>
    <mergeCell ref="H4:H6"/>
    <mergeCell ref="J5:J6"/>
  </mergeCells>
  <pageMargins left="0.75" right="0.75" top="1" bottom="1" header="0.3" footer="0.3"/>
  <pageSetup scale="48" orientation="portrait" horizontalDpi="1200"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10"/>
  <sheetViews>
    <sheetView zoomScaleNormal="100" workbookViewId="0">
      <pane ySplit="6" topLeftCell="A85" activePane="bottomLeft" state="frozen"/>
      <selection pane="bottomLeft" activeCell="D110" sqref="D110"/>
    </sheetView>
  </sheetViews>
  <sheetFormatPr defaultColWidth="9.140625" defaultRowHeight="12.75"/>
  <cols>
    <col min="1" max="1" width="15.85546875" style="3" customWidth="1"/>
    <col min="2" max="2" width="29" style="585" customWidth="1"/>
    <col min="3" max="3" width="36.28515625" style="585" customWidth="1"/>
    <col min="4" max="4" width="40.28515625" style="585" customWidth="1"/>
    <col min="5" max="5" width="11.28515625" style="24" customWidth="1"/>
    <col min="6" max="6" width="11" style="25" customWidth="1"/>
    <col min="7" max="7" width="9.42578125" style="24" customWidth="1"/>
    <col min="8" max="8" width="13.5703125" style="25" customWidth="1"/>
    <col min="9" max="9" width="1.5703125" style="2" customWidth="1"/>
    <col min="10" max="10" width="12.28515625" style="3" customWidth="1"/>
    <col min="11" max="11" width="9.42578125" style="3" customWidth="1"/>
    <col min="12" max="12" width="4.28515625" style="3" customWidth="1"/>
    <col min="13" max="16384" width="9.140625" style="1"/>
  </cols>
  <sheetData>
    <row r="1" spans="1:11" ht="18">
      <c r="D1" s="584"/>
    </row>
    <row r="2" spans="1:11" ht="40.5">
      <c r="A2" s="23" t="s">
        <v>2842</v>
      </c>
      <c r="B2" s="23"/>
      <c r="C2" s="23"/>
      <c r="D2" s="277"/>
      <c r="E2" s="253"/>
      <c r="F2" s="254"/>
      <c r="G2" s="26"/>
      <c r="H2" s="254"/>
      <c r="I2" s="13"/>
      <c r="J2" s="5"/>
      <c r="K2" s="5"/>
    </row>
    <row r="3" spans="1:11" ht="15.75">
      <c r="A3" s="268" t="s">
        <v>3659</v>
      </c>
      <c r="B3" s="29"/>
      <c r="C3" s="255"/>
      <c r="D3" s="278"/>
      <c r="E3" s="1124" t="s">
        <v>42</v>
      </c>
      <c r="F3" s="1184"/>
      <c r="G3" s="1184"/>
      <c r="H3" s="1184"/>
      <c r="I3" s="11"/>
      <c r="J3" s="5"/>
      <c r="K3" s="5"/>
    </row>
    <row r="4" spans="1:11" s="8" customFormat="1" ht="15.75">
      <c r="A4" s="19"/>
      <c r="B4" s="256"/>
      <c r="C4" s="255"/>
      <c r="D4" s="279"/>
      <c r="E4" s="1124" t="s">
        <v>6</v>
      </c>
      <c r="F4" s="1124" t="s">
        <v>7</v>
      </c>
      <c r="G4" s="1185" t="s">
        <v>8</v>
      </c>
      <c r="H4" s="1187" t="s">
        <v>9</v>
      </c>
      <c r="I4" s="17"/>
      <c r="J4" s="6"/>
      <c r="K4" s="6"/>
    </row>
    <row r="5" spans="1:11" s="8" customFormat="1" ht="15.75">
      <c r="A5" s="10" t="s">
        <v>0</v>
      </c>
      <c r="B5" s="255"/>
      <c r="C5" s="255"/>
      <c r="D5" s="280"/>
      <c r="E5" s="1125"/>
      <c r="F5" s="1125"/>
      <c r="G5" s="1186"/>
      <c r="H5" s="1193"/>
      <c r="I5" s="17"/>
      <c r="J5" s="1182" t="s">
        <v>4</v>
      </c>
      <c r="K5" s="1182" t="s">
        <v>5</v>
      </c>
    </row>
    <row r="6" spans="1:11" s="8" customFormat="1" ht="15.75">
      <c r="A6" s="10" t="s">
        <v>1</v>
      </c>
      <c r="B6" s="10" t="s">
        <v>12</v>
      </c>
      <c r="C6" s="10" t="s">
        <v>2</v>
      </c>
      <c r="D6" s="281" t="s">
        <v>3</v>
      </c>
      <c r="E6" s="1125"/>
      <c r="F6" s="1125"/>
      <c r="G6" s="1186"/>
      <c r="H6" s="1193"/>
      <c r="I6" s="17"/>
      <c r="J6" s="1183"/>
      <c r="K6" s="1183"/>
    </row>
    <row r="7" spans="1:11" ht="38.25">
      <c r="A7" s="517">
        <v>1</v>
      </c>
      <c r="B7" s="257" t="s">
        <v>1608</v>
      </c>
      <c r="C7" s="516" t="s">
        <v>4192</v>
      </c>
      <c r="D7" s="16" t="s">
        <v>4193</v>
      </c>
      <c r="E7" s="515">
        <v>500000</v>
      </c>
      <c r="F7" s="562">
        <f>E7</f>
        <v>500000</v>
      </c>
      <c r="G7" s="266">
        <f>E7</f>
        <v>500000</v>
      </c>
      <c r="H7" s="561">
        <f>G7</f>
        <v>500000</v>
      </c>
      <c r="J7" s="267" t="s">
        <v>11</v>
      </c>
      <c r="K7" s="271" t="s">
        <v>65</v>
      </c>
    </row>
    <row r="8" spans="1:11" ht="51">
      <c r="A8" s="517">
        <v>2</v>
      </c>
      <c r="B8" s="257" t="s">
        <v>1608</v>
      </c>
      <c r="C8" s="516" t="s">
        <v>4194</v>
      </c>
      <c r="D8" s="16" t="s">
        <v>4195</v>
      </c>
      <c r="E8" s="515">
        <v>55000</v>
      </c>
      <c r="F8" s="562">
        <f>E8+F7</f>
        <v>555000</v>
      </c>
      <c r="G8" s="266">
        <f>E8</f>
        <v>55000</v>
      </c>
      <c r="H8" s="561">
        <f>G8+H7</f>
        <v>555000</v>
      </c>
      <c r="J8" s="267" t="s">
        <v>11</v>
      </c>
      <c r="K8" s="271" t="s">
        <v>65</v>
      </c>
    </row>
    <row r="9" spans="1:11" ht="38.25">
      <c r="A9" s="517">
        <v>3</v>
      </c>
      <c r="B9" s="257" t="s">
        <v>1608</v>
      </c>
      <c r="C9" s="516" t="s">
        <v>4196</v>
      </c>
      <c r="D9" s="16" t="s">
        <v>4197</v>
      </c>
      <c r="E9" s="515">
        <v>50000</v>
      </c>
      <c r="F9" s="562">
        <f t="shared" ref="F9:F72" si="0">E9+F8</f>
        <v>605000</v>
      </c>
      <c r="G9" s="266">
        <f t="shared" ref="G9:G72" si="1">E9</f>
        <v>50000</v>
      </c>
      <c r="H9" s="561">
        <f t="shared" ref="H9:H72" si="2">G9+H8</f>
        <v>605000</v>
      </c>
      <c r="J9" s="267" t="s">
        <v>11</v>
      </c>
      <c r="K9" s="271" t="s">
        <v>65</v>
      </c>
    </row>
    <row r="10" spans="1:11" ht="51">
      <c r="A10" s="517">
        <v>4</v>
      </c>
      <c r="B10" s="257" t="s">
        <v>1608</v>
      </c>
      <c r="C10" s="516" t="s">
        <v>4198</v>
      </c>
      <c r="D10" s="16" t="s">
        <v>4199</v>
      </c>
      <c r="E10" s="515">
        <v>50000</v>
      </c>
      <c r="F10" s="562">
        <f t="shared" si="0"/>
        <v>655000</v>
      </c>
      <c r="G10" s="266">
        <f t="shared" si="1"/>
        <v>50000</v>
      </c>
      <c r="H10" s="561">
        <f t="shared" si="2"/>
        <v>655000</v>
      </c>
      <c r="J10" s="267" t="s">
        <v>11</v>
      </c>
      <c r="K10" s="271" t="s">
        <v>65</v>
      </c>
    </row>
    <row r="11" spans="1:11" ht="102">
      <c r="A11" s="517">
        <v>5</v>
      </c>
      <c r="B11" s="257" t="s">
        <v>1608</v>
      </c>
      <c r="C11" s="516" t="s">
        <v>4200</v>
      </c>
      <c r="D11" s="16" t="s">
        <v>4201</v>
      </c>
      <c r="E11" s="515">
        <v>200000</v>
      </c>
      <c r="F11" s="562">
        <f t="shared" si="0"/>
        <v>855000</v>
      </c>
      <c r="G11" s="266">
        <f t="shared" si="1"/>
        <v>200000</v>
      </c>
      <c r="H11" s="561">
        <f t="shared" si="2"/>
        <v>855000</v>
      </c>
      <c r="J11" s="267" t="s">
        <v>11</v>
      </c>
      <c r="K11" s="271" t="s">
        <v>65</v>
      </c>
    </row>
    <row r="12" spans="1:11" ht="102">
      <c r="A12" s="517">
        <v>6</v>
      </c>
      <c r="B12" s="257" t="s">
        <v>1608</v>
      </c>
      <c r="C12" s="516" t="s">
        <v>4202</v>
      </c>
      <c r="D12" s="16" t="s">
        <v>4203</v>
      </c>
      <c r="E12" s="515">
        <v>60000</v>
      </c>
      <c r="F12" s="562">
        <f t="shared" si="0"/>
        <v>915000</v>
      </c>
      <c r="G12" s="266">
        <f t="shared" si="1"/>
        <v>60000</v>
      </c>
      <c r="H12" s="561">
        <f t="shared" si="2"/>
        <v>915000</v>
      </c>
      <c r="J12" s="267" t="s">
        <v>11</v>
      </c>
      <c r="K12" s="271" t="s">
        <v>65</v>
      </c>
    </row>
    <row r="13" spans="1:11" ht="102">
      <c r="A13" s="517">
        <v>7</v>
      </c>
      <c r="B13" s="257" t="s">
        <v>1608</v>
      </c>
      <c r="C13" s="516" t="s">
        <v>4204</v>
      </c>
      <c r="D13" s="16" t="s">
        <v>4205</v>
      </c>
      <c r="E13" s="515">
        <v>50000</v>
      </c>
      <c r="F13" s="562">
        <f t="shared" si="0"/>
        <v>965000</v>
      </c>
      <c r="G13" s="266">
        <f t="shared" si="1"/>
        <v>50000</v>
      </c>
      <c r="H13" s="561">
        <f t="shared" si="2"/>
        <v>965000</v>
      </c>
      <c r="J13" s="267" t="s">
        <v>11</v>
      </c>
      <c r="K13" s="271" t="s">
        <v>65</v>
      </c>
    </row>
    <row r="14" spans="1:11" ht="51">
      <c r="A14" s="517">
        <v>8</v>
      </c>
      <c r="B14" s="257" t="s">
        <v>1608</v>
      </c>
      <c r="C14" s="516" t="s">
        <v>4206</v>
      </c>
      <c r="D14" s="16" t="s">
        <v>4207</v>
      </c>
      <c r="E14" s="515">
        <v>130000</v>
      </c>
      <c r="F14" s="562">
        <f t="shared" si="0"/>
        <v>1095000</v>
      </c>
      <c r="G14" s="266">
        <f t="shared" si="1"/>
        <v>130000</v>
      </c>
      <c r="H14" s="561">
        <f t="shared" si="2"/>
        <v>1095000</v>
      </c>
      <c r="J14" s="267" t="s">
        <v>11</v>
      </c>
      <c r="K14" s="271" t="s">
        <v>65</v>
      </c>
    </row>
    <row r="15" spans="1:11" ht="76.5">
      <c r="A15" s="517">
        <v>9</v>
      </c>
      <c r="B15" s="257" t="s">
        <v>1608</v>
      </c>
      <c r="C15" s="516" t="s">
        <v>4208</v>
      </c>
      <c r="D15" s="16" t="s">
        <v>4209</v>
      </c>
      <c r="E15" s="515">
        <v>100000</v>
      </c>
      <c r="F15" s="562">
        <f t="shared" si="0"/>
        <v>1195000</v>
      </c>
      <c r="G15" s="266">
        <f t="shared" si="1"/>
        <v>100000</v>
      </c>
      <c r="H15" s="561">
        <f t="shared" si="2"/>
        <v>1195000</v>
      </c>
      <c r="J15" s="267" t="s">
        <v>11</v>
      </c>
      <c r="K15" s="271" t="s">
        <v>65</v>
      </c>
    </row>
    <row r="16" spans="1:11" ht="63.75">
      <c r="A16" s="517">
        <v>10</v>
      </c>
      <c r="B16" s="257" t="s">
        <v>1608</v>
      </c>
      <c r="C16" s="516" t="s">
        <v>4210</v>
      </c>
      <c r="D16" s="16" t="s">
        <v>4211</v>
      </c>
      <c r="E16" s="515">
        <v>44999.518518518518</v>
      </c>
      <c r="F16" s="562">
        <f t="shared" si="0"/>
        <v>1239999.5185185184</v>
      </c>
      <c r="G16" s="266">
        <f t="shared" si="1"/>
        <v>44999.518518518518</v>
      </c>
      <c r="H16" s="561">
        <f t="shared" si="2"/>
        <v>1239999.5185185184</v>
      </c>
      <c r="J16" s="267" t="s">
        <v>11</v>
      </c>
      <c r="K16" s="271" t="s">
        <v>65</v>
      </c>
    </row>
    <row r="17" spans="1:11" ht="51">
      <c r="A17" s="517">
        <v>11</v>
      </c>
      <c r="B17" s="257" t="s">
        <v>1608</v>
      </c>
      <c r="C17" s="516" t="s">
        <v>4212</v>
      </c>
      <c r="D17" s="16" t="s">
        <v>4213</v>
      </c>
      <c r="E17" s="515">
        <v>75000</v>
      </c>
      <c r="F17" s="562">
        <f t="shared" si="0"/>
        <v>1314999.5185185184</v>
      </c>
      <c r="G17" s="266">
        <f t="shared" si="1"/>
        <v>75000</v>
      </c>
      <c r="H17" s="561">
        <f t="shared" si="2"/>
        <v>1314999.5185185184</v>
      </c>
      <c r="J17" s="267" t="s">
        <v>11</v>
      </c>
      <c r="K17" s="271" t="s">
        <v>65</v>
      </c>
    </row>
    <row r="18" spans="1:11" ht="63.75">
      <c r="A18" s="517">
        <v>12</v>
      </c>
      <c r="B18" s="257" t="s">
        <v>1608</v>
      </c>
      <c r="C18" s="516" t="s">
        <v>4214</v>
      </c>
      <c r="D18" s="16" t="s">
        <v>4215</v>
      </c>
      <c r="E18" s="515">
        <v>100000</v>
      </c>
      <c r="F18" s="562">
        <f t="shared" si="0"/>
        <v>1414999.5185185184</v>
      </c>
      <c r="G18" s="266">
        <f t="shared" si="1"/>
        <v>100000</v>
      </c>
      <c r="H18" s="561">
        <f t="shared" si="2"/>
        <v>1414999.5185185184</v>
      </c>
      <c r="J18" s="267" t="s">
        <v>52</v>
      </c>
      <c r="K18" s="271" t="s">
        <v>67</v>
      </c>
    </row>
    <row r="19" spans="1:11" ht="51">
      <c r="A19" s="517">
        <v>13</v>
      </c>
      <c r="B19" s="257" t="s">
        <v>1608</v>
      </c>
      <c r="C19" s="516" t="s">
        <v>4216</v>
      </c>
      <c r="D19" s="16" t="s">
        <v>4217</v>
      </c>
      <c r="E19" s="515">
        <v>225000</v>
      </c>
      <c r="F19" s="562">
        <f t="shared" si="0"/>
        <v>1639999.5185185184</v>
      </c>
      <c r="G19" s="266">
        <f t="shared" si="1"/>
        <v>225000</v>
      </c>
      <c r="H19" s="561">
        <f t="shared" si="2"/>
        <v>1639999.5185185184</v>
      </c>
      <c r="J19" s="267" t="s">
        <v>11</v>
      </c>
      <c r="K19" s="271" t="s">
        <v>65</v>
      </c>
    </row>
    <row r="20" spans="1:11" ht="76.5">
      <c r="A20" s="517">
        <v>14</v>
      </c>
      <c r="B20" s="257" t="s">
        <v>1608</v>
      </c>
      <c r="C20" s="516" t="s">
        <v>4218</v>
      </c>
      <c r="D20" s="16" t="s">
        <v>4219</v>
      </c>
      <c r="E20" s="515">
        <v>100000</v>
      </c>
      <c r="F20" s="562">
        <f t="shared" si="0"/>
        <v>1739999.5185185184</v>
      </c>
      <c r="G20" s="266">
        <f t="shared" si="1"/>
        <v>100000</v>
      </c>
      <c r="H20" s="561">
        <f t="shared" si="2"/>
        <v>1739999.5185185184</v>
      </c>
      <c r="J20" s="267" t="s">
        <v>11</v>
      </c>
      <c r="K20" s="271" t="s">
        <v>65</v>
      </c>
    </row>
    <row r="21" spans="1:11" ht="76.5">
      <c r="A21" s="517">
        <v>15</v>
      </c>
      <c r="B21" s="257" t="s">
        <v>1608</v>
      </c>
      <c r="C21" s="516" t="s">
        <v>4220</v>
      </c>
      <c r="D21" s="16" t="s">
        <v>4221</v>
      </c>
      <c r="E21" s="515">
        <v>250000</v>
      </c>
      <c r="F21" s="562">
        <f t="shared" si="0"/>
        <v>1989999.5185185184</v>
      </c>
      <c r="G21" s="266">
        <f t="shared" si="1"/>
        <v>250000</v>
      </c>
      <c r="H21" s="561">
        <f t="shared" si="2"/>
        <v>1989999.5185185184</v>
      </c>
      <c r="J21" s="267" t="s">
        <v>11</v>
      </c>
      <c r="K21" s="271" t="s">
        <v>65</v>
      </c>
    </row>
    <row r="22" spans="1:11" ht="63.75">
      <c r="A22" s="517">
        <v>16</v>
      </c>
      <c r="B22" s="257" t="s">
        <v>1608</v>
      </c>
      <c r="C22" s="516" t="s">
        <v>4222</v>
      </c>
      <c r="D22" s="16" t="s">
        <v>4223</v>
      </c>
      <c r="E22" s="515">
        <v>300000</v>
      </c>
      <c r="F22" s="562">
        <f t="shared" si="0"/>
        <v>2289999.5185185187</v>
      </c>
      <c r="G22" s="266">
        <f t="shared" si="1"/>
        <v>300000</v>
      </c>
      <c r="H22" s="561">
        <f t="shared" si="2"/>
        <v>2289999.5185185187</v>
      </c>
      <c r="J22" s="267" t="s">
        <v>16</v>
      </c>
      <c r="K22" s="271" t="s">
        <v>62</v>
      </c>
    </row>
    <row r="23" spans="1:11" ht="63.75">
      <c r="A23" s="517">
        <v>17</v>
      </c>
      <c r="B23" s="257" t="s">
        <v>1608</v>
      </c>
      <c r="C23" s="516" t="s">
        <v>4224</v>
      </c>
      <c r="D23" s="16" t="s">
        <v>4225</v>
      </c>
      <c r="E23" s="515">
        <v>6000</v>
      </c>
      <c r="F23" s="562">
        <f t="shared" si="0"/>
        <v>2295999.5185185187</v>
      </c>
      <c r="G23" s="266">
        <f t="shared" si="1"/>
        <v>6000</v>
      </c>
      <c r="H23" s="561">
        <f t="shared" si="2"/>
        <v>2295999.5185185187</v>
      </c>
      <c r="J23" s="267" t="s">
        <v>11</v>
      </c>
      <c r="K23" s="271" t="s">
        <v>65</v>
      </c>
    </row>
    <row r="24" spans="1:11" ht="51">
      <c r="A24" s="517">
        <v>18</v>
      </c>
      <c r="B24" s="257" t="s">
        <v>1608</v>
      </c>
      <c r="C24" s="516" t="s">
        <v>4226</v>
      </c>
      <c r="D24" s="16" t="s">
        <v>4227</v>
      </c>
      <c r="E24" s="515">
        <v>6000</v>
      </c>
      <c r="F24" s="562">
        <f t="shared" si="0"/>
        <v>2301999.5185185187</v>
      </c>
      <c r="G24" s="266">
        <f t="shared" si="1"/>
        <v>6000</v>
      </c>
      <c r="H24" s="561">
        <f t="shared" si="2"/>
        <v>2301999.5185185187</v>
      </c>
      <c r="J24" s="267" t="s">
        <v>11</v>
      </c>
      <c r="K24" s="271" t="s">
        <v>65</v>
      </c>
    </row>
    <row r="25" spans="1:11" ht="38.25">
      <c r="A25" s="517">
        <v>19</v>
      </c>
      <c r="B25" s="257" t="s">
        <v>1608</v>
      </c>
      <c r="C25" s="516" t="s">
        <v>4228</v>
      </c>
      <c r="D25" s="16" t="s">
        <v>4229</v>
      </c>
      <c r="E25" s="515">
        <v>40000</v>
      </c>
      <c r="F25" s="562">
        <f t="shared" si="0"/>
        <v>2341999.5185185187</v>
      </c>
      <c r="G25" s="266">
        <f t="shared" si="1"/>
        <v>40000</v>
      </c>
      <c r="H25" s="561">
        <f t="shared" si="2"/>
        <v>2341999.5185185187</v>
      </c>
      <c r="J25" s="267" t="s">
        <v>11</v>
      </c>
      <c r="K25" s="271" t="s">
        <v>65</v>
      </c>
    </row>
    <row r="26" spans="1:11" ht="114.75">
      <c r="A26" s="517">
        <v>20</v>
      </c>
      <c r="B26" s="257" t="s">
        <v>1608</v>
      </c>
      <c r="C26" s="516" t="s">
        <v>4230</v>
      </c>
      <c r="D26" s="282" t="s">
        <v>4231</v>
      </c>
      <c r="E26" s="515">
        <v>403000</v>
      </c>
      <c r="F26" s="562">
        <f t="shared" si="0"/>
        <v>2744999.5185185187</v>
      </c>
      <c r="G26" s="266">
        <f t="shared" si="1"/>
        <v>403000</v>
      </c>
      <c r="H26" s="561">
        <f t="shared" si="2"/>
        <v>2744999.5185185187</v>
      </c>
      <c r="J26" s="267" t="s">
        <v>11</v>
      </c>
      <c r="K26" s="271" t="s">
        <v>65</v>
      </c>
    </row>
    <row r="27" spans="1:11" ht="89.25">
      <c r="A27" s="517">
        <v>21</v>
      </c>
      <c r="B27" s="257" t="s">
        <v>1608</v>
      </c>
      <c r="C27" s="516" t="s">
        <v>4232</v>
      </c>
      <c r="D27" s="16" t="s">
        <v>4233</v>
      </c>
      <c r="E27" s="515">
        <v>75000</v>
      </c>
      <c r="F27" s="562">
        <f t="shared" si="0"/>
        <v>2819999.5185185187</v>
      </c>
      <c r="G27" s="266">
        <f t="shared" si="1"/>
        <v>75000</v>
      </c>
      <c r="H27" s="561">
        <f t="shared" si="2"/>
        <v>2819999.5185185187</v>
      </c>
      <c r="J27" s="267" t="s">
        <v>11</v>
      </c>
      <c r="K27" s="271" t="s">
        <v>65</v>
      </c>
    </row>
    <row r="28" spans="1:11" ht="76.5">
      <c r="A28" s="517">
        <v>22</v>
      </c>
      <c r="B28" s="257" t="s">
        <v>1608</v>
      </c>
      <c r="C28" s="516" t="s">
        <v>4234</v>
      </c>
      <c r="D28" s="16" t="s">
        <v>4235</v>
      </c>
      <c r="E28" s="515">
        <v>25000</v>
      </c>
      <c r="F28" s="562">
        <f t="shared" si="0"/>
        <v>2844999.5185185187</v>
      </c>
      <c r="G28" s="266">
        <f t="shared" si="1"/>
        <v>25000</v>
      </c>
      <c r="H28" s="561">
        <f t="shared" si="2"/>
        <v>2844999.5185185187</v>
      </c>
      <c r="J28" s="267" t="s">
        <v>11</v>
      </c>
      <c r="K28" s="271" t="s">
        <v>65</v>
      </c>
    </row>
    <row r="29" spans="1:11" ht="114.75">
      <c r="A29" s="517">
        <v>23</v>
      </c>
      <c r="B29" s="257" t="s">
        <v>1608</v>
      </c>
      <c r="C29" s="516" t="s">
        <v>4236</v>
      </c>
      <c r="D29" s="16" t="s">
        <v>4237</v>
      </c>
      <c r="E29" s="515">
        <v>20000</v>
      </c>
      <c r="F29" s="562">
        <f t="shared" si="0"/>
        <v>2864999.5185185187</v>
      </c>
      <c r="G29" s="266">
        <f t="shared" si="1"/>
        <v>20000</v>
      </c>
      <c r="H29" s="561">
        <f t="shared" si="2"/>
        <v>2864999.5185185187</v>
      </c>
      <c r="J29" s="267" t="s">
        <v>11</v>
      </c>
      <c r="K29" s="271" t="s">
        <v>65</v>
      </c>
    </row>
    <row r="30" spans="1:11" ht="89.25">
      <c r="A30" s="514">
        <v>24</v>
      </c>
      <c r="B30" s="262" t="s">
        <v>1608</v>
      </c>
      <c r="C30" s="513" t="s">
        <v>4238</v>
      </c>
      <c r="D30" s="512" t="s">
        <v>4239</v>
      </c>
      <c r="E30" s="529">
        <v>135000</v>
      </c>
      <c r="F30" s="560">
        <f t="shared" si="0"/>
        <v>2999999.5185185187</v>
      </c>
      <c r="G30" s="566">
        <f t="shared" si="1"/>
        <v>135000</v>
      </c>
      <c r="H30" s="559">
        <f t="shared" si="2"/>
        <v>2999999.5185185187</v>
      </c>
      <c r="I30" s="565"/>
      <c r="J30" s="567" t="s">
        <v>11</v>
      </c>
      <c r="K30" s="545" t="s">
        <v>65</v>
      </c>
    </row>
    <row r="31" spans="1:11">
      <c r="B31" s="257" t="s">
        <v>1608</v>
      </c>
      <c r="C31" s="511" t="s">
        <v>1610</v>
      </c>
      <c r="D31" s="258" t="s">
        <v>4240</v>
      </c>
      <c r="E31" s="515">
        <v>30000</v>
      </c>
      <c r="F31" s="510">
        <f t="shared" si="0"/>
        <v>3029999.5185185187</v>
      </c>
      <c r="G31" s="509">
        <f t="shared" si="1"/>
        <v>30000</v>
      </c>
      <c r="H31" s="508">
        <f t="shared" si="2"/>
        <v>3029999.5185185187</v>
      </c>
      <c r="J31" s="267" t="s">
        <v>11</v>
      </c>
      <c r="K31" s="271" t="s">
        <v>65</v>
      </c>
    </row>
    <row r="32" spans="1:11">
      <c r="B32" s="257" t="s">
        <v>1608</v>
      </c>
      <c r="C32" s="511" t="s">
        <v>4241</v>
      </c>
      <c r="D32" s="258" t="s">
        <v>4242</v>
      </c>
      <c r="E32" s="515">
        <v>100000</v>
      </c>
      <c r="F32" s="562">
        <f t="shared" si="0"/>
        <v>3129999.5185185187</v>
      </c>
      <c r="G32" s="266">
        <f t="shared" si="1"/>
        <v>100000</v>
      </c>
      <c r="H32" s="561">
        <f t="shared" si="2"/>
        <v>3129999.5185185187</v>
      </c>
      <c r="J32" s="267" t="s">
        <v>11</v>
      </c>
      <c r="K32" s="271" t="s">
        <v>65</v>
      </c>
    </row>
    <row r="33" spans="2:11">
      <c r="B33" s="257" t="s">
        <v>1608</v>
      </c>
      <c r="C33" s="511" t="s">
        <v>1444</v>
      </c>
      <c r="D33" s="258" t="s">
        <v>4243</v>
      </c>
      <c r="E33" s="515">
        <v>10000</v>
      </c>
      <c r="F33" s="562">
        <f t="shared" si="0"/>
        <v>3139999.5185185187</v>
      </c>
      <c r="G33" s="266">
        <f t="shared" si="1"/>
        <v>10000</v>
      </c>
      <c r="H33" s="561">
        <f t="shared" si="2"/>
        <v>3139999.5185185187</v>
      </c>
      <c r="J33" s="267" t="s">
        <v>11</v>
      </c>
      <c r="K33" s="271" t="s">
        <v>65</v>
      </c>
    </row>
    <row r="34" spans="2:11">
      <c r="B34" s="257" t="s">
        <v>1608</v>
      </c>
      <c r="C34" s="511" t="s">
        <v>4244</v>
      </c>
      <c r="D34" s="258" t="s">
        <v>4245</v>
      </c>
      <c r="E34" s="515">
        <v>350000</v>
      </c>
      <c r="F34" s="562">
        <f t="shared" si="0"/>
        <v>3489999.5185185187</v>
      </c>
      <c r="G34" s="266">
        <f t="shared" si="1"/>
        <v>350000</v>
      </c>
      <c r="H34" s="561">
        <f t="shared" si="2"/>
        <v>3489999.5185185187</v>
      </c>
      <c r="J34" s="267" t="s">
        <v>16</v>
      </c>
      <c r="K34" s="271" t="s">
        <v>62</v>
      </c>
    </row>
    <row r="35" spans="2:11">
      <c r="B35" s="257" t="s">
        <v>1608</v>
      </c>
      <c r="C35" s="511" t="s">
        <v>2901</v>
      </c>
      <c r="D35" s="258" t="s">
        <v>4246</v>
      </c>
      <c r="E35" s="515">
        <v>100000</v>
      </c>
      <c r="F35" s="562">
        <f t="shared" si="0"/>
        <v>3589999.5185185187</v>
      </c>
      <c r="G35" s="266">
        <f t="shared" si="1"/>
        <v>100000</v>
      </c>
      <c r="H35" s="561">
        <f t="shared" si="2"/>
        <v>3589999.5185185187</v>
      </c>
      <c r="J35" s="267" t="s">
        <v>52</v>
      </c>
      <c r="K35" s="271" t="s">
        <v>67</v>
      </c>
    </row>
    <row r="36" spans="2:11">
      <c r="B36" s="257" t="s">
        <v>1608</v>
      </c>
      <c r="C36" s="511" t="s">
        <v>4247</v>
      </c>
      <c r="D36" s="258" t="s">
        <v>2900</v>
      </c>
      <c r="E36" s="515">
        <v>125000</v>
      </c>
      <c r="F36" s="562">
        <f t="shared" si="0"/>
        <v>3714999.5185185187</v>
      </c>
      <c r="G36" s="266">
        <f t="shared" si="1"/>
        <v>125000</v>
      </c>
      <c r="H36" s="561">
        <f t="shared" si="2"/>
        <v>3714999.5185185187</v>
      </c>
      <c r="J36" s="267" t="s">
        <v>11</v>
      </c>
      <c r="K36" s="271" t="s">
        <v>65</v>
      </c>
    </row>
    <row r="37" spans="2:11">
      <c r="B37" s="257" t="s">
        <v>1608</v>
      </c>
      <c r="C37" s="511" t="s">
        <v>1609</v>
      </c>
      <c r="D37" s="258" t="s">
        <v>4248</v>
      </c>
      <c r="E37" s="515">
        <v>1</v>
      </c>
      <c r="F37" s="562">
        <f t="shared" si="0"/>
        <v>3715000.5185185187</v>
      </c>
      <c r="G37" s="266">
        <f t="shared" si="1"/>
        <v>1</v>
      </c>
      <c r="H37" s="561">
        <f t="shared" si="2"/>
        <v>3715000.5185185187</v>
      </c>
      <c r="J37" s="267" t="s">
        <v>11</v>
      </c>
      <c r="K37" s="271" t="s">
        <v>65</v>
      </c>
    </row>
    <row r="38" spans="2:11">
      <c r="B38" s="257" t="s">
        <v>1608</v>
      </c>
      <c r="C38" s="511" t="s">
        <v>4241</v>
      </c>
      <c r="D38" s="258" t="s">
        <v>4249</v>
      </c>
      <c r="E38" s="515">
        <v>100000</v>
      </c>
      <c r="F38" s="562">
        <f t="shared" si="0"/>
        <v>3815000.5185185187</v>
      </c>
      <c r="G38" s="266">
        <f t="shared" si="1"/>
        <v>100000</v>
      </c>
      <c r="H38" s="561">
        <f t="shared" si="2"/>
        <v>3815000.5185185187</v>
      </c>
      <c r="J38" s="267" t="s">
        <v>11</v>
      </c>
      <c r="K38" s="271" t="s">
        <v>65</v>
      </c>
    </row>
    <row r="39" spans="2:11">
      <c r="B39" s="257" t="s">
        <v>1608</v>
      </c>
      <c r="C39" s="511" t="s">
        <v>1609</v>
      </c>
      <c r="D39" s="258" t="s">
        <v>4250</v>
      </c>
      <c r="E39" s="515">
        <v>40000</v>
      </c>
      <c r="F39" s="562">
        <f t="shared" si="0"/>
        <v>3855000.5185185187</v>
      </c>
      <c r="G39" s="266">
        <f t="shared" si="1"/>
        <v>40000</v>
      </c>
      <c r="H39" s="561">
        <f t="shared" si="2"/>
        <v>3855000.5185185187</v>
      </c>
      <c r="J39" s="267" t="s">
        <v>11</v>
      </c>
      <c r="K39" s="271" t="s">
        <v>65</v>
      </c>
    </row>
    <row r="40" spans="2:11">
      <c r="B40" s="257" t="s">
        <v>1608</v>
      </c>
      <c r="C40" s="511" t="s">
        <v>4251</v>
      </c>
      <c r="D40" s="258" t="s">
        <v>4252</v>
      </c>
      <c r="E40" s="515">
        <v>150000</v>
      </c>
      <c r="F40" s="562">
        <f t="shared" si="0"/>
        <v>4005000.5185185187</v>
      </c>
      <c r="G40" s="266">
        <f t="shared" si="1"/>
        <v>150000</v>
      </c>
      <c r="H40" s="561">
        <f t="shared" si="2"/>
        <v>4005000.5185185187</v>
      </c>
      <c r="J40" s="267" t="s">
        <v>11</v>
      </c>
      <c r="K40" s="271" t="s">
        <v>65</v>
      </c>
    </row>
    <row r="41" spans="2:11">
      <c r="B41" s="257" t="s">
        <v>1608</v>
      </c>
      <c r="C41" s="511" t="s">
        <v>1609</v>
      </c>
      <c r="D41" s="258" t="s">
        <v>4253</v>
      </c>
      <c r="E41" s="515">
        <v>150000</v>
      </c>
      <c r="F41" s="562">
        <f t="shared" si="0"/>
        <v>4155000.5185185187</v>
      </c>
      <c r="G41" s="266">
        <f t="shared" si="1"/>
        <v>150000</v>
      </c>
      <c r="H41" s="561">
        <f t="shared" si="2"/>
        <v>4155000.5185185187</v>
      </c>
      <c r="J41" s="267" t="s">
        <v>11</v>
      </c>
      <c r="K41" s="271" t="s">
        <v>65</v>
      </c>
    </row>
    <row r="42" spans="2:11">
      <c r="B42" s="257" t="s">
        <v>1608</v>
      </c>
      <c r="C42" s="511" t="s">
        <v>1609</v>
      </c>
      <c r="D42" s="258" t="s">
        <v>4254</v>
      </c>
      <c r="E42" s="515">
        <v>25000</v>
      </c>
      <c r="F42" s="562">
        <f t="shared" si="0"/>
        <v>4180000.5185185187</v>
      </c>
      <c r="G42" s="266">
        <f t="shared" si="1"/>
        <v>25000</v>
      </c>
      <c r="H42" s="561">
        <f t="shared" si="2"/>
        <v>4180000.5185185187</v>
      </c>
      <c r="J42" s="267" t="s">
        <v>11</v>
      </c>
      <c r="K42" s="271" t="s">
        <v>65</v>
      </c>
    </row>
    <row r="43" spans="2:11">
      <c r="B43" s="257" t="s">
        <v>1608</v>
      </c>
      <c r="C43" t="s">
        <v>4241</v>
      </c>
      <c r="D43" s="258" t="s">
        <v>4255</v>
      </c>
      <c r="E43" s="515">
        <v>20000</v>
      </c>
      <c r="F43" s="562">
        <f t="shared" si="0"/>
        <v>4200000.5185185187</v>
      </c>
      <c r="G43" s="266">
        <f t="shared" si="1"/>
        <v>20000</v>
      </c>
      <c r="H43" s="561">
        <f t="shared" si="2"/>
        <v>4200000.5185185187</v>
      </c>
      <c r="J43" s="267" t="s">
        <v>11</v>
      </c>
      <c r="K43" s="271" t="s">
        <v>65</v>
      </c>
    </row>
    <row r="44" spans="2:11">
      <c r="B44" s="257" t="s">
        <v>1608</v>
      </c>
      <c r="C44" s="511" t="s">
        <v>1609</v>
      </c>
      <c r="D44" s="258" t="s">
        <v>4256</v>
      </c>
      <c r="E44" s="515">
        <v>100000</v>
      </c>
      <c r="F44" s="562">
        <f t="shared" si="0"/>
        <v>4300000.5185185187</v>
      </c>
      <c r="G44" s="266">
        <f t="shared" si="1"/>
        <v>100000</v>
      </c>
      <c r="H44" s="561">
        <f t="shared" si="2"/>
        <v>4300000.5185185187</v>
      </c>
      <c r="J44" s="267" t="s">
        <v>11</v>
      </c>
      <c r="K44" s="271" t="s">
        <v>65</v>
      </c>
    </row>
    <row r="45" spans="2:11">
      <c r="B45" s="257" t="s">
        <v>1608</v>
      </c>
      <c r="C45" s="511" t="s">
        <v>4251</v>
      </c>
      <c r="D45" s="258" t="s">
        <v>4257</v>
      </c>
      <c r="E45" s="515">
        <v>500000</v>
      </c>
      <c r="F45" s="562">
        <f t="shared" si="0"/>
        <v>4800000.5185185187</v>
      </c>
      <c r="G45" s="266">
        <f t="shared" si="1"/>
        <v>500000</v>
      </c>
      <c r="H45" s="561">
        <f t="shared" si="2"/>
        <v>4800000.5185185187</v>
      </c>
      <c r="J45" s="267" t="s">
        <v>11</v>
      </c>
      <c r="K45" s="271" t="s">
        <v>65</v>
      </c>
    </row>
    <row r="46" spans="2:11">
      <c r="B46" s="257" t="s">
        <v>1608</v>
      </c>
      <c r="C46" s="511" t="s">
        <v>4258</v>
      </c>
      <c r="D46" s="258" t="s">
        <v>4259</v>
      </c>
      <c r="E46" s="515">
        <v>75000</v>
      </c>
      <c r="F46" s="562">
        <f t="shared" si="0"/>
        <v>4875000.5185185187</v>
      </c>
      <c r="G46" s="266">
        <f t="shared" si="1"/>
        <v>75000</v>
      </c>
      <c r="H46" s="561">
        <f t="shared" si="2"/>
        <v>4875000.5185185187</v>
      </c>
      <c r="J46" s="267" t="s">
        <v>11</v>
      </c>
      <c r="K46" s="271" t="s">
        <v>65</v>
      </c>
    </row>
    <row r="47" spans="2:11">
      <c r="B47" s="257" t="s">
        <v>1608</v>
      </c>
      <c r="C47" s="511" t="s">
        <v>4258</v>
      </c>
      <c r="D47" s="258" t="s">
        <v>4260</v>
      </c>
      <c r="E47" s="515">
        <v>300000</v>
      </c>
      <c r="F47" s="562">
        <f t="shared" si="0"/>
        <v>5175000.5185185187</v>
      </c>
      <c r="G47" s="266">
        <f t="shared" si="1"/>
        <v>300000</v>
      </c>
      <c r="H47" s="561">
        <f t="shared" si="2"/>
        <v>5175000.5185185187</v>
      </c>
      <c r="J47" s="267" t="s">
        <v>11</v>
      </c>
      <c r="K47" s="271" t="s">
        <v>65</v>
      </c>
    </row>
    <row r="48" spans="2:11">
      <c r="B48" s="257" t="s">
        <v>1608</v>
      </c>
      <c r="C48" s="511" t="s">
        <v>1609</v>
      </c>
      <c r="D48" s="258" t="s">
        <v>4261</v>
      </c>
      <c r="E48" s="515">
        <v>20000</v>
      </c>
      <c r="F48" s="562">
        <f t="shared" si="0"/>
        <v>5195000.5185185187</v>
      </c>
      <c r="G48" s="266">
        <f t="shared" si="1"/>
        <v>20000</v>
      </c>
      <c r="H48" s="561">
        <f t="shared" si="2"/>
        <v>5195000.5185185187</v>
      </c>
      <c r="J48" s="267" t="s">
        <v>11</v>
      </c>
      <c r="K48" s="271" t="s">
        <v>65</v>
      </c>
    </row>
    <row r="49" spans="2:11">
      <c r="B49" s="257" t="s">
        <v>1608</v>
      </c>
      <c r="C49" s="511" t="s">
        <v>4262</v>
      </c>
      <c r="D49" s="258" t="s">
        <v>4263</v>
      </c>
      <c r="E49" s="515">
        <v>335009.66869506426</v>
      </c>
      <c r="F49" s="562">
        <f t="shared" si="0"/>
        <v>5530010.1872135829</v>
      </c>
      <c r="G49" s="266">
        <f t="shared" si="1"/>
        <v>335009.66869506426</v>
      </c>
      <c r="H49" s="561">
        <f t="shared" si="2"/>
        <v>5530010.1872135829</v>
      </c>
      <c r="J49" s="267" t="s">
        <v>11</v>
      </c>
      <c r="K49" s="271" t="s">
        <v>65</v>
      </c>
    </row>
    <row r="50" spans="2:11">
      <c r="B50" s="257" t="s">
        <v>1608</v>
      </c>
      <c r="C50" s="511" t="s">
        <v>4264</v>
      </c>
      <c r="D50" s="258" t="s">
        <v>4265</v>
      </c>
      <c r="E50" s="515">
        <v>175000</v>
      </c>
      <c r="F50" s="562">
        <f t="shared" si="0"/>
        <v>5705010.1872135829</v>
      </c>
      <c r="G50" s="266">
        <f t="shared" si="1"/>
        <v>175000</v>
      </c>
      <c r="H50" s="561">
        <f t="shared" si="2"/>
        <v>5705010.1872135829</v>
      </c>
      <c r="J50" s="267" t="s">
        <v>11</v>
      </c>
      <c r="K50" s="271" t="s">
        <v>65</v>
      </c>
    </row>
    <row r="51" spans="2:11">
      <c r="B51" s="257" t="s">
        <v>1608</v>
      </c>
      <c r="C51" s="511" t="s">
        <v>4266</v>
      </c>
      <c r="D51" s="258" t="s">
        <v>4267</v>
      </c>
      <c r="E51" s="515">
        <v>100000</v>
      </c>
      <c r="F51" s="562">
        <f t="shared" si="0"/>
        <v>5805010.1872135829</v>
      </c>
      <c r="G51" s="266">
        <f t="shared" si="1"/>
        <v>100000</v>
      </c>
      <c r="H51" s="561">
        <f t="shared" si="2"/>
        <v>5805010.1872135829</v>
      </c>
      <c r="J51" s="267" t="s">
        <v>16</v>
      </c>
      <c r="K51" s="271" t="s">
        <v>62</v>
      </c>
    </row>
    <row r="52" spans="2:11">
      <c r="B52" s="257" t="s">
        <v>1608</v>
      </c>
      <c r="C52" s="511" t="s">
        <v>1609</v>
      </c>
      <c r="D52" s="258" t="s">
        <v>4268</v>
      </c>
      <c r="E52" s="515">
        <f>200000-105000</f>
        <v>95000</v>
      </c>
      <c r="F52" s="562">
        <f t="shared" si="0"/>
        <v>5900010.1872135829</v>
      </c>
      <c r="G52" s="266">
        <f t="shared" si="1"/>
        <v>95000</v>
      </c>
      <c r="H52" s="561">
        <f t="shared" si="2"/>
        <v>5900010.1872135829</v>
      </c>
      <c r="J52" s="267" t="s">
        <v>11</v>
      </c>
      <c r="K52" s="271" t="s">
        <v>65</v>
      </c>
    </row>
    <row r="53" spans="2:11">
      <c r="B53" s="257" t="s">
        <v>1608</v>
      </c>
      <c r="C53" s="511" t="s">
        <v>4262</v>
      </c>
      <c r="D53" s="258" t="s">
        <v>4269</v>
      </c>
      <c r="E53" s="515">
        <v>10000</v>
      </c>
      <c r="F53" s="562">
        <f t="shared" si="0"/>
        <v>5910010.1872135829</v>
      </c>
      <c r="G53" s="266">
        <f t="shared" si="1"/>
        <v>10000</v>
      </c>
      <c r="H53" s="561">
        <f t="shared" si="2"/>
        <v>5910010.1872135829</v>
      </c>
      <c r="J53" s="267" t="s">
        <v>11</v>
      </c>
      <c r="K53" s="271" t="s">
        <v>65</v>
      </c>
    </row>
    <row r="54" spans="2:11">
      <c r="B54" s="257" t="s">
        <v>1608</v>
      </c>
      <c r="C54" s="511" t="s">
        <v>1609</v>
      </c>
      <c r="D54" s="258" t="s">
        <v>4270</v>
      </c>
      <c r="E54" s="515">
        <v>50000.003333333334</v>
      </c>
      <c r="F54" s="562">
        <f t="shared" si="0"/>
        <v>5960010.1905469159</v>
      </c>
      <c r="G54" s="266">
        <f t="shared" si="1"/>
        <v>50000.003333333334</v>
      </c>
      <c r="H54" s="561">
        <f t="shared" si="2"/>
        <v>5960010.1905469159</v>
      </c>
      <c r="J54" s="267" t="s">
        <v>11</v>
      </c>
      <c r="K54" s="271" t="s">
        <v>65</v>
      </c>
    </row>
    <row r="55" spans="2:11">
      <c r="B55" s="257" t="s">
        <v>1608</v>
      </c>
      <c r="C55" s="511" t="s">
        <v>4264</v>
      </c>
      <c r="D55" s="258" t="s">
        <v>4271</v>
      </c>
      <c r="E55" s="515">
        <v>50000</v>
      </c>
      <c r="F55" s="562">
        <f t="shared" si="0"/>
        <v>6010010.1905469159</v>
      </c>
      <c r="G55" s="266">
        <f t="shared" si="1"/>
        <v>50000</v>
      </c>
      <c r="H55" s="561">
        <f t="shared" si="2"/>
        <v>6010010.1905469159</v>
      </c>
      <c r="J55" s="267" t="s">
        <v>11</v>
      </c>
      <c r="K55" s="271" t="s">
        <v>65</v>
      </c>
    </row>
    <row r="56" spans="2:11">
      <c r="B56" s="257" t="s">
        <v>1608</v>
      </c>
      <c r="C56" s="511" t="s">
        <v>4241</v>
      </c>
      <c r="D56" s="258" t="s">
        <v>4272</v>
      </c>
      <c r="E56" s="515">
        <v>125000</v>
      </c>
      <c r="F56" s="562">
        <f t="shared" si="0"/>
        <v>6135010.1905469159</v>
      </c>
      <c r="G56" s="266">
        <f t="shared" si="1"/>
        <v>125000</v>
      </c>
      <c r="H56" s="561">
        <f t="shared" si="2"/>
        <v>6135010.1905469159</v>
      </c>
      <c r="J56" s="267" t="s">
        <v>11</v>
      </c>
      <c r="K56" s="271" t="s">
        <v>65</v>
      </c>
    </row>
    <row r="57" spans="2:11">
      <c r="B57" s="257" t="s">
        <v>1608</v>
      </c>
      <c r="C57" s="511" t="s">
        <v>2901</v>
      </c>
      <c r="D57" s="258" t="s">
        <v>4273</v>
      </c>
      <c r="E57" s="515">
        <v>75000</v>
      </c>
      <c r="F57" s="562">
        <f t="shared" si="0"/>
        <v>6210010.1905469159</v>
      </c>
      <c r="G57" s="266">
        <f t="shared" si="1"/>
        <v>75000</v>
      </c>
      <c r="H57" s="561">
        <f t="shared" si="2"/>
        <v>6210010.1905469159</v>
      </c>
      <c r="J57" s="267" t="s">
        <v>52</v>
      </c>
      <c r="K57" s="271" t="s">
        <v>67</v>
      </c>
    </row>
    <row r="58" spans="2:11">
      <c r="B58" s="257" t="s">
        <v>1608</v>
      </c>
      <c r="C58" s="511" t="s">
        <v>1610</v>
      </c>
      <c r="D58" s="258" t="s">
        <v>4274</v>
      </c>
      <c r="E58" s="515">
        <v>56114</v>
      </c>
      <c r="F58" s="562">
        <f t="shared" si="0"/>
        <v>6266124.1905469159</v>
      </c>
      <c r="G58" s="266">
        <f t="shared" si="1"/>
        <v>56114</v>
      </c>
      <c r="H58" s="561">
        <f t="shared" si="2"/>
        <v>6266124.1905469159</v>
      </c>
      <c r="J58" s="267" t="s">
        <v>11</v>
      </c>
      <c r="K58" s="271" t="s">
        <v>65</v>
      </c>
    </row>
    <row r="59" spans="2:11">
      <c r="B59" s="257" t="s">
        <v>1608</v>
      </c>
      <c r="C59" s="511" t="s">
        <v>4275</v>
      </c>
      <c r="D59" s="258" t="s">
        <v>4276</v>
      </c>
      <c r="E59" s="515">
        <v>10000</v>
      </c>
      <c r="F59" s="562">
        <f t="shared" si="0"/>
        <v>6276124.1905469159</v>
      </c>
      <c r="G59" s="266">
        <f t="shared" si="1"/>
        <v>10000</v>
      </c>
      <c r="H59" s="561">
        <f t="shared" si="2"/>
        <v>6276124.1905469159</v>
      </c>
      <c r="J59" s="267" t="s">
        <v>11</v>
      </c>
      <c r="K59" s="271" t="s">
        <v>65</v>
      </c>
    </row>
    <row r="60" spans="2:11">
      <c r="B60" s="257" t="s">
        <v>1608</v>
      </c>
      <c r="C60" s="511" t="s">
        <v>4251</v>
      </c>
      <c r="D60" s="258" t="s">
        <v>4277</v>
      </c>
      <c r="E60" s="515">
        <v>100000</v>
      </c>
      <c r="F60" s="562">
        <f t="shared" si="0"/>
        <v>6376124.1905469159</v>
      </c>
      <c r="G60" s="266">
        <f t="shared" si="1"/>
        <v>100000</v>
      </c>
      <c r="H60" s="561">
        <f t="shared" si="2"/>
        <v>6376124.1905469159</v>
      </c>
      <c r="J60" s="267" t="s">
        <v>11</v>
      </c>
      <c r="K60" s="271" t="s">
        <v>65</v>
      </c>
    </row>
    <row r="61" spans="2:11">
      <c r="B61" s="257" t="s">
        <v>1608</v>
      </c>
      <c r="C61" s="511" t="s">
        <v>4278</v>
      </c>
      <c r="D61" s="258" t="s">
        <v>4279</v>
      </c>
      <c r="E61" s="515">
        <v>300000</v>
      </c>
      <c r="F61" s="562">
        <f t="shared" si="0"/>
        <v>6676124.1905469159</v>
      </c>
      <c r="G61" s="266">
        <f t="shared" si="1"/>
        <v>300000</v>
      </c>
      <c r="H61" s="561">
        <f t="shared" si="2"/>
        <v>6676124.1905469159</v>
      </c>
      <c r="J61" s="267" t="s">
        <v>11</v>
      </c>
      <c r="K61" s="271" t="s">
        <v>65</v>
      </c>
    </row>
    <row r="62" spans="2:11">
      <c r="B62" s="257" t="s">
        <v>1608</v>
      </c>
      <c r="C62" s="511" t="s">
        <v>4258</v>
      </c>
      <c r="D62" s="258" t="s">
        <v>4280</v>
      </c>
      <c r="E62" s="515">
        <v>350000</v>
      </c>
      <c r="F62" s="562">
        <f t="shared" si="0"/>
        <v>7026124.1905469159</v>
      </c>
      <c r="G62" s="266">
        <f t="shared" si="1"/>
        <v>350000</v>
      </c>
      <c r="H62" s="561">
        <f t="shared" si="2"/>
        <v>7026124.1905469159</v>
      </c>
      <c r="J62" s="267" t="s">
        <v>11</v>
      </c>
      <c r="K62" s="271" t="s">
        <v>65</v>
      </c>
    </row>
    <row r="63" spans="2:11">
      <c r="B63" s="257" t="s">
        <v>1608</v>
      </c>
      <c r="C63" s="511" t="s">
        <v>1609</v>
      </c>
      <c r="D63" s="258" t="s">
        <v>4281</v>
      </c>
      <c r="E63" s="515">
        <v>500000</v>
      </c>
      <c r="F63" s="562">
        <f t="shared" si="0"/>
        <v>7526124.1905469159</v>
      </c>
      <c r="G63" s="266">
        <f t="shared" si="1"/>
        <v>500000</v>
      </c>
      <c r="H63" s="561">
        <f t="shared" si="2"/>
        <v>7526124.1905469159</v>
      </c>
      <c r="J63" s="267" t="s">
        <v>11</v>
      </c>
      <c r="K63" s="271" t="s">
        <v>65</v>
      </c>
    </row>
    <row r="64" spans="2:11">
      <c r="B64" s="257" t="s">
        <v>1608</v>
      </c>
      <c r="C64" s="511" t="s">
        <v>4275</v>
      </c>
      <c r="D64" s="258" t="s">
        <v>4282</v>
      </c>
      <c r="E64" s="515">
        <v>350000</v>
      </c>
      <c r="F64" s="562">
        <f t="shared" si="0"/>
        <v>7876124.1905469159</v>
      </c>
      <c r="G64" s="266">
        <f t="shared" si="1"/>
        <v>350000</v>
      </c>
      <c r="H64" s="561">
        <f t="shared" si="2"/>
        <v>7876124.1905469159</v>
      </c>
      <c r="J64" s="267" t="s">
        <v>11</v>
      </c>
      <c r="K64" s="271" t="s">
        <v>65</v>
      </c>
    </row>
    <row r="65" spans="2:11">
      <c r="B65" s="257" t="s">
        <v>1608</v>
      </c>
      <c r="C65" s="511" t="s">
        <v>4251</v>
      </c>
      <c r="D65" s="258" t="s">
        <v>4283</v>
      </c>
      <c r="E65" s="515">
        <v>100000</v>
      </c>
      <c r="F65" s="562">
        <f t="shared" si="0"/>
        <v>7976124.1905469159</v>
      </c>
      <c r="G65" s="266">
        <f t="shared" si="1"/>
        <v>100000</v>
      </c>
      <c r="H65" s="561">
        <f t="shared" si="2"/>
        <v>7976124.1905469159</v>
      </c>
      <c r="J65" s="267" t="s">
        <v>11</v>
      </c>
      <c r="K65" s="271" t="s">
        <v>65</v>
      </c>
    </row>
    <row r="66" spans="2:11">
      <c r="B66" s="257" t="s">
        <v>1608</v>
      </c>
      <c r="C66" s="511" t="s">
        <v>4284</v>
      </c>
      <c r="D66" s="258" t="s">
        <v>4285</v>
      </c>
      <c r="E66" s="515">
        <v>250000</v>
      </c>
      <c r="F66" s="562">
        <f t="shared" si="0"/>
        <v>8226124.1905469159</v>
      </c>
      <c r="G66" s="266">
        <f t="shared" si="1"/>
        <v>250000</v>
      </c>
      <c r="H66" s="561">
        <f t="shared" si="2"/>
        <v>8226124.1905469159</v>
      </c>
      <c r="J66" s="267" t="s">
        <v>11</v>
      </c>
      <c r="K66" s="271" t="s">
        <v>65</v>
      </c>
    </row>
    <row r="67" spans="2:11">
      <c r="B67" s="257" t="s">
        <v>1608</v>
      </c>
      <c r="C67" s="511" t="s">
        <v>4241</v>
      </c>
      <c r="D67" s="258" t="s">
        <v>4286</v>
      </c>
      <c r="E67" s="515">
        <v>40000</v>
      </c>
      <c r="F67" s="562">
        <f t="shared" si="0"/>
        <v>8266124.1905469159</v>
      </c>
      <c r="G67" s="266">
        <f t="shared" si="1"/>
        <v>40000</v>
      </c>
      <c r="H67" s="561">
        <f t="shared" si="2"/>
        <v>8266124.1905469159</v>
      </c>
      <c r="J67" s="267" t="s">
        <v>11</v>
      </c>
      <c r="K67" s="271" t="s">
        <v>65</v>
      </c>
    </row>
    <row r="68" spans="2:11">
      <c r="B68" s="257" t="s">
        <v>1608</v>
      </c>
      <c r="C68" s="511" t="s">
        <v>1610</v>
      </c>
      <c r="D68" s="258" t="s">
        <v>4287</v>
      </c>
      <c r="E68" s="515">
        <v>79903</v>
      </c>
      <c r="F68" s="562">
        <f t="shared" si="0"/>
        <v>8346027.1905469159</v>
      </c>
      <c r="G68" s="266">
        <f t="shared" si="1"/>
        <v>79903</v>
      </c>
      <c r="H68" s="561">
        <f t="shared" si="2"/>
        <v>8346027.1905469159</v>
      </c>
      <c r="J68" s="267" t="s">
        <v>11</v>
      </c>
      <c r="K68" s="271" t="s">
        <v>65</v>
      </c>
    </row>
    <row r="69" spans="2:11">
      <c r="B69" s="257" t="s">
        <v>1608</v>
      </c>
      <c r="C69" s="511" t="s">
        <v>4262</v>
      </c>
      <c r="D69" s="258" t="s">
        <v>4288</v>
      </c>
      <c r="E69" s="515">
        <v>100000</v>
      </c>
      <c r="F69" s="562">
        <f t="shared" si="0"/>
        <v>8446027.1905469149</v>
      </c>
      <c r="G69" s="266">
        <f t="shared" si="1"/>
        <v>100000</v>
      </c>
      <c r="H69" s="561">
        <f t="shared" si="2"/>
        <v>8446027.1905469149</v>
      </c>
      <c r="J69" s="267" t="s">
        <v>11</v>
      </c>
      <c r="K69" s="271" t="s">
        <v>65</v>
      </c>
    </row>
    <row r="70" spans="2:11">
      <c r="B70" s="257" t="s">
        <v>1608</v>
      </c>
      <c r="C70" s="511" t="s">
        <v>4284</v>
      </c>
      <c r="D70" s="258" t="s">
        <v>4289</v>
      </c>
      <c r="E70" s="515">
        <v>60000</v>
      </c>
      <c r="F70" s="562">
        <f t="shared" si="0"/>
        <v>8506027.1905469149</v>
      </c>
      <c r="G70" s="266">
        <f t="shared" si="1"/>
        <v>60000</v>
      </c>
      <c r="H70" s="561">
        <f t="shared" si="2"/>
        <v>8506027.1905469149</v>
      </c>
      <c r="J70" s="267" t="s">
        <v>11</v>
      </c>
      <c r="K70" s="271" t="s">
        <v>65</v>
      </c>
    </row>
    <row r="71" spans="2:11">
      <c r="B71" s="257" t="s">
        <v>1608</v>
      </c>
      <c r="C71" s="511" t="s">
        <v>4290</v>
      </c>
      <c r="D71" s="258" t="s">
        <v>4291</v>
      </c>
      <c r="E71" s="515">
        <v>800000</v>
      </c>
      <c r="F71" s="562">
        <f t="shared" si="0"/>
        <v>9306027.1905469149</v>
      </c>
      <c r="G71" s="266">
        <f t="shared" si="1"/>
        <v>800000</v>
      </c>
      <c r="H71" s="561">
        <f t="shared" si="2"/>
        <v>9306027.1905469149</v>
      </c>
      <c r="J71" s="267" t="s">
        <v>16</v>
      </c>
      <c r="K71" s="271" t="s">
        <v>62</v>
      </c>
    </row>
    <row r="72" spans="2:11">
      <c r="B72" s="257" t="s">
        <v>1608</v>
      </c>
      <c r="C72" s="511" t="s">
        <v>4247</v>
      </c>
      <c r="D72" s="258" t="s">
        <v>2899</v>
      </c>
      <c r="E72" s="515">
        <v>75000</v>
      </c>
      <c r="F72" s="562">
        <f t="shared" si="0"/>
        <v>9381027.1905469149</v>
      </c>
      <c r="G72" s="266">
        <f t="shared" si="1"/>
        <v>75000</v>
      </c>
      <c r="H72" s="561">
        <f t="shared" si="2"/>
        <v>9381027.1905469149</v>
      </c>
      <c r="J72" s="267" t="s">
        <v>11</v>
      </c>
      <c r="K72" s="271" t="s">
        <v>65</v>
      </c>
    </row>
    <row r="73" spans="2:11">
      <c r="B73" s="257" t="s">
        <v>1608</v>
      </c>
      <c r="C73" s="511" t="s">
        <v>4241</v>
      </c>
      <c r="D73" s="258" t="s">
        <v>4292</v>
      </c>
      <c r="E73" s="515">
        <v>200000</v>
      </c>
      <c r="F73" s="562">
        <f t="shared" ref="F73:F110" si="3">E73+F72</f>
        <v>9581027.1905469149</v>
      </c>
      <c r="G73" s="266">
        <f t="shared" ref="G73:G110" si="4">E73</f>
        <v>200000</v>
      </c>
      <c r="H73" s="561">
        <f t="shared" ref="H73:H110" si="5">G73+H72</f>
        <v>9581027.1905469149</v>
      </c>
      <c r="J73" s="267" t="s">
        <v>11</v>
      </c>
      <c r="K73" s="271" t="s">
        <v>65</v>
      </c>
    </row>
    <row r="74" spans="2:11">
      <c r="B74" s="257" t="s">
        <v>1608</v>
      </c>
      <c r="C74" s="511" t="s">
        <v>4251</v>
      </c>
      <c r="D74" s="258" t="s">
        <v>4293</v>
      </c>
      <c r="E74" s="515">
        <v>200000</v>
      </c>
      <c r="F74" s="562">
        <f t="shared" si="3"/>
        <v>9781027.1905469149</v>
      </c>
      <c r="G74" s="266">
        <f t="shared" si="4"/>
        <v>200000</v>
      </c>
      <c r="H74" s="561">
        <f t="shared" si="5"/>
        <v>9781027.1905469149</v>
      </c>
      <c r="J74" s="267" t="s">
        <v>11</v>
      </c>
      <c r="K74" s="271" t="s">
        <v>65</v>
      </c>
    </row>
    <row r="75" spans="2:11">
      <c r="B75" s="257" t="s">
        <v>1608</v>
      </c>
      <c r="C75" s="511" t="s">
        <v>4284</v>
      </c>
      <c r="D75" s="258" t="s">
        <v>4294</v>
      </c>
      <c r="E75" s="515">
        <v>200000</v>
      </c>
      <c r="F75" s="562">
        <f t="shared" si="3"/>
        <v>9981027.1905469149</v>
      </c>
      <c r="G75" s="266">
        <f t="shared" si="4"/>
        <v>200000</v>
      </c>
      <c r="H75" s="561">
        <f t="shared" si="5"/>
        <v>9981027.1905469149</v>
      </c>
      <c r="J75" s="267" t="s">
        <v>11</v>
      </c>
      <c r="K75" s="271" t="s">
        <v>65</v>
      </c>
    </row>
    <row r="76" spans="2:11">
      <c r="B76" s="257" t="s">
        <v>1608</v>
      </c>
      <c r="C76" s="511" t="s">
        <v>4262</v>
      </c>
      <c r="D76" s="258" t="s">
        <v>4295</v>
      </c>
      <c r="E76" s="515">
        <v>100000</v>
      </c>
      <c r="F76" s="562">
        <f t="shared" si="3"/>
        <v>10081027.190546915</v>
      </c>
      <c r="G76" s="266">
        <f t="shared" si="4"/>
        <v>100000</v>
      </c>
      <c r="H76" s="561">
        <f t="shared" si="5"/>
        <v>10081027.190546915</v>
      </c>
      <c r="J76" s="267" t="s">
        <v>11</v>
      </c>
      <c r="K76" s="271" t="s">
        <v>65</v>
      </c>
    </row>
    <row r="77" spans="2:11">
      <c r="B77" s="257" t="s">
        <v>1608</v>
      </c>
      <c r="C77" s="511" t="s">
        <v>2901</v>
      </c>
      <c r="D77" s="258" t="s">
        <v>4296</v>
      </c>
      <c r="E77" s="515">
        <v>500000</v>
      </c>
      <c r="F77" s="562">
        <f t="shared" si="3"/>
        <v>10581027.190546915</v>
      </c>
      <c r="G77" s="266">
        <f t="shared" si="4"/>
        <v>500000</v>
      </c>
      <c r="H77" s="561">
        <f t="shared" si="5"/>
        <v>10581027.190546915</v>
      </c>
      <c r="J77" s="267" t="s">
        <v>52</v>
      </c>
      <c r="K77" s="271" t="s">
        <v>67</v>
      </c>
    </row>
    <row r="78" spans="2:11">
      <c r="B78" s="257" t="s">
        <v>1608</v>
      </c>
      <c r="C78" s="511" t="s">
        <v>4262</v>
      </c>
      <c r="D78" s="258" t="s">
        <v>4297</v>
      </c>
      <c r="E78" s="515">
        <v>275000</v>
      </c>
      <c r="F78" s="562">
        <f t="shared" si="3"/>
        <v>10856027.190546915</v>
      </c>
      <c r="G78" s="266">
        <f t="shared" si="4"/>
        <v>275000</v>
      </c>
      <c r="H78" s="561">
        <f t="shared" si="5"/>
        <v>10856027.190546915</v>
      </c>
      <c r="J78" s="267" t="s">
        <v>11</v>
      </c>
      <c r="K78" s="271" t="s">
        <v>65</v>
      </c>
    </row>
    <row r="79" spans="2:11">
      <c r="B79" s="257" t="s">
        <v>1608</v>
      </c>
      <c r="C79" s="511" t="s">
        <v>4298</v>
      </c>
      <c r="D79" s="258" t="s">
        <v>4299</v>
      </c>
      <c r="E79" s="515">
        <v>45000</v>
      </c>
      <c r="F79" s="562">
        <f t="shared" si="3"/>
        <v>10901027.190546915</v>
      </c>
      <c r="G79" s="266">
        <f t="shared" si="4"/>
        <v>45000</v>
      </c>
      <c r="H79" s="561">
        <f t="shared" si="5"/>
        <v>10901027.190546915</v>
      </c>
      <c r="J79" s="267" t="s">
        <v>11</v>
      </c>
      <c r="K79" s="271" t="s">
        <v>65</v>
      </c>
    </row>
    <row r="80" spans="2:11">
      <c r="B80" s="257" t="s">
        <v>1608</v>
      </c>
      <c r="C80" s="511" t="s">
        <v>1610</v>
      </c>
      <c r="D80" s="258" t="s">
        <v>4300</v>
      </c>
      <c r="E80" s="515">
        <v>192244</v>
      </c>
      <c r="F80" s="562">
        <f t="shared" si="3"/>
        <v>11093271.190546915</v>
      </c>
      <c r="G80" s="266">
        <f t="shared" si="4"/>
        <v>192244</v>
      </c>
      <c r="H80" s="561">
        <f t="shared" si="5"/>
        <v>11093271.190546915</v>
      </c>
      <c r="J80" s="267" t="s">
        <v>11</v>
      </c>
      <c r="K80" s="271" t="s">
        <v>65</v>
      </c>
    </row>
    <row r="81" spans="2:11">
      <c r="B81" s="257" t="s">
        <v>1608</v>
      </c>
      <c r="C81" s="511" t="s">
        <v>4251</v>
      </c>
      <c r="D81" s="258" t="s">
        <v>4301</v>
      </c>
      <c r="E81" s="515">
        <v>800000</v>
      </c>
      <c r="F81" s="562">
        <f t="shared" si="3"/>
        <v>11893271.190546915</v>
      </c>
      <c r="G81" s="266">
        <f t="shared" si="4"/>
        <v>800000</v>
      </c>
      <c r="H81" s="561">
        <f t="shared" si="5"/>
        <v>11893271.190546915</v>
      </c>
      <c r="J81" s="267" t="s">
        <v>11</v>
      </c>
      <c r="K81" s="271" t="s">
        <v>65</v>
      </c>
    </row>
    <row r="82" spans="2:11">
      <c r="B82" s="257" t="s">
        <v>1608</v>
      </c>
      <c r="C82" s="511" t="s">
        <v>4278</v>
      </c>
      <c r="D82" s="258" t="s">
        <v>4302</v>
      </c>
      <c r="E82" s="515">
        <v>125000</v>
      </c>
      <c r="F82" s="562">
        <f t="shared" si="3"/>
        <v>12018271.190546915</v>
      </c>
      <c r="G82" s="266">
        <f t="shared" si="4"/>
        <v>125000</v>
      </c>
      <c r="H82" s="561">
        <f t="shared" si="5"/>
        <v>12018271.190546915</v>
      </c>
      <c r="J82" s="267" t="s">
        <v>11</v>
      </c>
      <c r="K82" s="271" t="s">
        <v>65</v>
      </c>
    </row>
    <row r="83" spans="2:11">
      <c r="B83" s="257" t="s">
        <v>1608</v>
      </c>
      <c r="C83" s="511" t="s">
        <v>4251</v>
      </c>
      <c r="D83" s="258" t="s">
        <v>4303</v>
      </c>
      <c r="E83" s="515">
        <v>125000</v>
      </c>
      <c r="F83" s="562">
        <f t="shared" si="3"/>
        <v>12143271.190546915</v>
      </c>
      <c r="G83" s="266">
        <f t="shared" si="4"/>
        <v>125000</v>
      </c>
      <c r="H83" s="561">
        <f t="shared" si="5"/>
        <v>12143271.190546915</v>
      </c>
      <c r="J83" s="267" t="s">
        <v>11</v>
      </c>
      <c r="K83" s="271" t="s">
        <v>65</v>
      </c>
    </row>
    <row r="84" spans="2:11">
      <c r="B84" s="257" t="s">
        <v>1608</v>
      </c>
      <c r="C84" s="511" t="s">
        <v>4304</v>
      </c>
      <c r="D84" s="258" t="s">
        <v>4305</v>
      </c>
      <c r="E84" s="515">
        <v>300000</v>
      </c>
      <c r="F84" s="562">
        <f t="shared" si="3"/>
        <v>12443271.190546915</v>
      </c>
      <c r="G84" s="266">
        <f t="shared" si="4"/>
        <v>300000</v>
      </c>
      <c r="H84" s="561">
        <f t="shared" si="5"/>
        <v>12443271.190546915</v>
      </c>
      <c r="J84" s="267" t="s">
        <v>11</v>
      </c>
      <c r="K84" s="271" t="s">
        <v>65</v>
      </c>
    </row>
    <row r="85" spans="2:11">
      <c r="B85" s="257" t="s">
        <v>1608</v>
      </c>
      <c r="C85" s="511" t="s">
        <v>4290</v>
      </c>
      <c r="D85" s="258" t="s">
        <v>4291</v>
      </c>
      <c r="E85" s="515">
        <v>350000</v>
      </c>
      <c r="F85" s="562">
        <f t="shared" si="3"/>
        <v>12793271.190546915</v>
      </c>
      <c r="G85" s="266">
        <f t="shared" si="4"/>
        <v>350000</v>
      </c>
      <c r="H85" s="561">
        <f t="shared" si="5"/>
        <v>12793271.190546915</v>
      </c>
      <c r="J85" s="267" t="s">
        <v>16</v>
      </c>
      <c r="K85" s="271" t="s">
        <v>62</v>
      </c>
    </row>
    <row r="86" spans="2:11">
      <c r="B86" s="257" t="s">
        <v>1608</v>
      </c>
      <c r="C86" s="511" t="s">
        <v>4251</v>
      </c>
      <c r="D86" s="258" t="s">
        <v>4306</v>
      </c>
      <c r="E86" s="515">
        <v>1000000</v>
      </c>
      <c r="F86" s="562">
        <f t="shared" si="3"/>
        <v>13793271.190546915</v>
      </c>
      <c r="G86" s="266">
        <f t="shared" si="4"/>
        <v>1000000</v>
      </c>
      <c r="H86" s="561">
        <f t="shared" si="5"/>
        <v>13793271.190546915</v>
      </c>
      <c r="J86" s="267" t="s">
        <v>11</v>
      </c>
      <c r="K86" s="271" t="s">
        <v>65</v>
      </c>
    </row>
    <row r="87" spans="2:11">
      <c r="B87" s="257" t="s">
        <v>1608</v>
      </c>
      <c r="C87" s="511" t="s">
        <v>4304</v>
      </c>
      <c r="D87" s="258" t="s">
        <v>4307</v>
      </c>
      <c r="E87" s="515">
        <v>300000</v>
      </c>
      <c r="F87" s="562">
        <f t="shared" si="3"/>
        <v>14093271.190546915</v>
      </c>
      <c r="G87" s="266">
        <f t="shared" si="4"/>
        <v>300000</v>
      </c>
      <c r="H87" s="561">
        <f t="shared" si="5"/>
        <v>14093271.190546915</v>
      </c>
      <c r="J87" s="267" t="s">
        <v>11</v>
      </c>
      <c r="K87" s="271" t="s">
        <v>65</v>
      </c>
    </row>
    <row r="88" spans="2:11">
      <c r="B88" s="257" t="s">
        <v>1608</v>
      </c>
      <c r="C88" s="511" t="s">
        <v>4290</v>
      </c>
      <c r="D88" s="258" t="s">
        <v>4308</v>
      </c>
      <c r="E88" s="515">
        <v>250000</v>
      </c>
      <c r="F88" s="562">
        <f t="shared" si="3"/>
        <v>14343271.190546915</v>
      </c>
      <c r="G88" s="266">
        <f t="shared" si="4"/>
        <v>250000</v>
      </c>
      <c r="H88" s="561">
        <f t="shared" si="5"/>
        <v>14343271.190546915</v>
      </c>
      <c r="J88" s="267" t="s">
        <v>16</v>
      </c>
      <c r="K88" s="271" t="s">
        <v>62</v>
      </c>
    </row>
    <row r="89" spans="2:11">
      <c r="B89" s="257" t="s">
        <v>1608</v>
      </c>
      <c r="C89" s="511" t="s">
        <v>4262</v>
      </c>
      <c r="D89" s="258" t="s">
        <v>4309</v>
      </c>
      <c r="E89" s="515">
        <v>225000</v>
      </c>
      <c r="F89" s="562">
        <f t="shared" si="3"/>
        <v>14568271.190546915</v>
      </c>
      <c r="G89" s="266">
        <f t="shared" si="4"/>
        <v>225000</v>
      </c>
      <c r="H89" s="561">
        <f t="shared" si="5"/>
        <v>14568271.190546915</v>
      </c>
      <c r="J89" s="267" t="s">
        <v>11</v>
      </c>
      <c r="K89" s="271" t="s">
        <v>65</v>
      </c>
    </row>
    <row r="90" spans="2:11">
      <c r="B90" s="257" t="s">
        <v>1608</v>
      </c>
      <c r="C90" s="511" t="s">
        <v>1612</v>
      </c>
      <c r="D90" s="258" t="s">
        <v>4310</v>
      </c>
      <c r="E90" s="515">
        <v>100000</v>
      </c>
      <c r="F90" s="562">
        <f t="shared" si="3"/>
        <v>14668271.190546915</v>
      </c>
      <c r="G90" s="266">
        <f t="shared" si="4"/>
        <v>100000</v>
      </c>
      <c r="H90" s="561">
        <f t="shared" si="5"/>
        <v>14668271.190546915</v>
      </c>
      <c r="J90" s="267" t="s">
        <v>11</v>
      </c>
      <c r="K90" s="271" t="s">
        <v>65</v>
      </c>
    </row>
    <row r="91" spans="2:11">
      <c r="B91" s="257" t="s">
        <v>1608</v>
      </c>
      <c r="C91" s="511" t="s">
        <v>4251</v>
      </c>
      <c r="D91" s="258" t="s">
        <v>4311</v>
      </c>
      <c r="E91" s="515">
        <v>175000</v>
      </c>
      <c r="F91" s="562">
        <f t="shared" si="3"/>
        <v>14843271.190546915</v>
      </c>
      <c r="G91" s="266">
        <f t="shared" si="4"/>
        <v>175000</v>
      </c>
      <c r="H91" s="561">
        <f t="shared" si="5"/>
        <v>14843271.190546915</v>
      </c>
      <c r="J91" s="267" t="s">
        <v>11</v>
      </c>
      <c r="K91" s="271" t="s">
        <v>65</v>
      </c>
    </row>
    <row r="92" spans="2:11">
      <c r="B92" s="257" t="s">
        <v>1608</v>
      </c>
      <c r="C92" s="511" t="s">
        <v>4304</v>
      </c>
      <c r="D92" s="258" t="s">
        <v>4299</v>
      </c>
      <c r="E92" s="515">
        <v>45000</v>
      </c>
      <c r="F92" s="562">
        <f t="shared" si="3"/>
        <v>14888271.190546915</v>
      </c>
      <c r="G92" s="266">
        <f t="shared" si="4"/>
        <v>45000</v>
      </c>
      <c r="H92" s="561">
        <f t="shared" si="5"/>
        <v>14888271.190546915</v>
      </c>
      <c r="J92" s="267" t="s">
        <v>11</v>
      </c>
      <c r="K92" s="271" t="s">
        <v>65</v>
      </c>
    </row>
    <row r="93" spans="2:11">
      <c r="B93" s="257" t="s">
        <v>1608</v>
      </c>
      <c r="C93" s="511" t="s">
        <v>4312</v>
      </c>
      <c r="D93" s="258" t="s">
        <v>4313</v>
      </c>
      <c r="E93" s="515">
        <v>85000</v>
      </c>
      <c r="F93" s="562">
        <f t="shared" si="3"/>
        <v>14973271.190546915</v>
      </c>
      <c r="G93" s="266">
        <f t="shared" si="4"/>
        <v>85000</v>
      </c>
      <c r="H93" s="561">
        <f t="shared" si="5"/>
        <v>14973271.190546915</v>
      </c>
      <c r="J93" s="267" t="s">
        <v>11</v>
      </c>
      <c r="K93" s="271" t="s">
        <v>65</v>
      </c>
    </row>
    <row r="94" spans="2:11">
      <c r="B94" s="257" t="s">
        <v>1608</v>
      </c>
      <c r="C94" s="511" t="s">
        <v>4262</v>
      </c>
      <c r="D94" s="258" t="s">
        <v>4314</v>
      </c>
      <c r="E94" s="515">
        <v>100000</v>
      </c>
      <c r="F94" s="562">
        <f t="shared" si="3"/>
        <v>15073271.190546915</v>
      </c>
      <c r="G94" s="266">
        <f t="shared" si="4"/>
        <v>100000</v>
      </c>
      <c r="H94" s="561">
        <f t="shared" si="5"/>
        <v>15073271.190546915</v>
      </c>
      <c r="J94" s="267" t="s">
        <v>11</v>
      </c>
      <c r="K94" s="271" t="s">
        <v>65</v>
      </c>
    </row>
    <row r="95" spans="2:11">
      <c r="B95" s="257" t="s">
        <v>1608</v>
      </c>
      <c r="C95" s="511" t="s">
        <v>4241</v>
      </c>
      <c r="D95" s="258" t="s">
        <v>4315</v>
      </c>
      <c r="E95" s="515">
        <v>450000</v>
      </c>
      <c r="F95" s="562">
        <f t="shared" si="3"/>
        <v>15523271.190546915</v>
      </c>
      <c r="G95" s="266">
        <f t="shared" si="4"/>
        <v>450000</v>
      </c>
      <c r="H95" s="561">
        <f t="shared" si="5"/>
        <v>15523271.190546915</v>
      </c>
      <c r="J95" s="267" t="s">
        <v>11</v>
      </c>
      <c r="K95" s="271" t="s">
        <v>65</v>
      </c>
    </row>
    <row r="96" spans="2:11">
      <c r="B96" s="257" t="s">
        <v>1608</v>
      </c>
      <c r="C96" s="511" t="s">
        <v>4266</v>
      </c>
      <c r="D96" s="258" t="s">
        <v>4316</v>
      </c>
      <c r="E96" s="515">
        <v>150000</v>
      </c>
      <c r="F96" s="562">
        <f t="shared" si="3"/>
        <v>15673271.190546915</v>
      </c>
      <c r="G96" s="266">
        <f t="shared" si="4"/>
        <v>150000</v>
      </c>
      <c r="H96" s="561">
        <f t="shared" si="5"/>
        <v>15673271.190546915</v>
      </c>
      <c r="J96" s="267" t="s">
        <v>16</v>
      </c>
      <c r="K96" s="271" t="s">
        <v>62</v>
      </c>
    </row>
    <row r="97" spans="2:11">
      <c r="B97" s="257" t="s">
        <v>1608</v>
      </c>
      <c r="C97" s="511" t="s">
        <v>1609</v>
      </c>
      <c r="D97" s="258" t="s">
        <v>4281</v>
      </c>
      <c r="E97" s="515">
        <v>700000</v>
      </c>
      <c r="F97" s="562">
        <f t="shared" si="3"/>
        <v>16373271.190546915</v>
      </c>
      <c r="G97" s="266">
        <f t="shared" si="4"/>
        <v>700000</v>
      </c>
      <c r="H97" s="561">
        <f t="shared" si="5"/>
        <v>16373271.190546915</v>
      </c>
      <c r="J97" s="267" t="s">
        <v>11</v>
      </c>
      <c r="K97" s="271" t="s">
        <v>65</v>
      </c>
    </row>
    <row r="98" spans="2:11">
      <c r="B98" s="257" t="s">
        <v>1608</v>
      </c>
      <c r="C98" s="511" t="s">
        <v>4304</v>
      </c>
      <c r="D98" s="258" t="s">
        <v>4317</v>
      </c>
      <c r="E98" s="515">
        <v>260000</v>
      </c>
      <c r="F98" s="562">
        <f t="shared" si="3"/>
        <v>16633271.190546915</v>
      </c>
      <c r="G98" s="266">
        <f t="shared" si="4"/>
        <v>260000</v>
      </c>
      <c r="H98" s="561">
        <f t="shared" si="5"/>
        <v>16633271.190546915</v>
      </c>
      <c r="J98" s="267" t="s">
        <v>11</v>
      </c>
      <c r="K98" s="271" t="s">
        <v>65</v>
      </c>
    </row>
    <row r="99" spans="2:11">
      <c r="B99" s="257" t="s">
        <v>1608</v>
      </c>
      <c r="C99" s="511" t="s">
        <v>1611</v>
      </c>
      <c r="D99" s="258" t="s">
        <v>4318</v>
      </c>
      <c r="E99" s="515">
        <v>150000</v>
      </c>
      <c r="F99" s="562">
        <f t="shared" si="3"/>
        <v>16783271.190546915</v>
      </c>
      <c r="G99" s="266">
        <f t="shared" si="4"/>
        <v>150000</v>
      </c>
      <c r="H99" s="561">
        <f t="shared" si="5"/>
        <v>16783271.190546915</v>
      </c>
      <c r="J99" s="267" t="s">
        <v>11</v>
      </c>
      <c r="K99" s="271" t="s">
        <v>65</v>
      </c>
    </row>
    <row r="100" spans="2:11">
      <c r="B100" s="257" t="s">
        <v>1608</v>
      </c>
      <c r="C100" s="511" t="s">
        <v>4304</v>
      </c>
      <c r="D100" s="258" t="s">
        <v>4319</v>
      </c>
      <c r="E100" s="515">
        <v>50000</v>
      </c>
      <c r="F100" s="562">
        <f t="shared" si="3"/>
        <v>16833271.190546915</v>
      </c>
      <c r="G100" s="266">
        <f t="shared" si="4"/>
        <v>50000</v>
      </c>
      <c r="H100" s="561">
        <f t="shared" si="5"/>
        <v>16833271.190546915</v>
      </c>
      <c r="J100" s="267" t="s">
        <v>11</v>
      </c>
      <c r="K100" s="271" t="s">
        <v>65</v>
      </c>
    </row>
    <row r="101" spans="2:11">
      <c r="B101" s="257" t="s">
        <v>1608</v>
      </c>
      <c r="C101" s="511" t="s">
        <v>4244</v>
      </c>
      <c r="D101" s="258" t="s">
        <v>4316</v>
      </c>
      <c r="E101" s="515">
        <v>150000</v>
      </c>
      <c r="F101" s="562">
        <f t="shared" si="3"/>
        <v>16983271.190546915</v>
      </c>
      <c r="G101" s="266">
        <f t="shared" si="4"/>
        <v>150000</v>
      </c>
      <c r="H101" s="561">
        <f t="shared" si="5"/>
        <v>16983271.190546915</v>
      </c>
      <c r="J101" s="267" t="s">
        <v>16</v>
      </c>
      <c r="K101" s="271" t="s">
        <v>62</v>
      </c>
    </row>
    <row r="102" spans="2:11">
      <c r="B102" s="257" t="s">
        <v>1608</v>
      </c>
      <c r="C102" s="511" t="s">
        <v>1611</v>
      </c>
      <c r="D102" s="258" t="s">
        <v>4320</v>
      </c>
      <c r="E102" s="515">
        <v>78000</v>
      </c>
      <c r="F102" s="562">
        <f t="shared" si="3"/>
        <v>17061271.190546915</v>
      </c>
      <c r="G102" s="266">
        <f t="shared" si="4"/>
        <v>78000</v>
      </c>
      <c r="H102" s="561">
        <f t="shared" si="5"/>
        <v>17061271.190546915</v>
      </c>
      <c r="J102" s="267" t="s">
        <v>11</v>
      </c>
      <c r="K102" s="271" t="s">
        <v>65</v>
      </c>
    </row>
    <row r="103" spans="2:11">
      <c r="B103" s="257" t="s">
        <v>1608</v>
      </c>
      <c r="C103" s="511" t="s">
        <v>4266</v>
      </c>
      <c r="D103" s="258" t="s">
        <v>4321</v>
      </c>
      <c r="E103" s="515">
        <v>100000</v>
      </c>
      <c r="F103" s="562">
        <f t="shared" si="3"/>
        <v>17161271.190546915</v>
      </c>
      <c r="G103" s="266">
        <f t="shared" si="4"/>
        <v>100000</v>
      </c>
      <c r="H103" s="561">
        <f t="shared" si="5"/>
        <v>17161271.190546915</v>
      </c>
      <c r="J103" s="267" t="s">
        <v>16</v>
      </c>
      <c r="K103" s="271" t="s">
        <v>62</v>
      </c>
    </row>
    <row r="104" spans="2:11">
      <c r="B104" s="257" t="s">
        <v>1608</v>
      </c>
      <c r="C104" s="511" t="s">
        <v>1611</v>
      </c>
      <c r="D104" s="258" t="s">
        <v>4322</v>
      </c>
      <c r="E104" s="515">
        <v>187500</v>
      </c>
      <c r="F104" s="562">
        <f t="shared" si="3"/>
        <v>17348771.190546915</v>
      </c>
      <c r="G104" s="266">
        <f t="shared" si="4"/>
        <v>187500</v>
      </c>
      <c r="H104" s="561">
        <f t="shared" si="5"/>
        <v>17348771.190546915</v>
      </c>
      <c r="J104" s="267" t="s">
        <v>11</v>
      </c>
      <c r="K104" s="271" t="s">
        <v>65</v>
      </c>
    </row>
    <row r="105" spans="2:11">
      <c r="B105" s="257" t="s">
        <v>1608</v>
      </c>
      <c r="C105" s="511" t="s">
        <v>1612</v>
      </c>
      <c r="D105" s="258" t="s">
        <v>4323</v>
      </c>
      <c r="E105" s="515">
        <v>217661</v>
      </c>
      <c r="F105" s="562">
        <f t="shared" si="3"/>
        <v>17566432.190546915</v>
      </c>
      <c r="G105" s="266">
        <f t="shared" si="4"/>
        <v>217661</v>
      </c>
      <c r="H105" s="561">
        <f t="shared" si="5"/>
        <v>17566432.190546915</v>
      </c>
      <c r="J105" s="267" t="s">
        <v>11</v>
      </c>
      <c r="K105" s="271" t="s">
        <v>65</v>
      </c>
    </row>
    <row r="106" spans="2:11">
      <c r="B106" s="257" t="s">
        <v>1608</v>
      </c>
      <c r="C106" s="511" t="s">
        <v>4244</v>
      </c>
      <c r="D106" s="258" t="s">
        <v>4324</v>
      </c>
      <c r="E106" s="515">
        <v>260000</v>
      </c>
      <c r="F106" s="562">
        <f t="shared" si="3"/>
        <v>17826432.190546915</v>
      </c>
      <c r="G106" s="266">
        <f t="shared" si="4"/>
        <v>260000</v>
      </c>
      <c r="H106" s="561">
        <f t="shared" si="5"/>
        <v>17826432.190546915</v>
      </c>
      <c r="J106" s="267" t="s">
        <v>16</v>
      </c>
      <c r="K106" s="271" t="s">
        <v>62</v>
      </c>
    </row>
    <row r="107" spans="2:11">
      <c r="B107" s="257" t="s">
        <v>1608</v>
      </c>
      <c r="C107" s="511" t="s">
        <v>1611</v>
      </c>
      <c r="D107" s="258" t="s">
        <v>4325</v>
      </c>
      <c r="E107" s="515">
        <v>125000</v>
      </c>
      <c r="F107" s="562">
        <f t="shared" si="3"/>
        <v>17951432.190546915</v>
      </c>
      <c r="G107" s="266">
        <f t="shared" si="4"/>
        <v>125000</v>
      </c>
      <c r="H107" s="561">
        <f t="shared" si="5"/>
        <v>17951432.190546915</v>
      </c>
      <c r="J107" s="267" t="s">
        <v>11</v>
      </c>
      <c r="K107" s="271" t="s">
        <v>65</v>
      </c>
    </row>
    <row r="108" spans="2:11">
      <c r="B108" s="257" t="s">
        <v>1608</v>
      </c>
      <c r="C108" s="511" t="s">
        <v>4290</v>
      </c>
      <c r="D108" s="258" t="s">
        <v>4326</v>
      </c>
      <c r="E108" s="515">
        <v>260000</v>
      </c>
      <c r="F108" s="562">
        <f t="shared" si="3"/>
        <v>18211432.190546915</v>
      </c>
      <c r="G108" s="266">
        <f t="shared" si="4"/>
        <v>260000</v>
      </c>
      <c r="H108" s="561">
        <f t="shared" si="5"/>
        <v>18211432.190546915</v>
      </c>
      <c r="J108" s="267" t="s">
        <v>16</v>
      </c>
      <c r="K108" s="271" t="s">
        <v>62</v>
      </c>
    </row>
    <row r="109" spans="2:11">
      <c r="B109" s="257" t="s">
        <v>1608</v>
      </c>
      <c r="C109" s="511" t="s">
        <v>1610</v>
      </c>
      <c r="D109" s="258" t="s">
        <v>4327</v>
      </c>
      <c r="E109" s="515">
        <v>75000</v>
      </c>
      <c r="F109" s="562">
        <f t="shared" si="3"/>
        <v>18286432.190546915</v>
      </c>
      <c r="G109" s="266">
        <f t="shared" si="4"/>
        <v>75000</v>
      </c>
      <c r="H109" s="561">
        <f t="shared" si="5"/>
        <v>18286432.190546915</v>
      </c>
      <c r="J109" s="267" t="s">
        <v>11</v>
      </c>
      <c r="K109" s="271" t="s">
        <v>65</v>
      </c>
    </row>
    <row r="110" spans="2:11">
      <c r="B110" s="257" t="s">
        <v>1608</v>
      </c>
      <c r="C110" s="511" t="s">
        <v>1611</v>
      </c>
      <c r="D110" s="258" t="s">
        <v>4328</v>
      </c>
      <c r="E110" s="515">
        <v>75000</v>
      </c>
      <c r="F110" s="562">
        <f t="shared" si="3"/>
        <v>18361432.190546915</v>
      </c>
      <c r="G110" s="266">
        <f t="shared" si="4"/>
        <v>75000</v>
      </c>
      <c r="H110" s="561">
        <f t="shared" si="5"/>
        <v>18361432.190546915</v>
      </c>
      <c r="J110" s="267" t="s">
        <v>11</v>
      </c>
      <c r="K110" s="271" t="s">
        <v>65</v>
      </c>
    </row>
  </sheetData>
  <mergeCells count="7">
    <mergeCell ref="K5:K6"/>
    <mergeCell ref="E3:H3"/>
    <mergeCell ref="E4:E6"/>
    <mergeCell ref="F4:F6"/>
    <mergeCell ref="G4:G6"/>
    <mergeCell ref="H4:H6"/>
    <mergeCell ref="J5:J6"/>
  </mergeCells>
  <pageMargins left="0.75" right="0.75" top="1" bottom="1" header="0.3" footer="0.3"/>
  <pageSetup scale="5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zoomScaleNormal="100" workbookViewId="0">
      <pane ySplit="4" topLeftCell="A23" activePane="bottomLeft" state="frozen"/>
      <selection pane="bottomLeft" activeCell="I25" sqref="I25"/>
    </sheetView>
  </sheetViews>
  <sheetFormatPr defaultRowHeight="12.75"/>
  <cols>
    <col min="1" max="1" width="11.140625" customWidth="1"/>
    <col min="3" max="3" width="12.5703125" customWidth="1"/>
    <col min="4" max="4" width="29.5703125" customWidth="1"/>
    <col min="5" max="5" width="35.5703125" customWidth="1"/>
    <col min="6" max="6" width="13" customWidth="1"/>
    <col min="7" max="7" width="12.42578125" customWidth="1"/>
    <col min="8" max="8" width="12.7109375" customWidth="1"/>
    <col min="9" max="9" width="12.5703125" customWidth="1"/>
    <col min="10" max="10" width="11.42578125" customWidth="1"/>
    <col min="11" max="11" width="13.5703125" customWidth="1"/>
    <col min="257" max="257" width="11.140625" customWidth="1"/>
    <col min="259" max="259" width="12.5703125" customWidth="1"/>
    <col min="260" max="260" width="29.5703125" customWidth="1"/>
    <col min="261" max="261" width="35.5703125" customWidth="1"/>
    <col min="262" max="262" width="13" customWidth="1"/>
    <col min="263" max="263" width="12.42578125" customWidth="1"/>
    <col min="264" max="264" width="12.7109375" customWidth="1"/>
    <col min="265" max="265" width="12.5703125" customWidth="1"/>
    <col min="266" max="266" width="11.42578125" customWidth="1"/>
    <col min="267" max="267" width="13.5703125" customWidth="1"/>
    <col min="513" max="513" width="11.140625" customWidth="1"/>
    <col min="515" max="515" width="12.5703125" customWidth="1"/>
    <col min="516" max="516" width="29.5703125" customWidth="1"/>
    <col min="517" max="517" width="35.5703125" customWidth="1"/>
    <col min="518" max="518" width="13" customWidth="1"/>
    <col min="519" max="519" width="12.42578125" customWidth="1"/>
    <col min="520" max="520" width="12.7109375" customWidth="1"/>
    <col min="521" max="521" width="12.5703125" customWidth="1"/>
    <col min="522" max="522" width="11.42578125" customWidth="1"/>
    <col min="523" max="523" width="13.5703125" customWidth="1"/>
    <col min="769" max="769" width="11.140625" customWidth="1"/>
    <col min="771" max="771" width="12.5703125" customWidth="1"/>
    <col min="772" max="772" width="29.5703125" customWidth="1"/>
    <col min="773" max="773" width="35.5703125" customWidth="1"/>
    <col min="774" max="774" width="13" customWidth="1"/>
    <col min="775" max="775" width="12.42578125" customWidth="1"/>
    <col min="776" max="776" width="12.7109375" customWidth="1"/>
    <col min="777" max="777" width="12.5703125" customWidth="1"/>
    <col min="778" max="778" width="11.42578125" customWidth="1"/>
    <col min="779" max="779" width="13.5703125" customWidth="1"/>
    <col min="1025" max="1025" width="11.140625" customWidth="1"/>
    <col min="1027" max="1027" width="12.5703125" customWidth="1"/>
    <col min="1028" max="1028" width="29.5703125" customWidth="1"/>
    <col min="1029" max="1029" width="35.5703125" customWidth="1"/>
    <col min="1030" max="1030" width="13" customWidth="1"/>
    <col min="1031" max="1031" width="12.42578125" customWidth="1"/>
    <col min="1032" max="1032" width="12.7109375" customWidth="1"/>
    <col min="1033" max="1033" width="12.5703125" customWidth="1"/>
    <col min="1034" max="1034" width="11.42578125" customWidth="1"/>
    <col min="1035" max="1035" width="13.5703125" customWidth="1"/>
    <col min="1281" max="1281" width="11.140625" customWidth="1"/>
    <col min="1283" max="1283" width="12.5703125" customWidth="1"/>
    <col min="1284" max="1284" width="29.5703125" customWidth="1"/>
    <col min="1285" max="1285" width="35.5703125" customWidth="1"/>
    <col min="1286" max="1286" width="13" customWidth="1"/>
    <col min="1287" max="1287" width="12.42578125" customWidth="1"/>
    <col min="1288" max="1288" width="12.7109375" customWidth="1"/>
    <col min="1289" max="1289" width="12.5703125" customWidth="1"/>
    <col min="1290" max="1290" width="11.42578125" customWidth="1"/>
    <col min="1291" max="1291" width="13.5703125" customWidth="1"/>
    <col min="1537" max="1537" width="11.140625" customWidth="1"/>
    <col min="1539" max="1539" width="12.5703125" customWidth="1"/>
    <col min="1540" max="1540" width="29.5703125" customWidth="1"/>
    <col min="1541" max="1541" width="35.5703125" customWidth="1"/>
    <col min="1542" max="1542" width="13" customWidth="1"/>
    <col min="1543" max="1543" width="12.42578125" customWidth="1"/>
    <col min="1544" max="1544" width="12.7109375" customWidth="1"/>
    <col min="1545" max="1545" width="12.5703125" customWidth="1"/>
    <col min="1546" max="1546" width="11.42578125" customWidth="1"/>
    <col min="1547" max="1547" width="13.5703125" customWidth="1"/>
    <col min="1793" max="1793" width="11.140625" customWidth="1"/>
    <col min="1795" max="1795" width="12.5703125" customWidth="1"/>
    <col min="1796" max="1796" width="29.5703125" customWidth="1"/>
    <col min="1797" max="1797" width="35.5703125" customWidth="1"/>
    <col min="1798" max="1798" width="13" customWidth="1"/>
    <col min="1799" max="1799" width="12.42578125" customWidth="1"/>
    <col min="1800" max="1800" width="12.7109375" customWidth="1"/>
    <col min="1801" max="1801" width="12.5703125" customWidth="1"/>
    <col min="1802" max="1802" width="11.42578125" customWidth="1"/>
    <col min="1803" max="1803" width="13.5703125" customWidth="1"/>
    <col min="2049" max="2049" width="11.140625" customWidth="1"/>
    <col min="2051" max="2051" width="12.5703125" customWidth="1"/>
    <col min="2052" max="2052" width="29.5703125" customWidth="1"/>
    <col min="2053" max="2053" width="35.5703125" customWidth="1"/>
    <col min="2054" max="2054" width="13" customWidth="1"/>
    <col min="2055" max="2055" width="12.42578125" customWidth="1"/>
    <col min="2056" max="2056" width="12.7109375" customWidth="1"/>
    <col min="2057" max="2057" width="12.5703125" customWidth="1"/>
    <col min="2058" max="2058" width="11.42578125" customWidth="1"/>
    <col min="2059" max="2059" width="13.5703125" customWidth="1"/>
    <col min="2305" max="2305" width="11.140625" customWidth="1"/>
    <col min="2307" max="2307" width="12.5703125" customWidth="1"/>
    <col min="2308" max="2308" width="29.5703125" customWidth="1"/>
    <col min="2309" max="2309" width="35.5703125" customWidth="1"/>
    <col min="2310" max="2310" width="13" customWidth="1"/>
    <col min="2311" max="2311" width="12.42578125" customWidth="1"/>
    <col min="2312" max="2312" width="12.7109375" customWidth="1"/>
    <col min="2313" max="2313" width="12.5703125" customWidth="1"/>
    <col min="2314" max="2314" width="11.42578125" customWidth="1"/>
    <col min="2315" max="2315" width="13.5703125" customWidth="1"/>
    <col min="2561" max="2561" width="11.140625" customWidth="1"/>
    <col min="2563" max="2563" width="12.5703125" customWidth="1"/>
    <col min="2564" max="2564" width="29.5703125" customWidth="1"/>
    <col min="2565" max="2565" width="35.5703125" customWidth="1"/>
    <col min="2566" max="2566" width="13" customWidth="1"/>
    <col min="2567" max="2567" width="12.42578125" customWidth="1"/>
    <col min="2568" max="2568" width="12.7109375" customWidth="1"/>
    <col min="2569" max="2569" width="12.5703125" customWidth="1"/>
    <col min="2570" max="2570" width="11.42578125" customWidth="1"/>
    <col min="2571" max="2571" width="13.5703125" customWidth="1"/>
    <col min="2817" max="2817" width="11.140625" customWidth="1"/>
    <col min="2819" max="2819" width="12.5703125" customWidth="1"/>
    <col min="2820" max="2820" width="29.5703125" customWidth="1"/>
    <col min="2821" max="2821" width="35.5703125" customWidth="1"/>
    <col min="2822" max="2822" width="13" customWidth="1"/>
    <col min="2823" max="2823" width="12.42578125" customWidth="1"/>
    <col min="2824" max="2824" width="12.7109375" customWidth="1"/>
    <col min="2825" max="2825" width="12.5703125" customWidth="1"/>
    <col min="2826" max="2826" width="11.42578125" customWidth="1"/>
    <col min="2827" max="2827" width="13.5703125" customWidth="1"/>
    <col min="3073" max="3073" width="11.140625" customWidth="1"/>
    <col min="3075" max="3075" width="12.5703125" customWidth="1"/>
    <col min="3076" max="3076" width="29.5703125" customWidth="1"/>
    <col min="3077" max="3077" width="35.5703125" customWidth="1"/>
    <col min="3078" max="3078" width="13" customWidth="1"/>
    <col min="3079" max="3079" width="12.42578125" customWidth="1"/>
    <col min="3080" max="3080" width="12.7109375" customWidth="1"/>
    <col min="3081" max="3081" width="12.5703125" customWidth="1"/>
    <col min="3082" max="3082" width="11.42578125" customWidth="1"/>
    <col min="3083" max="3083" width="13.5703125" customWidth="1"/>
    <col min="3329" max="3329" width="11.140625" customWidth="1"/>
    <col min="3331" max="3331" width="12.5703125" customWidth="1"/>
    <col min="3332" max="3332" width="29.5703125" customWidth="1"/>
    <col min="3333" max="3333" width="35.5703125" customWidth="1"/>
    <col min="3334" max="3334" width="13" customWidth="1"/>
    <col min="3335" max="3335" width="12.42578125" customWidth="1"/>
    <col min="3336" max="3336" width="12.7109375" customWidth="1"/>
    <col min="3337" max="3337" width="12.5703125" customWidth="1"/>
    <col min="3338" max="3338" width="11.42578125" customWidth="1"/>
    <col min="3339" max="3339" width="13.5703125" customWidth="1"/>
    <col min="3585" max="3585" width="11.140625" customWidth="1"/>
    <col min="3587" max="3587" width="12.5703125" customWidth="1"/>
    <col min="3588" max="3588" width="29.5703125" customWidth="1"/>
    <col min="3589" max="3589" width="35.5703125" customWidth="1"/>
    <col min="3590" max="3590" width="13" customWidth="1"/>
    <col min="3591" max="3591" width="12.42578125" customWidth="1"/>
    <col min="3592" max="3592" width="12.7109375" customWidth="1"/>
    <col min="3593" max="3593" width="12.5703125" customWidth="1"/>
    <col min="3594" max="3594" width="11.42578125" customWidth="1"/>
    <col min="3595" max="3595" width="13.5703125" customWidth="1"/>
    <col min="3841" max="3841" width="11.140625" customWidth="1"/>
    <col min="3843" max="3843" width="12.5703125" customWidth="1"/>
    <col min="3844" max="3844" width="29.5703125" customWidth="1"/>
    <col min="3845" max="3845" width="35.5703125" customWidth="1"/>
    <col min="3846" max="3846" width="13" customWidth="1"/>
    <col min="3847" max="3847" width="12.42578125" customWidth="1"/>
    <col min="3848" max="3848" width="12.7109375" customWidth="1"/>
    <col min="3849" max="3849" width="12.5703125" customWidth="1"/>
    <col min="3850" max="3850" width="11.42578125" customWidth="1"/>
    <col min="3851" max="3851" width="13.5703125" customWidth="1"/>
    <col min="4097" max="4097" width="11.140625" customWidth="1"/>
    <col min="4099" max="4099" width="12.5703125" customWidth="1"/>
    <col min="4100" max="4100" width="29.5703125" customWidth="1"/>
    <col min="4101" max="4101" width="35.5703125" customWidth="1"/>
    <col min="4102" max="4102" width="13" customWidth="1"/>
    <col min="4103" max="4103" width="12.42578125" customWidth="1"/>
    <col min="4104" max="4104" width="12.7109375" customWidth="1"/>
    <col min="4105" max="4105" width="12.5703125" customWidth="1"/>
    <col min="4106" max="4106" width="11.42578125" customWidth="1"/>
    <col min="4107" max="4107" width="13.5703125" customWidth="1"/>
    <col min="4353" max="4353" width="11.140625" customWidth="1"/>
    <col min="4355" max="4355" width="12.5703125" customWidth="1"/>
    <col min="4356" max="4356" width="29.5703125" customWidth="1"/>
    <col min="4357" max="4357" width="35.5703125" customWidth="1"/>
    <col min="4358" max="4358" width="13" customWidth="1"/>
    <col min="4359" max="4359" width="12.42578125" customWidth="1"/>
    <col min="4360" max="4360" width="12.7109375" customWidth="1"/>
    <col min="4361" max="4361" width="12.5703125" customWidth="1"/>
    <col min="4362" max="4362" width="11.42578125" customWidth="1"/>
    <col min="4363" max="4363" width="13.5703125" customWidth="1"/>
    <col min="4609" max="4609" width="11.140625" customWidth="1"/>
    <col min="4611" max="4611" width="12.5703125" customWidth="1"/>
    <col min="4612" max="4612" width="29.5703125" customWidth="1"/>
    <col min="4613" max="4613" width="35.5703125" customWidth="1"/>
    <col min="4614" max="4614" width="13" customWidth="1"/>
    <col min="4615" max="4615" width="12.42578125" customWidth="1"/>
    <col min="4616" max="4616" width="12.7109375" customWidth="1"/>
    <col min="4617" max="4617" width="12.5703125" customWidth="1"/>
    <col min="4618" max="4618" width="11.42578125" customWidth="1"/>
    <col min="4619" max="4619" width="13.5703125" customWidth="1"/>
    <col min="4865" max="4865" width="11.140625" customWidth="1"/>
    <col min="4867" max="4867" width="12.5703125" customWidth="1"/>
    <col min="4868" max="4868" width="29.5703125" customWidth="1"/>
    <col min="4869" max="4869" width="35.5703125" customWidth="1"/>
    <col min="4870" max="4870" width="13" customWidth="1"/>
    <col min="4871" max="4871" width="12.42578125" customWidth="1"/>
    <col min="4872" max="4872" width="12.7109375" customWidth="1"/>
    <col min="4873" max="4873" width="12.5703125" customWidth="1"/>
    <col min="4874" max="4874" width="11.42578125" customWidth="1"/>
    <col min="4875" max="4875" width="13.5703125" customWidth="1"/>
    <col min="5121" max="5121" width="11.140625" customWidth="1"/>
    <col min="5123" max="5123" width="12.5703125" customWidth="1"/>
    <col min="5124" max="5124" width="29.5703125" customWidth="1"/>
    <col min="5125" max="5125" width="35.5703125" customWidth="1"/>
    <col min="5126" max="5126" width="13" customWidth="1"/>
    <col min="5127" max="5127" width="12.42578125" customWidth="1"/>
    <col min="5128" max="5128" width="12.7109375" customWidth="1"/>
    <col min="5129" max="5129" width="12.5703125" customWidth="1"/>
    <col min="5130" max="5130" width="11.42578125" customWidth="1"/>
    <col min="5131" max="5131" width="13.5703125" customWidth="1"/>
    <col min="5377" max="5377" width="11.140625" customWidth="1"/>
    <col min="5379" max="5379" width="12.5703125" customWidth="1"/>
    <col min="5380" max="5380" width="29.5703125" customWidth="1"/>
    <col min="5381" max="5381" width="35.5703125" customWidth="1"/>
    <col min="5382" max="5382" width="13" customWidth="1"/>
    <col min="5383" max="5383" width="12.42578125" customWidth="1"/>
    <col min="5384" max="5384" width="12.7109375" customWidth="1"/>
    <col min="5385" max="5385" width="12.5703125" customWidth="1"/>
    <col min="5386" max="5386" width="11.42578125" customWidth="1"/>
    <col min="5387" max="5387" width="13.5703125" customWidth="1"/>
    <col min="5633" max="5633" width="11.140625" customWidth="1"/>
    <col min="5635" max="5635" width="12.5703125" customWidth="1"/>
    <col min="5636" max="5636" width="29.5703125" customWidth="1"/>
    <col min="5637" max="5637" width="35.5703125" customWidth="1"/>
    <col min="5638" max="5638" width="13" customWidth="1"/>
    <col min="5639" max="5639" width="12.42578125" customWidth="1"/>
    <col min="5640" max="5640" width="12.7109375" customWidth="1"/>
    <col min="5641" max="5641" width="12.5703125" customWidth="1"/>
    <col min="5642" max="5642" width="11.42578125" customWidth="1"/>
    <col min="5643" max="5643" width="13.5703125" customWidth="1"/>
    <col min="5889" max="5889" width="11.140625" customWidth="1"/>
    <col min="5891" max="5891" width="12.5703125" customWidth="1"/>
    <col min="5892" max="5892" width="29.5703125" customWidth="1"/>
    <col min="5893" max="5893" width="35.5703125" customWidth="1"/>
    <col min="5894" max="5894" width="13" customWidth="1"/>
    <col min="5895" max="5895" width="12.42578125" customWidth="1"/>
    <col min="5896" max="5896" width="12.7109375" customWidth="1"/>
    <col min="5897" max="5897" width="12.5703125" customWidth="1"/>
    <col min="5898" max="5898" width="11.42578125" customWidth="1"/>
    <col min="5899" max="5899" width="13.5703125" customWidth="1"/>
    <col min="6145" max="6145" width="11.140625" customWidth="1"/>
    <col min="6147" max="6147" width="12.5703125" customWidth="1"/>
    <col min="6148" max="6148" width="29.5703125" customWidth="1"/>
    <col min="6149" max="6149" width="35.5703125" customWidth="1"/>
    <col min="6150" max="6150" width="13" customWidth="1"/>
    <col min="6151" max="6151" width="12.42578125" customWidth="1"/>
    <col min="6152" max="6152" width="12.7109375" customWidth="1"/>
    <col min="6153" max="6153" width="12.5703125" customWidth="1"/>
    <col min="6154" max="6154" width="11.42578125" customWidth="1"/>
    <col min="6155" max="6155" width="13.5703125" customWidth="1"/>
    <col min="6401" max="6401" width="11.140625" customWidth="1"/>
    <col min="6403" max="6403" width="12.5703125" customWidth="1"/>
    <col min="6404" max="6404" width="29.5703125" customWidth="1"/>
    <col min="6405" max="6405" width="35.5703125" customWidth="1"/>
    <col min="6406" max="6406" width="13" customWidth="1"/>
    <col min="6407" max="6407" width="12.42578125" customWidth="1"/>
    <col min="6408" max="6408" width="12.7109375" customWidth="1"/>
    <col min="6409" max="6409" width="12.5703125" customWidth="1"/>
    <col min="6410" max="6410" width="11.42578125" customWidth="1"/>
    <col min="6411" max="6411" width="13.5703125" customWidth="1"/>
    <col min="6657" max="6657" width="11.140625" customWidth="1"/>
    <col min="6659" max="6659" width="12.5703125" customWidth="1"/>
    <col min="6660" max="6660" width="29.5703125" customWidth="1"/>
    <col min="6661" max="6661" width="35.5703125" customWidth="1"/>
    <col min="6662" max="6662" width="13" customWidth="1"/>
    <col min="6663" max="6663" width="12.42578125" customWidth="1"/>
    <col min="6664" max="6664" width="12.7109375" customWidth="1"/>
    <col min="6665" max="6665" width="12.5703125" customWidth="1"/>
    <col min="6666" max="6666" width="11.42578125" customWidth="1"/>
    <col min="6667" max="6667" width="13.5703125" customWidth="1"/>
    <col min="6913" max="6913" width="11.140625" customWidth="1"/>
    <col min="6915" max="6915" width="12.5703125" customWidth="1"/>
    <col min="6916" max="6916" width="29.5703125" customWidth="1"/>
    <col min="6917" max="6917" width="35.5703125" customWidth="1"/>
    <col min="6918" max="6918" width="13" customWidth="1"/>
    <col min="6919" max="6919" width="12.42578125" customWidth="1"/>
    <col min="6920" max="6920" width="12.7109375" customWidth="1"/>
    <col min="6921" max="6921" width="12.5703125" customWidth="1"/>
    <col min="6922" max="6922" width="11.42578125" customWidth="1"/>
    <col min="6923" max="6923" width="13.5703125" customWidth="1"/>
    <col min="7169" max="7169" width="11.140625" customWidth="1"/>
    <col min="7171" max="7171" width="12.5703125" customWidth="1"/>
    <col min="7172" max="7172" width="29.5703125" customWidth="1"/>
    <col min="7173" max="7173" width="35.5703125" customWidth="1"/>
    <col min="7174" max="7174" width="13" customWidth="1"/>
    <col min="7175" max="7175" width="12.42578125" customWidth="1"/>
    <col min="7176" max="7176" width="12.7109375" customWidth="1"/>
    <col min="7177" max="7177" width="12.5703125" customWidth="1"/>
    <col min="7178" max="7178" width="11.42578125" customWidth="1"/>
    <col min="7179" max="7179" width="13.5703125" customWidth="1"/>
    <col min="7425" max="7425" width="11.140625" customWidth="1"/>
    <col min="7427" max="7427" width="12.5703125" customWidth="1"/>
    <col min="7428" max="7428" width="29.5703125" customWidth="1"/>
    <col min="7429" max="7429" width="35.5703125" customWidth="1"/>
    <col min="7430" max="7430" width="13" customWidth="1"/>
    <col min="7431" max="7431" width="12.42578125" customWidth="1"/>
    <col min="7432" max="7432" width="12.7109375" customWidth="1"/>
    <col min="7433" max="7433" width="12.5703125" customWidth="1"/>
    <col min="7434" max="7434" width="11.42578125" customWidth="1"/>
    <col min="7435" max="7435" width="13.5703125" customWidth="1"/>
    <col min="7681" max="7681" width="11.140625" customWidth="1"/>
    <col min="7683" max="7683" width="12.5703125" customWidth="1"/>
    <col min="7684" max="7684" width="29.5703125" customWidth="1"/>
    <col min="7685" max="7685" width="35.5703125" customWidth="1"/>
    <col min="7686" max="7686" width="13" customWidth="1"/>
    <col min="7687" max="7687" width="12.42578125" customWidth="1"/>
    <col min="7688" max="7688" width="12.7109375" customWidth="1"/>
    <col min="7689" max="7689" width="12.5703125" customWidth="1"/>
    <col min="7690" max="7690" width="11.42578125" customWidth="1"/>
    <col min="7691" max="7691" width="13.5703125" customWidth="1"/>
    <col min="7937" max="7937" width="11.140625" customWidth="1"/>
    <col min="7939" max="7939" width="12.5703125" customWidth="1"/>
    <col min="7940" max="7940" width="29.5703125" customWidth="1"/>
    <col min="7941" max="7941" width="35.5703125" customWidth="1"/>
    <col min="7942" max="7942" width="13" customWidth="1"/>
    <col min="7943" max="7943" width="12.42578125" customWidth="1"/>
    <col min="7944" max="7944" width="12.7109375" customWidth="1"/>
    <col min="7945" max="7945" width="12.5703125" customWidth="1"/>
    <col min="7946" max="7946" width="11.42578125" customWidth="1"/>
    <col min="7947" max="7947" width="13.5703125" customWidth="1"/>
    <col min="8193" max="8193" width="11.140625" customWidth="1"/>
    <col min="8195" max="8195" width="12.5703125" customWidth="1"/>
    <col min="8196" max="8196" width="29.5703125" customWidth="1"/>
    <col min="8197" max="8197" width="35.5703125" customWidth="1"/>
    <col min="8198" max="8198" width="13" customWidth="1"/>
    <col min="8199" max="8199" width="12.42578125" customWidth="1"/>
    <col min="8200" max="8200" width="12.7109375" customWidth="1"/>
    <col min="8201" max="8201" width="12.5703125" customWidth="1"/>
    <col min="8202" max="8202" width="11.42578125" customWidth="1"/>
    <col min="8203" max="8203" width="13.5703125" customWidth="1"/>
    <col min="8449" max="8449" width="11.140625" customWidth="1"/>
    <col min="8451" max="8451" width="12.5703125" customWidth="1"/>
    <col min="8452" max="8452" width="29.5703125" customWidth="1"/>
    <col min="8453" max="8453" width="35.5703125" customWidth="1"/>
    <col min="8454" max="8454" width="13" customWidth="1"/>
    <col min="8455" max="8455" width="12.42578125" customWidth="1"/>
    <col min="8456" max="8456" width="12.7109375" customWidth="1"/>
    <col min="8457" max="8457" width="12.5703125" customWidth="1"/>
    <col min="8458" max="8458" width="11.42578125" customWidth="1"/>
    <col min="8459" max="8459" width="13.5703125" customWidth="1"/>
    <col min="8705" max="8705" width="11.140625" customWidth="1"/>
    <col min="8707" max="8707" width="12.5703125" customWidth="1"/>
    <col min="8708" max="8708" width="29.5703125" customWidth="1"/>
    <col min="8709" max="8709" width="35.5703125" customWidth="1"/>
    <col min="8710" max="8710" width="13" customWidth="1"/>
    <col min="8711" max="8711" width="12.42578125" customWidth="1"/>
    <col min="8712" max="8712" width="12.7109375" customWidth="1"/>
    <col min="8713" max="8713" width="12.5703125" customWidth="1"/>
    <col min="8714" max="8714" width="11.42578125" customWidth="1"/>
    <col min="8715" max="8715" width="13.5703125" customWidth="1"/>
    <col min="8961" max="8961" width="11.140625" customWidth="1"/>
    <col min="8963" max="8963" width="12.5703125" customWidth="1"/>
    <col min="8964" max="8964" width="29.5703125" customWidth="1"/>
    <col min="8965" max="8965" width="35.5703125" customWidth="1"/>
    <col min="8966" max="8966" width="13" customWidth="1"/>
    <col min="8967" max="8967" width="12.42578125" customWidth="1"/>
    <col min="8968" max="8968" width="12.7109375" customWidth="1"/>
    <col min="8969" max="8969" width="12.5703125" customWidth="1"/>
    <col min="8970" max="8970" width="11.42578125" customWidth="1"/>
    <col min="8971" max="8971" width="13.5703125" customWidth="1"/>
    <col min="9217" max="9217" width="11.140625" customWidth="1"/>
    <col min="9219" max="9219" width="12.5703125" customWidth="1"/>
    <col min="9220" max="9220" width="29.5703125" customWidth="1"/>
    <col min="9221" max="9221" width="35.5703125" customWidth="1"/>
    <col min="9222" max="9222" width="13" customWidth="1"/>
    <col min="9223" max="9223" width="12.42578125" customWidth="1"/>
    <col min="9224" max="9224" width="12.7109375" customWidth="1"/>
    <col min="9225" max="9225" width="12.5703125" customWidth="1"/>
    <col min="9226" max="9226" width="11.42578125" customWidth="1"/>
    <col min="9227" max="9227" width="13.5703125" customWidth="1"/>
    <col min="9473" max="9473" width="11.140625" customWidth="1"/>
    <col min="9475" max="9475" width="12.5703125" customWidth="1"/>
    <col min="9476" max="9476" width="29.5703125" customWidth="1"/>
    <col min="9477" max="9477" width="35.5703125" customWidth="1"/>
    <col min="9478" max="9478" width="13" customWidth="1"/>
    <col min="9479" max="9479" width="12.42578125" customWidth="1"/>
    <col min="9480" max="9480" width="12.7109375" customWidth="1"/>
    <col min="9481" max="9481" width="12.5703125" customWidth="1"/>
    <col min="9482" max="9482" width="11.42578125" customWidth="1"/>
    <col min="9483" max="9483" width="13.5703125" customWidth="1"/>
    <col min="9729" max="9729" width="11.140625" customWidth="1"/>
    <col min="9731" max="9731" width="12.5703125" customWidth="1"/>
    <col min="9732" max="9732" width="29.5703125" customWidth="1"/>
    <col min="9733" max="9733" width="35.5703125" customWidth="1"/>
    <col min="9734" max="9734" width="13" customWidth="1"/>
    <col min="9735" max="9735" width="12.42578125" customWidth="1"/>
    <col min="9736" max="9736" width="12.7109375" customWidth="1"/>
    <col min="9737" max="9737" width="12.5703125" customWidth="1"/>
    <col min="9738" max="9738" width="11.42578125" customWidth="1"/>
    <col min="9739" max="9739" width="13.5703125" customWidth="1"/>
    <col min="9985" max="9985" width="11.140625" customWidth="1"/>
    <col min="9987" max="9987" width="12.5703125" customWidth="1"/>
    <col min="9988" max="9988" width="29.5703125" customWidth="1"/>
    <col min="9989" max="9989" width="35.5703125" customWidth="1"/>
    <col min="9990" max="9990" width="13" customWidth="1"/>
    <col min="9991" max="9991" width="12.42578125" customWidth="1"/>
    <col min="9992" max="9992" width="12.7109375" customWidth="1"/>
    <col min="9993" max="9993" width="12.5703125" customWidth="1"/>
    <col min="9994" max="9994" width="11.42578125" customWidth="1"/>
    <col min="9995" max="9995" width="13.5703125" customWidth="1"/>
    <col min="10241" max="10241" width="11.140625" customWidth="1"/>
    <col min="10243" max="10243" width="12.5703125" customWidth="1"/>
    <col min="10244" max="10244" width="29.5703125" customWidth="1"/>
    <col min="10245" max="10245" width="35.5703125" customWidth="1"/>
    <col min="10246" max="10246" width="13" customWidth="1"/>
    <col min="10247" max="10247" width="12.42578125" customWidth="1"/>
    <col min="10248" max="10248" width="12.7109375" customWidth="1"/>
    <col min="10249" max="10249" width="12.5703125" customWidth="1"/>
    <col min="10250" max="10250" width="11.42578125" customWidth="1"/>
    <col min="10251" max="10251" width="13.5703125" customWidth="1"/>
    <col min="10497" max="10497" width="11.140625" customWidth="1"/>
    <col min="10499" max="10499" width="12.5703125" customWidth="1"/>
    <col min="10500" max="10500" width="29.5703125" customWidth="1"/>
    <col min="10501" max="10501" width="35.5703125" customWidth="1"/>
    <col min="10502" max="10502" width="13" customWidth="1"/>
    <col min="10503" max="10503" width="12.42578125" customWidth="1"/>
    <col min="10504" max="10504" width="12.7109375" customWidth="1"/>
    <col min="10505" max="10505" width="12.5703125" customWidth="1"/>
    <col min="10506" max="10506" width="11.42578125" customWidth="1"/>
    <col min="10507" max="10507" width="13.5703125" customWidth="1"/>
    <col min="10753" max="10753" width="11.140625" customWidth="1"/>
    <col min="10755" max="10755" width="12.5703125" customWidth="1"/>
    <col min="10756" max="10756" width="29.5703125" customWidth="1"/>
    <col min="10757" max="10757" width="35.5703125" customWidth="1"/>
    <col min="10758" max="10758" width="13" customWidth="1"/>
    <col min="10759" max="10759" width="12.42578125" customWidth="1"/>
    <col min="10760" max="10760" width="12.7109375" customWidth="1"/>
    <col min="10761" max="10761" width="12.5703125" customWidth="1"/>
    <col min="10762" max="10762" width="11.42578125" customWidth="1"/>
    <col min="10763" max="10763" width="13.5703125" customWidth="1"/>
    <col min="11009" max="11009" width="11.140625" customWidth="1"/>
    <col min="11011" max="11011" width="12.5703125" customWidth="1"/>
    <col min="11012" max="11012" width="29.5703125" customWidth="1"/>
    <col min="11013" max="11013" width="35.5703125" customWidth="1"/>
    <col min="11014" max="11014" width="13" customWidth="1"/>
    <col min="11015" max="11015" width="12.42578125" customWidth="1"/>
    <col min="11016" max="11016" width="12.7109375" customWidth="1"/>
    <col min="11017" max="11017" width="12.5703125" customWidth="1"/>
    <col min="11018" max="11018" width="11.42578125" customWidth="1"/>
    <col min="11019" max="11019" width="13.5703125" customWidth="1"/>
    <col min="11265" max="11265" width="11.140625" customWidth="1"/>
    <col min="11267" max="11267" width="12.5703125" customWidth="1"/>
    <col min="11268" max="11268" width="29.5703125" customWidth="1"/>
    <col min="11269" max="11269" width="35.5703125" customWidth="1"/>
    <col min="11270" max="11270" width="13" customWidth="1"/>
    <col min="11271" max="11271" width="12.42578125" customWidth="1"/>
    <col min="11272" max="11272" width="12.7109375" customWidth="1"/>
    <col min="11273" max="11273" width="12.5703125" customWidth="1"/>
    <col min="11274" max="11274" width="11.42578125" customWidth="1"/>
    <col min="11275" max="11275" width="13.5703125" customWidth="1"/>
    <col min="11521" max="11521" width="11.140625" customWidth="1"/>
    <col min="11523" max="11523" width="12.5703125" customWidth="1"/>
    <col min="11524" max="11524" width="29.5703125" customWidth="1"/>
    <col min="11525" max="11525" width="35.5703125" customWidth="1"/>
    <col min="11526" max="11526" width="13" customWidth="1"/>
    <col min="11527" max="11527" width="12.42578125" customWidth="1"/>
    <col min="11528" max="11528" width="12.7109375" customWidth="1"/>
    <col min="11529" max="11529" width="12.5703125" customWidth="1"/>
    <col min="11530" max="11530" width="11.42578125" customWidth="1"/>
    <col min="11531" max="11531" width="13.5703125" customWidth="1"/>
    <col min="11777" max="11777" width="11.140625" customWidth="1"/>
    <col min="11779" max="11779" width="12.5703125" customWidth="1"/>
    <col min="11780" max="11780" width="29.5703125" customWidth="1"/>
    <col min="11781" max="11781" width="35.5703125" customWidth="1"/>
    <col min="11782" max="11782" width="13" customWidth="1"/>
    <col min="11783" max="11783" width="12.42578125" customWidth="1"/>
    <col min="11784" max="11784" width="12.7109375" customWidth="1"/>
    <col min="11785" max="11785" width="12.5703125" customWidth="1"/>
    <col min="11786" max="11786" width="11.42578125" customWidth="1"/>
    <col min="11787" max="11787" width="13.5703125" customWidth="1"/>
    <col min="12033" max="12033" width="11.140625" customWidth="1"/>
    <col min="12035" max="12035" width="12.5703125" customWidth="1"/>
    <col min="12036" max="12036" width="29.5703125" customWidth="1"/>
    <col min="12037" max="12037" width="35.5703125" customWidth="1"/>
    <col min="12038" max="12038" width="13" customWidth="1"/>
    <col min="12039" max="12039" width="12.42578125" customWidth="1"/>
    <col min="12040" max="12040" width="12.7109375" customWidth="1"/>
    <col min="12041" max="12041" width="12.5703125" customWidth="1"/>
    <col min="12042" max="12042" width="11.42578125" customWidth="1"/>
    <col min="12043" max="12043" width="13.5703125" customWidth="1"/>
    <col min="12289" max="12289" width="11.140625" customWidth="1"/>
    <col min="12291" max="12291" width="12.5703125" customWidth="1"/>
    <col min="12292" max="12292" width="29.5703125" customWidth="1"/>
    <col min="12293" max="12293" width="35.5703125" customWidth="1"/>
    <col min="12294" max="12294" width="13" customWidth="1"/>
    <col min="12295" max="12295" width="12.42578125" customWidth="1"/>
    <col min="12296" max="12296" width="12.7109375" customWidth="1"/>
    <col min="12297" max="12297" width="12.5703125" customWidth="1"/>
    <col min="12298" max="12298" width="11.42578125" customWidth="1"/>
    <col min="12299" max="12299" width="13.5703125" customWidth="1"/>
    <col min="12545" max="12545" width="11.140625" customWidth="1"/>
    <col min="12547" max="12547" width="12.5703125" customWidth="1"/>
    <col min="12548" max="12548" width="29.5703125" customWidth="1"/>
    <col min="12549" max="12549" width="35.5703125" customWidth="1"/>
    <col min="12550" max="12550" width="13" customWidth="1"/>
    <col min="12551" max="12551" width="12.42578125" customWidth="1"/>
    <col min="12552" max="12552" width="12.7109375" customWidth="1"/>
    <col min="12553" max="12553" width="12.5703125" customWidth="1"/>
    <col min="12554" max="12554" width="11.42578125" customWidth="1"/>
    <col min="12555" max="12555" width="13.5703125" customWidth="1"/>
    <col min="12801" max="12801" width="11.140625" customWidth="1"/>
    <col min="12803" max="12803" width="12.5703125" customWidth="1"/>
    <col min="12804" max="12804" width="29.5703125" customWidth="1"/>
    <col min="12805" max="12805" width="35.5703125" customWidth="1"/>
    <col min="12806" max="12806" width="13" customWidth="1"/>
    <col min="12807" max="12807" width="12.42578125" customWidth="1"/>
    <col min="12808" max="12808" width="12.7109375" customWidth="1"/>
    <col min="12809" max="12809" width="12.5703125" customWidth="1"/>
    <col min="12810" max="12810" width="11.42578125" customWidth="1"/>
    <col min="12811" max="12811" width="13.5703125" customWidth="1"/>
    <col min="13057" max="13057" width="11.140625" customWidth="1"/>
    <col min="13059" max="13059" width="12.5703125" customWidth="1"/>
    <col min="13060" max="13060" width="29.5703125" customWidth="1"/>
    <col min="13061" max="13061" width="35.5703125" customWidth="1"/>
    <col min="13062" max="13062" width="13" customWidth="1"/>
    <col min="13063" max="13063" width="12.42578125" customWidth="1"/>
    <col min="13064" max="13064" width="12.7109375" customWidth="1"/>
    <col min="13065" max="13065" width="12.5703125" customWidth="1"/>
    <col min="13066" max="13066" width="11.42578125" customWidth="1"/>
    <col min="13067" max="13067" width="13.5703125" customWidth="1"/>
    <col min="13313" max="13313" width="11.140625" customWidth="1"/>
    <col min="13315" max="13315" width="12.5703125" customWidth="1"/>
    <col min="13316" max="13316" width="29.5703125" customWidth="1"/>
    <col min="13317" max="13317" width="35.5703125" customWidth="1"/>
    <col min="13318" max="13318" width="13" customWidth="1"/>
    <col min="13319" max="13319" width="12.42578125" customWidth="1"/>
    <col min="13320" max="13320" width="12.7109375" customWidth="1"/>
    <col min="13321" max="13321" width="12.5703125" customWidth="1"/>
    <col min="13322" max="13322" width="11.42578125" customWidth="1"/>
    <col min="13323" max="13323" width="13.5703125" customWidth="1"/>
    <col min="13569" max="13569" width="11.140625" customWidth="1"/>
    <col min="13571" max="13571" width="12.5703125" customWidth="1"/>
    <col min="13572" max="13572" width="29.5703125" customWidth="1"/>
    <col min="13573" max="13573" width="35.5703125" customWidth="1"/>
    <col min="13574" max="13574" width="13" customWidth="1"/>
    <col min="13575" max="13575" width="12.42578125" customWidth="1"/>
    <col min="13576" max="13576" width="12.7109375" customWidth="1"/>
    <col min="13577" max="13577" width="12.5703125" customWidth="1"/>
    <col min="13578" max="13578" width="11.42578125" customWidth="1"/>
    <col min="13579" max="13579" width="13.5703125" customWidth="1"/>
    <col min="13825" max="13825" width="11.140625" customWidth="1"/>
    <col min="13827" max="13827" width="12.5703125" customWidth="1"/>
    <col min="13828" max="13828" width="29.5703125" customWidth="1"/>
    <col min="13829" max="13829" width="35.5703125" customWidth="1"/>
    <col min="13830" max="13830" width="13" customWidth="1"/>
    <col min="13831" max="13831" width="12.42578125" customWidth="1"/>
    <col min="13832" max="13832" width="12.7109375" customWidth="1"/>
    <col min="13833" max="13833" width="12.5703125" customWidth="1"/>
    <col min="13834" max="13834" width="11.42578125" customWidth="1"/>
    <col min="13835" max="13835" width="13.5703125" customWidth="1"/>
    <col min="14081" max="14081" width="11.140625" customWidth="1"/>
    <col min="14083" max="14083" width="12.5703125" customWidth="1"/>
    <col min="14084" max="14084" width="29.5703125" customWidth="1"/>
    <col min="14085" max="14085" width="35.5703125" customWidth="1"/>
    <col min="14086" max="14086" width="13" customWidth="1"/>
    <col min="14087" max="14087" width="12.42578125" customWidth="1"/>
    <col min="14088" max="14088" width="12.7109375" customWidth="1"/>
    <col min="14089" max="14089" width="12.5703125" customWidth="1"/>
    <col min="14090" max="14090" width="11.42578125" customWidth="1"/>
    <col min="14091" max="14091" width="13.5703125" customWidth="1"/>
    <col min="14337" max="14337" width="11.140625" customWidth="1"/>
    <col min="14339" max="14339" width="12.5703125" customWidth="1"/>
    <col min="14340" max="14340" width="29.5703125" customWidth="1"/>
    <col min="14341" max="14341" width="35.5703125" customWidth="1"/>
    <col min="14342" max="14342" width="13" customWidth="1"/>
    <col min="14343" max="14343" width="12.42578125" customWidth="1"/>
    <col min="14344" max="14344" width="12.7109375" customWidth="1"/>
    <col min="14345" max="14345" width="12.5703125" customWidth="1"/>
    <col min="14346" max="14346" width="11.42578125" customWidth="1"/>
    <col min="14347" max="14347" width="13.5703125" customWidth="1"/>
    <col min="14593" max="14593" width="11.140625" customWidth="1"/>
    <col min="14595" max="14595" width="12.5703125" customWidth="1"/>
    <col min="14596" max="14596" width="29.5703125" customWidth="1"/>
    <col min="14597" max="14597" width="35.5703125" customWidth="1"/>
    <col min="14598" max="14598" width="13" customWidth="1"/>
    <col min="14599" max="14599" width="12.42578125" customWidth="1"/>
    <col min="14600" max="14600" width="12.7109375" customWidth="1"/>
    <col min="14601" max="14601" width="12.5703125" customWidth="1"/>
    <col min="14602" max="14602" width="11.42578125" customWidth="1"/>
    <col min="14603" max="14603" width="13.5703125" customWidth="1"/>
    <col min="14849" max="14849" width="11.140625" customWidth="1"/>
    <col min="14851" max="14851" width="12.5703125" customWidth="1"/>
    <col min="14852" max="14852" width="29.5703125" customWidth="1"/>
    <col min="14853" max="14853" width="35.5703125" customWidth="1"/>
    <col min="14854" max="14854" width="13" customWidth="1"/>
    <col min="14855" max="14855" width="12.42578125" customWidth="1"/>
    <col min="14856" max="14856" width="12.7109375" customWidth="1"/>
    <col min="14857" max="14857" width="12.5703125" customWidth="1"/>
    <col min="14858" max="14858" width="11.42578125" customWidth="1"/>
    <col min="14859" max="14859" width="13.5703125" customWidth="1"/>
    <col min="15105" max="15105" width="11.140625" customWidth="1"/>
    <col min="15107" max="15107" width="12.5703125" customWidth="1"/>
    <col min="15108" max="15108" width="29.5703125" customWidth="1"/>
    <col min="15109" max="15109" width="35.5703125" customWidth="1"/>
    <col min="15110" max="15110" width="13" customWidth="1"/>
    <col min="15111" max="15111" width="12.42578125" customWidth="1"/>
    <col min="15112" max="15112" width="12.7109375" customWidth="1"/>
    <col min="15113" max="15113" width="12.5703125" customWidth="1"/>
    <col min="15114" max="15114" width="11.42578125" customWidth="1"/>
    <col min="15115" max="15115" width="13.5703125" customWidth="1"/>
    <col min="15361" max="15361" width="11.140625" customWidth="1"/>
    <col min="15363" max="15363" width="12.5703125" customWidth="1"/>
    <col min="15364" max="15364" width="29.5703125" customWidth="1"/>
    <col min="15365" max="15365" width="35.5703125" customWidth="1"/>
    <col min="15366" max="15366" width="13" customWidth="1"/>
    <col min="15367" max="15367" width="12.42578125" customWidth="1"/>
    <col min="15368" max="15368" width="12.7109375" customWidth="1"/>
    <col min="15369" max="15369" width="12.5703125" customWidth="1"/>
    <col min="15370" max="15370" width="11.42578125" customWidth="1"/>
    <col min="15371" max="15371" width="13.5703125" customWidth="1"/>
    <col min="15617" max="15617" width="11.140625" customWidth="1"/>
    <col min="15619" max="15619" width="12.5703125" customWidth="1"/>
    <col min="15620" max="15620" width="29.5703125" customWidth="1"/>
    <col min="15621" max="15621" width="35.5703125" customWidth="1"/>
    <col min="15622" max="15622" width="13" customWidth="1"/>
    <col min="15623" max="15623" width="12.42578125" customWidth="1"/>
    <col min="15624" max="15624" width="12.7109375" customWidth="1"/>
    <col min="15625" max="15625" width="12.5703125" customWidth="1"/>
    <col min="15626" max="15626" width="11.42578125" customWidth="1"/>
    <col min="15627" max="15627" width="13.5703125" customWidth="1"/>
    <col min="15873" max="15873" width="11.140625" customWidth="1"/>
    <col min="15875" max="15875" width="12.5703125" customWidth="1"/>
    <col min="15876" max="15876" width="29.5703125" customWidth="1"/>
    <col min="15877" max="15877" width="35.5703125" customWidth="1"/>
    <col min="15878" max="15878" width="13" customWidth="1"/>
    <col min="15879" max="15879" width="12.42578125" customWidth="1"/>
    <col min="15880" max="15880" width="12.7109375" customWidth="1"/>
    <col min="15881" max="15881" width="12.5703125" customWidth="1"/>
    <col min="15882" max="15882" width="11.42578125" customWidth="1"/>
    <col min="15883" max="15883" width="13.5703125" customWidth="1"/>
    <col min="16129" max="16129" width="11.140625" customWidth="1"/>
    <col min="16131" max="16131" width="12.5703125" customWidth="1"/>
    <col min="16132" max="16132" width="29.5703125" customWidth="1"/>
    <col min="16133" max="16133" width="35.5703125" customWidth="1"/>
    <col min="16134" max="16134" width="13" customWidth="1"/>
    <col min="16135" max="16135" width="12.42578125" customWidth="1"/>
    <col min="16136" max="16136" width="12.7109375" customWidth="1"/>
    <col min="16137" max="16137" width="12.5703125" customWidth="1"/>
    <col min="16138" max="16138" width="11.42578125" customWidth="1"/>
    <col min="16139" max="16139" width="13.5703125" customWidth="1"/>
  </cols>
  <sheetData>
    <row r="1" spans="1:14" ht="33.75">
      <c r="A1" s="101" t="s">
        <v>2535</v>
      </c>
      <c r="B1" s="100"/>
      <c r="C1" s="100"/>
      <c r="D1" s="99"/>
      <c r="E1" s="98"/>
      <c r="F1" s="100"/>
      <c r="G1" s="97"/>
      <c r="H1" s="97"/>
      <c r="I1" s="96"/>
      <c r="J1" s="100"/>
      <c r="K1" s="100"/>
    </row>
    <row r="2" spans="1:14" ht="33">
      <c r="A2" s="94" t="s">
        <v>3111</v>
      </c>
      <c r="B2" s="100"/>
      <c r="C2" s="100"/>
      <c r="D2" s="99"/>
      <c r="E2" s="301"/>
      <c r="F2" s="100"/>
      <c r="G2" s="95"/>
      <c r="H2" s="95"/>
      <c r="I2" s="98"/>
      <c r="J2" s="100"/>
      <c r="K2" s="134"/>
      <c r="L2" s="302"/>
      <c r="M2" s="302"/>
      <c r="N2" s="302"/>
    </row>
    <row r="3" spans="1:14" ht="15">
      <c r="A3" s="87"/>
      <c r="B3" s="87"/>
      <c r="C3" s="87"/>
      <c r="D3" s="87"/>
      <c r="E3" s="87"/>
      <c r="F3" s="87"/>
      <c r="G3" s="87"/>
      <c r="H3" s="87"/>
      <c r="I3" s="87"/>
      <c r="J3" s="87"/>
      <c r="K3" s="87"/>
    </row>
    <row r="4" spans="1:14" ht="36">
      <c r="A4" s="88" t="s">
        <v>129</v>
      </c>
      <c r="B4" s="88" t="s">
        <v>239</v>
      </c>
      <c r="C4" s="89" t="s">
        <v>12</v>
      </c>
      <c r="D4" s="90" t="s">
        <v>2</v>
      </c>
      <c r="E4" s="91" t="s">
        <v>3</v>
      </c>
      <c r="F4" s="90" t="s">
        <v>6</v>
      </c>
      <c r="G4" s="90" t="s">
        <v>7</v>
      </c>
      <c r="H4" s="90" t="s">
        <v>8</v>
      </c>
      <c r="I4" s="90" t="s">
        <v>9</v>
      </c>
      <c r="J4" s="88" t="s">
        <v>4</v>
      </c>
      <c r="K4" s="89" t="s">
        <v>5</v>
      </c>
    </row>
    <row r="5" spans="1:14" ht="63.75">
      <c r="A5" s="188">
        <v>1</v>
      </c>
      <c r="B5" s="125"/>
      <c r="C5" s="179" t="s">
        <v>2536</v>
      </c>
      <c r="D5" s="189" t="s">
        <v>3053</v>
      </c>
      <c r="E5" s="189" t="s">
        <v>2537</v>
      </c>
      <c r="F5" s="190">
        <v>675</v>
      </c>
      <c r="G5" s="190">
        <f>F5</f>
        <v>675</v>
      </c>
      <c r="H5" s="190">
        <f>F5</f>
        <v>675</v>
      </c>
      <c r="I5" s="191">
        <f>H5</f>
        <v>675</v>
      </c>
      <c r="J5" s="192" t="s">
        <v>137</v>
      </c>
      <c r="K5" s="192" t="s">
        <v>2538</v>
      </c>
    </row>
    <row r="6" spans="1:14" ht="51">
      <c r="A6" s="188">
        <f>A5+1</f>
        <v>2</v>
      </c>
      <c r="B6" s="125"/>
      <c r="C6" s="179" t="s">
        <v>2536</v>
      </c>
      <c r="D6" s="189" t="s">
        <v>2539</v>
      </c>
      <c r="E6" s="193" t="s">
        <v>2540</v>
      </c>
      <c r="F6" s="190">
        <v>700</v>
      </c>
      <c r="G6" s="190">
        <f>F6+G5</f>
        <v>1375</v>
      </c>
      <c r="H6" s="190">
        <f>F6</f>
        <v>700</v>
      </c>
      <c r="I6" s="191">
        <f>H6+I5</f>
        <v>1375</v>
      </c>
      <c r="J6" s="192" t="s">
        <v>2541</v>
      </c>
      <c r="K6" s="192" t="s">
        <v>2542</v>
      </c>
    </row>
    <row r="7" spans="1:14" ht="51">
      <c r="A7" s="188">
        <f t="shared" ref="A7:A25" si="0">A6+1</f>
        <v>3</v>
      </c>
      <c r="B7" s="125"/>
      <c r="C7" s="179" t="s">
        <v>2536</v>
      </c>
      <c r="D7" s="189" t="s">
        <v>2543</v>
      </c>
      <c r="E7" s="193" t="s">
        <v>2544</v>
      </c>
      <c r="F7" s="190">
        <v>360</v>
      </c>
      <c r="G7" s="190">
        <f t="shared" ref="G7:G25" si="1">F7+G6</f>
        <v>1735</v>
      </c>
      <c r="H7" s="190">
        <f t="shared" ref="H7:H25" si="2">F7</f>
        <v>360</v>
      </c>
      <c r="I7" s="191">
        <f t="shared" ref="I7:I25" si="3">H7+I6</f>
        <v>1735</v>
      </c>
      <c r="J7" s="192" t="s">
        <v>2545</v>
      </c>
      <c r="K7" s="192" t="s">
        <v>684</v>
      </c>
    </row>
    <row r="8" spans="1:14" ht="51">
      <c r="A8" s="188">
        <f t="shared" si="0"/>
        <v>4</v>
      </c>
      <c r="B8" s="125"/>
      <c r="C8" s="179" t="s">
        <v>2536</v>
      </c>
      <c r="D8" s="189" t="s">
        <v>2546</v>
      </c>
      <c r="E8" s="193" t="s">
        <v>2547</v>
      </c>
      <c r="F8" s="190">
        <v>57.5</v>
      </c>
      <c r="G8" s="190">
        <f t="shared" si="1"/>
        <v>1792.5</v>
      </c>
      <c r="H8" s="190">
        <f t="shared" si="2"/>
        <v>57.5</v>
      </c>
      <c r="I8" s="191">
        <f t="shared" si="3"/>
        <v>1792.5</v>
      </c>
      <c r="J8" s="192" t="s">
        <v>2548</v>
      </c>
      <c r="K8" s="192" t="s">
        <v>684</v>
      </c>
    </row>
    <row r="9" spans="1:14" ht="51">
      <c r="A9" s="188">
        <f t="shared" si="0"/>
        <v>5</v>
      </c>
      <c r="B9" s="125"/>
      <c r="C9" s="179" t="s">
        <v>2536</v>
      </c>
      <c r="D9" s="189" t="s">
        <v>2549</v>
      </c>
      <c r="E9" s="193" t="s">
        <v>2550</v>
      </c>
      <c r="F9" s="190">
        <v>80</v>
      </c>
      <c r="G9" s="190">
        <f t="shared" si="1"/>
        <v>1872.5</v>
      </c>
      <c r="H9" s="190">
        <f t="shared" si="2"/>
        <v>80</v>
      </c>
      <c r="I9" s="191">
        <f t="shared" si="3"/>
        <v>1872.5</v>
      </c>
      <c r="J9" s="192" t="s">
        <v>13</v>
      </c>
      <c r="K9" s="192" t="s">
        <v>82</v>
      </c>
    </row>
    <row r="10" spans="1:14" ht="51">
      <c r="A10" s="188">
        <f t="shared" si="0"/>
        <v>6</v>
      </c>
      <c r="B10" s="125"/>
      <c r="C10" s="179" t="s">
        <v>2536</v>
      </c>
      <c r="D10" s="189" t="s">
        <v>2543</v>
      </c>
      <c r="E10" s="193" t="s">
        <v>2551</v>
      </c>
      <c r="F10" s="190">
        <v>420</v>
      </c>
      <c r="G10" s="190">
        <f t="shared" si="1"/>
        <v>2292.5</v>
      </c>
      <c r="H10" s="190">
        <f t="shared" si="2"/>
        <v>420</v>
      </c>
      <c r="I10" s="191">
        <f t="shared" si="3"/>
        <v>2292.5</v>
      </c>
      <c r="J10" s="192" t="s">
        <v>2548</v>
      </c>
      <c r="K10" s="192" t="s">
        <v>684</v>
      </c>
    </row>
    <row r="11" spans="1:14" ht="38.25">
      <c r="A11" s="188">
        <f t="shared" si="0"/>
        <v>7</v>
      </c>
      <c r="B11" s="125"/>
      <c r="C11" s="179" t="s">
        <v>2536</v>
      </c>
      <c r="D11" s="189" t="s">
        <v>2552</v>
      </c>
      <c r="E11" s="193" t="s">
        <v>2553</v>
      </c>
      <c r="F11" s="190">
        <v>110</v>
      </c>
      <c r="G11" s="190">
        <f t="shared" si="1"/>
        <v>2402.5</v>
      </c>
      <c r="H11" s="190">
        <f t="shared" si="2"/>
        <v>110</v>
      </c>
      <c r="I11" s="191">
        <f t="shared" si="3"/>
        <v>2402.5</v>
      </c>
      <c r="J11" s="192" t="s">
        <v>127</v>
      </c>
      <c r="K11" s="192" t="s">
        <v>489</v>
      </c>
    </row>
    <row r="12" spans="1:14" ht="38.25">
      <c r="A12" s="188">
        <f t="shared" si="0"/>
        <v>8</v>
      </c>
      <c r="B12" s="125"/>
      <c r="C12" s="179" t="s">
        <v>2536</v>
      </c>
      <c r="D12" s="189" t="s">
        <v>2554</v>
      </c>
      <c r="E12" s="193" t="s">
        <v>2555</v>
      </c>
      <c r="F12" s="190">
        <v>5944</v>
      </c>
      <c r="G12" s="190">
        <f t="shared" si="1"/>
        <v>8346.5</v>
      </c>
      <c r="H12" s="190">
        <f t="shared" si="2"/>
        <v>5944</v>
      </c>
      <c r="I12" s="191">
        <f t="shared" si="3"/>
        <v>8346.5</v>
      </c>
      <c r="J12" s="192" t="s">
        <v>2556</v>
      </c>
      <c r="K12" s="192" t="s">
        <v>2538</v>
      </c>
    </row>
    <row r="13" spans="1:14" ht="51">
      <c r="A13" s="188">
        <f t="shared" si="0"/>
        <v>9</v>
      </c>
      <c r="B13" s="125"/>
      <c r="C13" s="179" t="s">
        <v>2536</v>
      </c>
      <c r="D13" s="189" t="s">
        <v>2543</v>
      </c>
      <c r="E13" s="193" t="s">
        <v>2557</v>
      </c>
      <c r="F13" s="190">
        <v>300</v>
      </c>
      <c r="G13" s="190">
        <f t="shared" si="1"/>
        <v>8646.5</v>
      </c>
      <c r="H13" s="190">
        <f t="shared" si="2"/>
        <v>300</v>
      </c>
      <c r="I13" s="191">
        <f t="shared" si="3"/>
        <v>8646.5</v>
      </c>
      <c r="J13" s="192" t="s">
        <v>2558</v>
      </c>
      <c r="K13" s="192" t="s">
        <v>2559</v>
      </c>
    </row>
    <row r="14" spans="1:14" ht="25.5">
      <c r="A14" s="188">
        <f t="shared" si="0"/>
        <v>10</v>
      </c>
      <c r="B14" s="125"/>
      <c r="C14" s="179" t="s">
        <v>2536</v>
      </c>
      <c r="D14" s="189" t="s">
        <v>2560</v>
      </c>
      <c r="E14" s="193" t="s">
        <v>2561</v>
      </c>
      <c r="F14" s="190">
        <v>140</v>
      </c>
      <c r="G14" s="190">
        <f t="shared" si="1"/>
        <v>8786.5</v>
      </c>
      <c r="H14" s="190">
        <f t="shared" si="2"/>
        <v>140</v>
      </c>
      <c r="I14" s="191">
        <f t="shared" si="3"/>
        <v>8786.5</v>
      </c>
      <c r="J14" s="192" t="s">
        <v>137</v>
      </c>
      <c r="K14" s="192" t="s">
        <v>2538</v>
      </c>
    </row>
    <row r="15" spans="1:14" ht="51">
      <c r="A15" s="188">
        <f t="shared" si="0"/>
        <v>11</v>
      </c>
      <c r="B15" s="125"/>
      <c r="C15" s="179" t="s">
        <v>2536</v>
      </c>
      <c r="D15" s="189" t="s">
        <v>2554</v>
      </c>
      <c r="E15" s="193" t="s">
        <v>2555</v>
      </c>
      <c r="F15" s="190">
        <v>7987</v>
      </c>
      <c r="G15" s="190">
        <f t="shared" si="1"/>
        <v>16773.5</v>
      </c>
      <c r="H15" s="190">
        <f t="shared" si="2"/>
        <v>7987</v>
      </c>
      <c r="I15" s="191">
        <f t="shared" si="3"/>
        <v>16773.5</v>
      </c>
      <c r="J15" s="192" t="s">
        <v>2562</v>
      </c>
      <c r="K15" s="192" t="s">
        <v>2563</v>
      </c>
    </row>
    <row r="16" spans="1:14" ht="25.5">
      <c r="A16" s="188">
        <f t="shared" si="0"/>
        <v>12</v>
      </c>
      <c r="B16" s="125"/>
      <c r="C16" s="179" t="s">
        <v>2536</v>
      </c>
      <c r="D16" s="189" t="s">
        <v>2564</v>
      </c>
      <c r="E16" s="193" t="s">
        <v>2565</v>
      </c>
      <c r="F16" s="190">
        <v>110</v>
      </c>
      <c r="G16" s="190">
        <f t="shared" si="1"/>
        <v>16883.5</v>
      </c>
      <c r="H16" s="190">
        <f t="shared" si="2"/>
        <v>110</v>
      </c>
      <c r="I16" s="191">
        <f t="shared" si="3"/>
        <v>16883.5</v>
      </c>
      <c r="J16" s="192" t="s">
        <v>2566</v>
      </c>
      <c r="K16" s="192" t="s">
        <v>2567</v>
      </c>
    </row>
    <row r="17" spans="1:11" ht="51">
      <c r="A17" s="188">
        <f t="shared" si="0"/>
        <v>13</v>
      </c>
      <c r="B17" s="125"/>
      <c r="C17" s="179" t="s">
        <v>2536</v>
      </c>
      <c r="D17" s="189" t="s">
        <v>2543</v>
      </c>
      <c r="E17" s="193" t="s">
        <v>2551</v>
      </c>
      <c r="F17" s="190">
        <v>420</v>
      </c>
      <c r="G17" s="190">
        <f t="shared" si="1"/>
        <v>17303.5</v>
      </c>
      <c r="H17" s="190">
        <f t="shared" si="2"/>
        <v>420</v>
      </c>
      <c r="I17" s="191">
        <f t="shared" si="3"/>
        <v>17303.5</v>
      </c>
      <c r="J17" s="192" t="s">
        <v>2568</v>
      </c>
      <c r="K17" s="192" t="s">
        <v>2569</v>
      </c>
    </row>
    <row r="18" spans="1:11" ht="38.25">
      <c r="A18" s="188">
        <f t="shared" si="0"/>
        <v>14</v>
      </c>
      <c r="B18" s="125"/>
      <c r="C18" s="179" t="s">
        <v>2536</v>
      </c>
      <c r="D18" s="189" t="s">
        <v>2554</v>
      </c>
      <c r="E18" s="193" t="s">
        <v>2555</v>
      </c>
      <c r="F18" s="190">
        <v>8607</v>
      </c>
      <c r="G18" s="190">
        <f t="shared" si="1"/>
        <v>25910.5</v>
      </c>
      <c r="H18" s="190">
        <f t="shared" si="2"/>
        <v>8607</v>
      </c>
      <c r="I18" s="191">
        <f t="shared" si="3"/>
        <v>25910.5</v>
      </c>
      <c r="J18" s="192" t="s">
        <v>2570</v>
      </c>
      <c r="K18" s="192" t="s">
        <v>2569</v>
      </c>
    </row>
    <row r="19" spans="1:11" ht="51">
      <c r="A19" s="188">
        <f t="shared" si="0"/>
        <v>15</v>
      </c>
      <c r="B19" s="125"/>
      <c r="C19" s="179" t="s">
        <v>2536</v>
      </c>
      <c r="D19" s="189" t="s">
        <v>2543</v>
      </c>
      <c r="E19" s="193" t="s">
        <v>2571</v>
      </c>
      <c r="F19" s="190">
        <v>180</v>
      </c>
      <c r="G19" s="190">
        <f t="shared" si="1"/>
        <v>26090.5</v>
      </c>
      <c r="H19" s="190">
        <f t="shared" si="2"/>
        <v>180</v>
      </c>
      <c r="I19" s="191">
        <f t="shared" si="3"/>
        <v>26090.5</v>
      </c>
      <c r="J19" s="192" t="s">
        <v>2572</v>
      </c>
      <c r="K19" s="192" t="s">
        <v>2538</v>
      </c>
    </row>
    <row r="20" spans="1:11" ht="63.75">
      <c r="A20" s="188">
        <f t="shared" si="0"/>
        <v>16</v>
      </c>
      <c r="B20" s="125"/>
      <c r="C20" s="179" t="s">
        <v>2536</v>
      </c>
      <c r="D20" s="194" t="s">
        <v>2573</v>
      </c>
      <c r="E20" s="195" t="s">
        <v>2574</v>
      </c>
      <c r="F20" s="196">
        <v>300</v>
      </c>
      <c r="G20" s="190">
        <f t="shared" si="1"/>
        <v>26390.5</v>
      </c>
      <c r="H20" s="190">
        <f t="shared" si="2"/>
        <v>300</v>
      </c>
      <c r="I20" s="191">
        <f t="shared" si="3"/>
        <v>26390.5</v>
      </c>
      <c r="J20" s="197" t="s">
        <v>2575</v>
      </c>
      <c r="K20" s="198" t="s">
        <v>2576</v>
      </c>
    </row>
    <row r="21" spans="1:11" ht="51">
      <c r="A21" s="188">
        <f t="shared" si="0"/>
        <v>17</v>
      </c>
      <c r="B21" s="125"/>
      <c r="C21" s="179" t="s">
        <v>2536</v>
      </c>
      <c r="D21" s="189" t="s">
        <v>2543</v>
      </c>
      <c r="E21" s="193" t="s">
        <v>2557</v>
      </c>
      <c r="F21" s="190">
        <v>300</v>
      </c>
      <c r="G21" s="190">
        <f t="shared" si="1"/>
        <v>26690.5</v>
      </c>
      <c r="H21" s="190">
        <f t="shared" si="2"/>
        <v>300</v>
      </c>
      <c r="I21" s="191">
        <f t="shared" si="3"/>
        <v>26690.5</v>
      </c>
      <c r="J21" s="192" t="s">
        <v>2577</v>
      </c>
      <c r="K21" s="192" t="s">
        <v>2578</v>
      </c>
    </row>
    <row r="22" spans="1:11" ht="51">
      <c r="A22" s="188">
        <f t="shared" si="0"/>
        <v>18</v>
      </c>
      <c r="B22" s="125"/>
      <c r="C22" s="179" t="s">
        <v>2536</v>
      </c>
      <c r="D22" s="194" t="s">
        <v>2579</v>
      </c>
      <c r="E22" s="195" t="s">
        <v>2580</v>
      </c>
      <c r="F22" s="190">
        <v>300</v>
      </c>
      <c r="G22" s="190">
        <f t="shared" si="1"/>
        <v>26990.5</v>
      </c>
      <c r="H22" s="190">
        <f t="shared" si="2"/>
        <v>300</v>
      </c>
      <c r="I22" s="191">
        <f t="shared" si="3"/>
        <v>26990.5</v>
      </c>
      <c r="J22" s="197" t="s">
        <v>16</v>
      </c>
      <c r="K22" s="198" t="s">
        <v>62</v>
      </c>
    </row>
    <row r="23" spans="1:11" ht="51">
      <c r="A23" s="188">
        <f t="shared" si="0"/>
        <v>19</v>
      </c>
      <c r="B23" s="125"/>
      <c r="C23" s="179" t="s">
        <v>2536</v>
      </c>
      <c r="D23" s="189" t="s">
        <v>2543</v>
      </c>
      <c r="E23" s="193" t="s">
        <v>2581</v>
      </c>
      <c r="F23" s="190">
        <v>60</v>
      </c>
      <c r="G23" s="190">
        <f t="shared" si="1"/>
        <v>27050.5</v>
      </c>
      <c r="H23" s="190">
        <f t="shared" si="2"/>
        <v>60</v>
      </c>
      <c r="I23" s="191">
        <f t="shared" si="3"/>
        <v>27050.5</v>
      </c>
      <c r="J23" s="192" t="s">
        <v>2582</v>
      </c>
      <c r="K23" s="192" t="s">
        <v>108</v>
      </c>
    </row>
    <row r="24" spans="1:11" ht="51">
      <c r="A24" s="188">
        <f t="shared" si="0"/>
        <v>20</v>
      </c>
      <c r="B24" s="125"/>
      <c r="C24" s="179" t="s">
        <v>2536</v>
      </c>
      <c r="D24" s="189" t="s">
        <v>2543</v>
      </c>
      <c r="E24" s="193" t="s">
        <v>2583</v>
      </c>
      <c r="F24" s="190">
        <v>120</v>
      </c>
      <c r="G24" s="190">
        <f t="shared" si="1"/>
        <v>27170.5</v>
      </c>
      <c r="H24" s="190">
        <f t="shared" si="2"/>
        <v>120</v>
      </c>
      <c r="I24" s="191">
        <f t="shared" si="3"/>
        <v>27170.5</v>
      </c>
      <c r="J24" s="192" t="s">
        <v>2584</v>
      </c>
      <c r="K24" s="192" t="s">
        <v>489</v>
      </c>
    </row>
    <row r="25" spans="1:11" ht="63.75">
      <c r="A25" s="188">
        <f t="shared" si="0"/>
        <v>21</v>
      </c>
      <c r="B25" s="125"/>
      <c r="C25" s="179" t="s">
        <v>2536</v>
      </c>
      <c r="D25" s="189" t="s">
        <v>2543</v>
      </c>
      <c r="E25" s="193" t="s">
        <v>2571</v>
      </c>
      <c r="F25" s="190">
        <v>180</v>
      </c>
      <c r="G25" s="190">
        <f t="shared" si="1"/>
        <v>27350.5</v>
      </c>
      <c r="H25" s="190">
        <f t="shared" si="2"/>
        <v>180</v>
      </c>
      <c r="I25" s="191">
        <f t="shared" si="3"/>
        <v>27350.5</v>
      </c>
      <c r="J25" s="192" t="s">
        <v>2585</v>
      </c>
      <c r="K25" s="192" t="s">
        <v>2586</v>
      </c>
    </row>
  </sheetData>
  <pageMargins left="0.75" right="0.75" top="1" bottom="1" header="0.3" footer="0.3"/>
  <pageSetup scale="52"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21"/>
  <sheetViews>
    <sheetView zoomScaleNormal="100" workbookViewId="0">
      <pane ySplit="5" topLeftCell="A114" activePane="bottomLeft" state="frozen"/>
      <selection pane="bottomLeft" activeCell="H120" sqref="H120"/>
    </sheetView>
  </sheetViews>
  <sheetFormatPr defaultColWidth="8.85546875" defaultRowHeight="12.75"/>
  <cols>
    <col min="1" max="1" width="9.7109375" customWidth="1"/>
    <col min="2" max="2" width="23.7109375" customWidth="1"/>
    <col min="3" max="3" width="16.28515625" style="284" customWidth="1"/>
    <col min="4" max="4" width="38.28515625" style="333" customWidth="1"/>
    <col min="5" max="5" width="10.85546875" style="252" customWidth="1"/>
    <col min="6" max="6" width="12.140625" customWidth="1"/>
    <col min="7" max="7" width="11" customWidth="1"/>
    <col min="8" max="8" width="12.7109375" customWidth="1"/>
    <col min="9" max="9" width="12" customWidth="1"/>
    <col min="10" max="10" width="10.85546875" customWidth="1"/>
    <col min="257" max="257" width="9.7109375" customWidth="1"/>
    <col min="258" max="258" width="23.7109375" customWidth="1"/>
    <col min="259" max="259" width="16.28515625" customWidth="1"/>
    <col min="260" max="260" width="38.28515625" customWidth="1"/>
    <col min="261" max="261" width="10.85546875" customWidth="1"/>
    <col min="262" max="262" width="12.140625" customWidth="1"/>
    <col min="263" max="263" width="11" customWidth="1"/>
    <col min="264" max="264" width="12.7109375" customWidth="1"/>
    <col min="265" max="265" width="12" customWidth="1"/>
    <col min="266" max="266" width="10.85546875" customWidth="1"/>
    <col min="513" max="513" width="9.7109375" customWidth="1"/>
    <col min="514" max="514" width="23.7109375" customWidth="1"/>
    <col min="515" max="515" width="16.28515625" customWidth="1"/>
    <col min="516" max="516" width="38.28515625" customWidth="1"/>
    <col min="517" max="517" width="10.85546875" customWidth="1"/>
    <col min="518" max="518" width="12.140625" customWidth="1"/>
    <col min="519" max="519" width="11" customWidth="1"/>
    <col min="520" max="520" width="12.7109375" customWidth="1"/>
    <col min="521" max="521" width="12" customWidth="1"/>
    <col min="522" max="522" width="10.85546875" customWidth="1"/>
    <col min="769" max="769" width="9.7109375" customWidth="1"/>
    <col min="770" max="770" width="23.7109375" customWidth="1"/>
    <col min="771" max="771" width="16.28515625" customWidth="1"/>
    <col min="772" max="772" width="38.28515625" customWidth="1"/>
    <col min="773" max="773" width="10.85546875" customWidth="1"/>
    <col min="774" max="774" width="12.140625" customWidth="1"/>
    <col min="775" max="775" width="11" customWidth="1"/>
    <col min="776" max="776" width="12.7109375" customWidth="1"/>
    <col min="777" max="777" width="12" customWidth="1"/>
    <col min="778" max="778" width="10.85546875" customWidth="1"/>
    <col min="1025" max="1025" width="9.7109375" customWidth="1"/>
    <col min="1026" max="1026" width="23.7109375" customWidth="1"/>
    <col min="1027" max="1027" width="16.28515625" customWidth="1"/>
    <col min="1028" max="1028" width="38.28515625" customWidth="1"/>
    <col min="1029" max="1029" width="10.85546875" customWidth="1"/>
    <col min="1030" max="1030" width="12.140625" customWidth="1"/>
    <col min="1031" max="1031" width="11" customWidth="1"/>
    <col min="1032" max="1032" width="12.7109375" customWidth="1"/>
    <col min="1033" max="1033" width="12" customWidth="1"/>
    <col min="1034" max="1034" width="10.85546875" customWidth="1"/>
    <col min="1281" max="1281" width="9.7109375" customWidth="1"/>
    <col min="1282" max="1282" width="23.7109375" customWidth="1"/>
    <col min="1283" max="1283" width="16.28515625" customWidth="1"/>
    <col min="1284" max="1284" width="38.28515625" customWidth="1"/>
    <col min="1285" max="1285" width="10.85546875" customWidth="1"/>
    <col min="1286" max="1286" width="12.140625" customWidth="1"/>
    <col min="1287" max="1287" width="11" customWidth="1"/>
    <col min="1288" max="1288" width="12.7109375" customWidth="1"/>
    <col min="1289" max="1289" width="12" customWidth="1"/>
    <col min="1290" max="1290" width="10.85546875" customWidth="1"/>
    <col min="1537" max="1537" width="9.7109375" customWidth="1"/>
    <col min="1538" max="1538" width="23.7109375" customWidth="1"/>
    <col min="1539" max="1539" width="16.28515625" customWidth="1"/>
    <col min="1540" max="1540" width="38.28515625" customWidth="1"/>
    <col min="1541" max="1541" width="10.85546875" customWidth="1"/>
    <col min="1542" max="1542" width="12.140625" customWidth="1"/>
    <col min="1543" max="1543" width="11" customWidth="1"/>
    <col min="1544" max="1544" width="12.7109375" customWidth="1"/>
    <col min="1545" max="1545" width="12" customWidth="1"/>
    <col min="1546" max="1546" width="10.85546875" customWidth="1"/>
    <col min="1793" max="1793" width="9.7109375" customWidth="1"/>
    <col min="1794" max="1794" width="23.7109375" customWidth="1"/>
    <col min="1795" max="1795" width="16.28515625" customWidth="1"/>
    <col min="1796" max="1796" width="38.28515625" customWidth="1"/>
    <col min="1797" max="1797" width="10.85546875" customWidth="1"/>
    <col min="1798" max="1798" width="12.140625" customWidth="1"/>
    <col min="1799" max="1799" width="11" customWidth="1"/>
    <col min="1800" max="1800" width="12.7109375" customWidth="1"/>
    <col min="1801" max="1801" width="12" customWidth="1"/>
    <col min="1802" max="1802" width="10.85546875" customWidth="1"/>
    <col min="2049" max="2049" width="9.7109375" customWidth="1"/>
    <col min="2050" max="2050" width="23.7109375" customWidth="1"/>
    <col min="2051" max="2051" width="16.28515625" customWidth="1"/>
    <col min="2052" max="2052" width="38.28515625" customWidth="1"/>
    <col min="2053" max="2053" width="10.85546875" customWidth="1"/>
    <col min="2054" max="2054" width="12.140625" customWidth="1"/>
    <col min="2055" max="2055" width="11" customWidth="1"/>
    <col min="2056" max="2056" width="12.7109375" customWidth="1"/>
    <col min="2057" max="2057" width="12" customWidth="1"/>
    <col min="2058" max="2058" width="10.85546875" customWidth="1"/>
    <col min="2305" max="2305" width="9.7109375" customWidth="1"/>
    <col min="2306" max="2306" width="23.7109375" customWidth="1"/>
    <col min="2307" max="2307" width="16.28515625" customWidth="1"/>
    <col min="2308" max="2308" width="38.28515625" customWidth="1"/>
    <col min="2309" max="2309" width="10.85546875" customWidth="1"/>
    <col min="2310" max="2310" width="12.140625" customWidth="1"/>
    <col min="2311" max="2311" width="11" customWidth="1"/>
    <col min="2312" max="2312" width="12.7109375" customWidth="1"/>
    <col min="2313" max="2313" width="12" customWidth="1"/>
    <col min="2314" max="2314" width="10.85546875" customWidth="1"/>
    <col min="2561" max="2561" width="9.7109375" customWidth="1"/>
    <col min="2562" max="2562" width="23.7109375" customWidth="1"/>
    <col min="2563" max="2563" width="16.28515625" customWidth="1"/>
    <col min="2564" max="2564" width="38.28515625" customWidth="1"/>
    <col min="2565" max="2565" width="10.85546875" customWidth="1"/>
    <col min="2566" max="2566" width="12.140625" customWidth="1"/>
    <col min="2567" max="2567" width="11" customWidth="1"/>
    <col min="2568" max="2568" width="12.7109375" customWidth="1"/>
    <col min="2569" max="2569" width="12" customWidth="1"/>
    <col min="2570" max="2570" width="10.85546875" customWidth="1"/>
    <col min="2817" max="2817" width="9.7109375" customWidth="1"/>
    <col min="2818" max="2818" width="23.7109375" customWidth="1"/>
    <col min="2819" max="2819" width="16.28515625" customWidth="1"/>
    <col min="2820" max="2820" width="38.28515625" customWidth="1"/>
    <col min="2821" max="2821" width="10.85546875" customWidth="1"/>
    <col min="2822" max="2822" width="12.140625" customWidth="1"/>
    <col min="2823" max="2823" width="11" customWidth="1"/>
    <col min="2824" max="2824" width="12.7109375" customWidth="1"/>
    <col min="2825" max="2825" width="12" customWidth="1"/>
    <col min="2826" max="2826" width="10.85546875" customWidth="1"/>
    <col min="3073" max="3073" width="9.7109375" customWidth="1"/>
    <col min="3074" max="3074" width="23.7109375" customWidth="1"/>
    <col min="3075" max="3075" width="16.28515625" customWidth="1"/>
    <col min="3076" max="3076" width="38.28515625" customWidth="1"/>
    <col min="3077" max="3077" width="10.85546875" customWidth="1"/>
    <col min="3078" max="3078" width="12.140625" customWidth="1"/>
    <col min="3079" max="3079" width="11" customWidth="1"/>
    <col min="3080" max="3080" width="12.7109375" customWidth="1"/>
    <col min="3081" max="3081" width="12" customWidth="1"/>
    <col min="3082" max="3082" width="10.85546875" customWidth="1"/>
    <col min="3329" max="3329" width="9.7109375" customWidth="1"/>
    <col min="3330" max="3330" width="23.7109375" customWidth="1"/>
    <col min="3331" max="3331" width="16.28515625" customWidth="1"/>
    <col min="3332" max="3332" width="38.28515625" customWidth="1"/>
    <col min="3333" max="3333" width="10.85546875" customWidth="1"/>
    <col min="3334" max="3334" width="12.140625" customWidth="1"/>
    <col min="3335" max="3335" width="11" customWidth="1"/>
    <col min="3336" max="3336" width="12.7109375" customWidth="1"/>
    <col min="3337" max="3337" width="12" customWidth="1"/>
    <col min="3338" max="3338" width="10.85546875" customWidth="1"/>
    <col min="3585" max="3585" width="9.7109375" customWidth="1"/>
    <col min="3586" max="3586" width="23.7109375" customWidth="1"/>
    <col min="3587" max="3587" width="16.28515625" customWidth="1"/>
    <col min="3588" max="3588" width="38.28515625" customWidth="1"/>
    <col min="3589" max="3589" width="10.85546875" customWidth="1"/>
    <col min="3590" max="3590" width="12.140625" customWidth="1"/>
    <col min="3591" max="3591" width="11" customWidth="1"/>
    <col min="3592" max="3592" width="12.7109375" customWidth="1"/>
    <col min="3593" max="3593" width="12" customWidth="1"/>
    <col min="3594" max="3594" width="10.85546875" customWidth="1"/>
    <col min="3841" max="3841" width="9.7109375" customWidth="1"/>
    <col min="3842" max="3842" width="23.7109375" customWidth="1"/>
    <col min="3843" max="3843" width="16.28515625" customWidth="1"/>
    <col min="3844" max="3844" width="38.28515625" customWidth="1"/>
    <col min="3845" max="3845" width="10.85546875" customWidth="1"/>
    <col min="3846" max="3846" width="12.140625" customWidth="1"/>
    <col min="3847" max="3847" width="11" customWidth="1"/>
    <col min="3848" max="3848" width="12.7109375" customWidth="1"/>
    <col min="3849" max="3849" width="12" customWidth="1"/>
    <col min="3850" max="3850" width="10.85546875" customWidth="1"/>
    <col min="4097" max="4097" width="9.7109375" customWidth="1"/>
    <col min="4098" max="4098" width="23.7109375" customWidth="1"/>
    <col min="4099" max="4099" width="16.28515625" customWidth="1"/>
    <col min="4100" max="4100" width="38.28515625" customWidth="1"/>
    <col min="4101" max="4101" width="10.85546875" customWidth="1"/>
    <col min="4102" max="4102" width="12.140625" customWidth="1"/>
    <col min="4103" max="4103" width="11" customWidth="1"/>
    <col min="4104" max="4104" width="12.7109375" customWidth="1"/>
    <col min="4105" max="4105" width="12" customWidth="1"/>
    <col min="4106" max="4106" width="10.85546875" customWidth="1"/>
    <col min="4353" max="4353" width="9.7109375" customWidth="1"/>
    <col min="4354" max="4354" width="23.7109375" customWidth="1"/>
    <col min="4355" max="4355" width="16.28515625" customWidth="1"/>
    <col min="4356" max="4356" width="38.28515625" customWidth="1"/>
    <col min="4357" max="4357" width="10.85546875" customWidth="1"/>
    <col min="4358" max="4358" width="12.140625" customWidth="1"/>
    <col min="4359" max="4359" width="11" customWidth="1"/>
    <col min="4360" max="4360" width="12.7109375" customWidth="1"/>
    <col min="4361" max="4361" width="12" customWidth="1"/>
    <col min="4362" max="4362" width="10.85546875" customWidth="1"/>
    <col min="4609" max="4609" width="9.7109375" customWidth="1"/>
    <col min="4610" max="4610" width="23.7109375" customWidth="1"/>
    <col min="4611" max="4611" width="16.28515625" customWidth="1"/>
    <col min="4612" max="4612" width="38.28515625" customWidth="1"/>
    <col min="4613" max="4613" width="10.85546875" customWidth="1"/>
    <col min="4614" max="4614" width="12.140625" customWidth="1"/>
    <col min="4615" max="4615" width="11" customWidth="1"/>
    <col min="4616" max="4616" width="12.7109375" customWidth="1"/>
    <col min="4617" max="4617" width="12" customWidth="1"/>
    <col min="4618" max="4618" width="10.85546875" customWidth="1"/>
    <col min="4865" max="4865" width="9.7109375" customWidth="1"/>
    <col min="4866" max="4866" width="23.7109375" customWidth="1"/>
    <col min="4867" max="4867" width="16.28515625" customWidth="1"/>
    <col min="4868" max="4868" width="38.28515625" customWidth="1"/>
    <col min="4869" max="4869" width="10.85546875" customWidth="1"/>
    <col min="4870" max="4870" width="12.140625" customWidth="1"/>
    <col min="4871" max="4871" width="11" customWidth="1"/>
    <col min="4872" max="4872" width="12.7109375" customWidth="1"/>
    <col min="4873" max="4873" width="12" customWidth="1"/>
    <col min="4874" max="4874" width="10.85546875" customWidth="1"/>
    <col min="5121" max="5121" width="9.7109375" customWidth="1"/>
    <col min="5122" max="5122" width="23.7109375" customWidth="1"/>
    <col min="5123" max="5123" width="16.28515625" customWidth="1"/>
    <col min="5124" max="5124" width="38.28515625" customWidth="1"/>
    <col min="5125" max="5125" width="10.85546875" customWidth="1"/>
    <col min="5126" max="5126" width="12.140625" customWidth="1"/>
    <col min="5127" max="5127" width="11" customWidth="1"/>
    <col min="5128" max="5128" width="12.7109375" customWidth="1"/>
    <col min="5129" max="5129" width="12" customWidth="1"/>
    <col min="5130" max="5130" width="10.85546875" customWidth="1"/>
    <col min="5377" max="5377" width="9.7109375" customWidth="1"/>
    <col min="5378" max="5378" width="23.7109375" customWidth="1"/>
    <col min="5379" max="5379" width="16.28515625" customWidth="1"/>
    <col min="5380" max="5380" width="38.28515625" customWidth="1"/>
    <col min="5381" max="5381" width="10.85546875" customWidth="1"/>
    <col min="5382" max="5382" width="12.140625" customWidth="1"/>
    <col min="5383" max="5383" width="11" customWidth="1"/>
    <col min="5384" max="5384" width="12.7109375" customWidth="1"/>
    <col min="5385" max="5385" width="12" customWidth="1"/>
    <col min="5386" max="5386" width="10.85546875" customWidth="1"/>
    <col min="5633" max="5633" width="9.7109375" customWidth="1"/>
    <col min="5634" max="5634" width="23.7109375" customWidth="1"/>
    <col min="5635" max="5635" width="16.28515625" customWidth="1"/>
    <col min="5636" max="5636" width="38.28515625" customWidth="1"/>
    <col min="5637" max="5637" width="10.85546875" customWidth="1"/>
    <col min="5638" max="5638" width="12.140625" customWidth="1"/>
    <col min="5639" max="5639" width="11" customWidth="1"/>
    <col min="5640" max="5640" width="12.7109375" customWidth="1"/>
    <col min="5641" max="5641" width="12" customWidth="1"/>
    <col min="5642" max="5642" width="10.85546875" customWidth="1"/>
    <col min="5889" max="5889" width="9.7109375" customWidth="1"/>
    <col min="5890" max="5890" width="23.7109375" customWidth="1"/>
    <col min="5891" max="5891" width="16.28515625" customWidth="1"/>
    <col min="5892" max="5892" width="38.28515625" customWidth="1"/>
    <col min="5893" max="5893" width="10.85546875" customWidth="1"/>
    <col min="5894" max="5894" width="12.140625" customWidth="1"/>
    <col min="5895" max="5895" width="11" customWidth="1"/>
    <col min="5896" max="5896" width="12.7109375" customWidth="1"/>
    <col min="5897" max="5897" width="12" customWidth="1"/>
    <col min="5898" max="5898" width="10.85546875" customWidth="1"/>
    <col min="6145" max="6145" width="9.7109375" customWidth="1"/>
    <col min="6146" max="6146" width="23.7109375" customWidth="1"/>
    <col min="6147" max="6147" width="16.28515625" customWidth="1"/>
    <col min="6148" max="6148" width="38.28515625" customWidth="1"/>
    <col min="6149" max="6149" width="10.85546875" customWidth="1"/>
    <col min="6150" max="6150" width="12.140625" customWidth="1"/>
    <col min="6151" max="6151" width="11" customWidth="1"/>
    <col min="6152" max="6152" width="12.7109375" customWidth="1"/>
    <col min="6153" max="6153" width="12" customWidth="1"/>
    <col min="6154" max="6154" width="10.85546875" customWidth="1"/>
    <col min="6401" max="6401" width="9.7109375" customWidth="1"/>
    <col min="6402" max="6402" width="23.7109375" customWidth="1"/>
    <col min="6403" max="6403" width="16.28515625" customWidth="1"/>
    <col min="6404" max="6404" width="38.28515625" customWidth="1"/>
    <col min="6405" max="6405" width="10.85546875" customWidth="1"/>
    <col min="6406" max="6406" width="12.140625" customWidth="1"/>
    <col min="6407" max="6407" width="11" customWidth="1"/>
    <col min="6408" max="6408" width="12.7109375" customWidth="1"/>
    <col min="6409" max="6409" width="12" customWidth="1"/>
    <col min="6410" max="6410" width="10.85546875" customWidth="1"/>
    <col min="6657" max="6657" width="9.7109375" customWidth="1"/>
    <col min="6658" max="6658" width="23.7109375" customWidth="1"/>
    <col min="6659" max="6659" width="16.28515625" customWidth="1"/>
    <col min="6660" max="6660" width="38.28515625" customWidth="1"/>
    <col min="6661" max="6661" width="10.85546875" customWidth="1"/>
    <col min="6662" max="6662" width="12.140625" customWidth="1"/>
    <col min="6663" max="6663" width="11" customWidth="1"/>
    <col min="6664" max="6664" width="12.7109375" customWidth="1"/>
    <col min="6665" max="6665" width="12" customWidth="1"/>
    <col min="6666" max="6666" width="10.85546875" customWidth="1"/>
    <col min="6913" max="6913" width="9.7109375" customWidth="1"/>
    <col min="6914" max="6914" width="23.7109375" customWidth="1"/>
    <col min="6915" max="6915" width="16.28515625" customWidth="1"/>
    <col min="6916" max="6916" width="38.28515625" customWidth="1"/>
    <col min="6917" max="6917" width="10.85546875" customWidth="1"/>
    <col min="6918" max="6918" width="12.140625" customWidth="1"/>
    <col min="6919" max="6919" width="11" customWidth="1"/>
    <col min="6920" max="6920" width="12.7109375" customWidth="1"/>
    <col min="6921" max="6921" width="12" customWidth="1"/>
    <col min="6922" max="6922" width="10.85546875" customWidth="1"/>
    <col min="7169" max="7169" width="9.7109375" customWidth="1"/>
    <col min="7170" max="7170" width="23.7109375" customWidth="1"/>
    <col min="7171" max="7171" width="16.28515625" customWidth="1"/>
    <col min="7172" max="7172" width="38.28515625" customWidth="1"/>
    <col min="7173" max="7173" width="10.85546875" customWidth="1"/>
    <col min="7174" max="7174" width="12.140625" customWidth="1"/>
    <col min="7175" max="7175" width="11" customWidth="1"/>
    <col min="7176" max="7176" width="12.7109375" customWidth="1"/>
    <col min="7177" max="7177" width="12" customWidth="1"/>
    <col min="7178" max="7178" width="10.85546875" customWidth="1"/>
    <col min="7425" max="7425" width="9.7109375" customWidth="1"/>
    <col min="7426" max="7426" width="23.7109375" customWidth="1"/>
    <col min="7427" max="7427" width="16.28515625" customWidth="1"/>
    <col min="7428" max="7428" width="38.28515625" customWidth="1"/>
    <col min="7429" max="7429" width="10.85546875" customWidth="1"/>
    <col min="7430" max="7430" width="12.140625" customWidth="1"/>
    <col min="7431" max="7431" width="11" customWidth="1"/>
    <col min="7432" max="7432" width="12.7109375" customWidth="1"/>
    <col min="7433" max="7433" width="12" customWidth="1"/>
    <col min="7434" max="7434" width="10.85546875" customWidth="1"/>
    <col min="7681" max="7681" width="9.7109375" customWidth="1"/>
    <col min="7682" max="7682" width="23.7109375" customWidth="1"/>
    <col min="7683" max="7683" width="16.28515625" customWidth="1"/>
    <col min="7684" max="7684" width="38.28515625" customWidth="1"/>
    <col min="7685" max="7685" width="10.85546875" customWidth="1"/>
    <col min="7686" max="7686" width="12.140625" customWidth="1"/>
    <col min="7687" max="7687" width="11" customWidth="1"/>
    <col min="7688" max="7688" width="12.7109375" customWidth="1"/>
    <col min="7689" max="7689" width="12" customWidth="1"/>
    <col min="7690" max="7690" width="10.85546875" customWidth="1"/>
    <col min="7937" max="7937" width="9.7109375" customWidth="1"/>
    <col min="7938" max="7938" width="23.7109375" customWidth="1"/>
    <col min="7939" max="7939" width="16.28515625" customWidth="1"/>
    <col min="7940" max="7940" width="38.28515625" customWidth="1"/>
    <col min="7941" max="7941" width="10.85546875" customWidth="1"/>
    <col min="7942" max="7942" width="12.140625" customWidth="1"/>
    <col min="7943" max="7943" width="11" customWidth="1"/>
    <col min="7944" max="7944" width="12.7109375" customWidth="1"/>
    <col min="7945" max="7945" width="12" customWidth="1"/>
    <col min="7946" max="7946" width="10.85546875" customWidth="1"/>
    <col min="8193" max="8193" width="9.7109375" customWidth="1"/>
    <col min="8194" max="8194" width="23.7109375" customWidth="1"/>
    <col min="8195" max="8195" width="16.28515625" customWidth="1"/>
    <col min="8196" max="8196" width="38.28515625" customWidth="1"/>
    <col min="8197" max="8197" width="10.85546875" customWidth="1"/>
    <col min="8198" max="8198" width="12.140625" customWidth="1"/>
    <col min="8199" max="8199" width="11" customWidth="1"/>
    <col min="8200" max="8200" width="12.7109375" customWidth="1"/>
    <col min="8201" max="8201" width="12" customWidth="1"/>
    <col min="8202" max="8202" width="10.85546875" customWidth="1"/>
    <col min="8449" max="8449" width="9.7109375" customWidth="1"/>
    <col min="8450" max="8450" width="23.7109375" customWidth="1"/>
    <col min="8451" max="8451" width="16.28515625" customWidth="1"/>
    <col min="8452" max="8452" width="38.28515625" customWidth="1"/>
    <col min="8453" max="8453" width="10.85546875" customWidth="1"/>
    <col min="8454" max="8454" width="12.140625" customWidth="1"/>
    <col min="8455" max="8455" width="11" customWidth="1"/>
    <col min="8456" max="8456" width="12.7109375" customWidth="1"/>
    <col min="8457" max="8457" width="12" customWidth="1"/>
    <col min="8458" max="8458" width="10.85546875" customWidth="1"/>
    <col min="8705" max="8705" width="9.7109375" customWidth="1"/>
    <col min="8706" max="8706" width="23.7109375" customWidth="1"/>
    <col min="8707" max="8707" width="16.28515625" customWidth="1"/>
    <col min="8708" max="8708" width="38.28515625" customWidth="1"/>
    <col min="8709" max="8709" width="10.85546875" customWidth="1"/>
    <col min="8710" max="8710" width="12.140625" customWidth="1"/>
    <col min="8711" max="8711" width="11" customWidth="1"/>
    <col min="8712" max="8712" width="12.7109375" customWidth="1"/>
    <col min="8713" max="8713" width="12" customWidth="1"/>
    <col min="8714" max="8714" width="10.85546875" customWidth="1"/>
    <col min="8961" max="8961" width="9.7109375" customWidth="1"/>
    <col min="8962" max="8962" width="23.7109375" customWidth="1"/>
    <col min="8963" max="8963" width="16.28515625" customWidth="1"/>
    <col min="8964" max="8964" width="38.28515625" customWidth="1"/>
    <col min="8965" max="8965" width="10.85546875" customWidth="1"/>
    <col min="8966" max="8966" width="12.140625" customWidth="1"/>
    <col min="8967" max="8967" width="11" customWidth="1"/>
    <col min="8968" max="8968" width="12.7109375" customWidth="1"/>
    <col min="8969" max="8969" width="12" customWidth="1"/>
    <col min="8970" max="8970" width="10.85546875" customWidth="1"/>
    <col min="9217" max="9217" width="9.7109375" customWidth="1"/>
    <col min="9218" max="9218" width="23.7109375" customWidth="1"/>
    <col min="9219" max="9219" width="16.28515625" customWidth="1"/>
    <col min="9220" max="9220" width="38.28515625" customWidth="1"/>
    <col min="9221" max="9221" width="10.85546875" customWidth="1"/>
    <col min="9222" max="9222" width="12.140625" customWidth="1"/>
    <col min="9223" max="9223" width="11" customWidth="1"/>
    <col min="9224" max="9224" width="12.7109375" customWidth="1"/>
    <col min="9225" max="9225" width="12" customWidth="1"/>
    <col min="9226" max="9226" width="10.85546875" customWidth="1"/>
    <col min="9473" max="9473" width="9.7109375" customWidth="1"/>
    <col min="9474" max="9474" width="23.7109375" customWidth="1"/>
    <col min="9475" max="9475" width="16.28515625" customWidth="1"/>
    <col min="9476" max="9476" width="38.28515625" customWidth="1"/>
    <col min="9477" max="9477" width="10.85546875" customWidth="1"/>
    <col min="9478" max="9478" width="12.140625" customWidth="1"/>
    <col min="9479" max="9479" width="11" customWidth="1"/>
    <col min="9480" max="9480" width="12.7109375" customWidth="1"/>
    <col min="9481" max="9481" width="12" customWidth="1"/>
    <col min="9482" max="9482" width="10.85546875" customWidth="1"/>
    <col min="9729" max="9729" width="9.7109375" customWidth="1"/>
    <col min="9730" max="9730" width="23.7109375" customWidth="1"/>
    <col min="9731" max="9731" width="16.28515625" customWidth="1"/>
    <col min="9732" max="9732" width="38.28515625" customWidth="1"/>
    <col min="9733" max="9733" width="10.85546875" customWidth="1"/>
    <col min="9734" max="9734" width="12.140625" customWidth="1"/>
    <col min="9735" max="9735" width="11" customWidth="1"/>
    <col min="9736" max="9736" width="12.7109375" customWidth="1"/>
    <col min="9737" max="9737" width="12" customWidth="1"/>
    <col min="9738" max="9738" width="10.85546875" customWidth="1"/>
    <col min="9985" max="9985" width="9.7109375" customWidth="1"/>
    <col min="9986" max="9986" width="23.7109375" customWidth="1"/>
    <col min="9987" max="9987" width="16.28515625" customWidth="1"/>
    <col min="9988" max="9988" width="38.28515625" customWidth="1"/>
    <col min="9989" max="9989" width="10.85546875" customWidth="1"/>
    <col min="9990" max="9990" width="12.140625" customWidth="1"/>
    <col min="9991" max="9991" width="11" customWidth="1"/>
    <col min="9992" max="9992" width="12.7109375" customWidth="1"/>
    <col min="9993" max="9993" width="12" customWidth="1"/>
    <col min="9994" max="9994" width="10.85546875" customWidth="1"/>
    <col min="10241" max="10241" width="9.7109375" customWidth="1"/>
    <col min="10242" max="10242" width="23.7109375" customWidth="1"/>
    <col min="10243" max="10243" width="16.28515625" customWidth="1"/>
    <col min="10244" max="10244" width="38.28515625" customWidth="1"/>
    <col min="10245" max="10245" width="10.85546875" customWidth="1"/>
    <col min="10246" max="10246" width="12.140625" customWidth="1"/>
    <col min="10247" max="10247" width="11" customWidth="1"/>
    <col min="10248" max="10248" width="12.7109375" customWidth="1"/>
    <col min="10249" max="10249" width="12" customWidth="1"/>
    <col min="10250" max="10250" width="10.85546875" customWidth="1"/>
    <col min="10497" max="10497" width="9.7109375" customWidth="1"/>
    <col min="10498" max="10498" width="23.7109375" customWidth="1"/>
    <col min="10499" max="10499" width="16.28515625" customWidth="1"/>
    <col min="10500" max="10500" width="38.28515625" customWidth="1"/>
    <col min="10501" max="10501" width="10.85546875" customWidth="1"/>
    <col min="10502" max="10502" width="12.140625" customWidth="1"/>
    <col min="10503" max="10503" width="11" customWidth="1"/>
    <col min="10504" max="10504" width="12.7109375" customWidth="1"/>
    <col min="10505" max="10505" width="12" customWidth="1"/>
    <col min="10506" max="10506" width="10.85546875" customWidth="1"/>
    <col min="10753" max="10753" width="9.7109375" customWidth="1"/>
    <col min="10754" max="10754" width="23.7109375" customWidth="1"/>
    <col min="10755" max="10755" width="16.28515625" customWidth="1"/>
    <col min="10756" max="10756" width="38.28515625" customWidth="1"/>
    <col min="10757" max="10757" width="10.85546875" customWidth="1"/>
    <col min="10758" max="10758" width="12.140625" customWidth="1"/>
    <col min="10759" max="10759" width="11" customWidth="1"/>
    <col min="10760" max="10760" width="12.7109375" customWidth="1"/>
    <col min="10761" max="10761" width="12" customWidth="1"/>
    <col min="10762" max="10762" width="10.85546875" customWidth="1"/>
    <col min="11009" max="11009" width="9.7109375" customWidth="1"/>
    <col min="11010" max="11010" width="23.7109375" customWidth="1"/>
    <col min="11011" max="11011" width="16.28515625" customWidth="1"/>
    <col min="11012" max="11012" width="38.28515625" customWidth="1"/>
    <col min="11013" max="11013" width="10.85546875" customWidth="1"/>
    <col min="11014" max="11014" width="12.140625" customWidth="1"/>
    <col min="11015" max="11015" width="11" customWidth="1"/>
    <col min="11016" max="11016" width="12.7109375" customWidth="1"/>
    <col min="11017" max="11017" width="12" customWidth="1"/>
    <col min="11018" max="11018" width="10.85546875" customWidth="1"/>
    <col min="11265" max="11265" width="9.7109375" customWidth="1"/>
    <col min="11266" max="11266" width="23.7109375" customWidth="1"/>
    <col min="11267" max="11267" width="16.28515625" customWidth="1"/>
    <col min="11268" max="11268" width="38.28515625" customWidth="1"/>
    <col min="11269" max="11269" width="10.85546875" customWidth="1"/>
    <col min="11270" max="11270" width="12.140625" customWidth="1"/>
    <col min="11271" max="11271" width="11" customWidth="1"/>
    <col min="11272" max="11272" width="12.7109375" customWidth="1"/>
    <col min="11273" max="11273" width="12" customWidth="1"/>
    <col min="11274" max="11274" width="10.85546875" customWidth="1"/>
    <col min="11521" max="11521" width="9.7109375" customWidth="1"/>
    <col min="11522" max="11522" width="23.7109375" customWidth="1"/>
    <col min="11523" max="11523" width="16.28515625" customWidth="1"/>
    <col min="11524" max="11524" width="38.28515625" customWidth="1"/>
    <col min="11525" max="11525" width="10.85546875" customWidth="1"/>
    <col min="11526" max="11526" width="12.140625" customWidth="1"/>
    <col min="11527" max="11527" width="11" customWidth="1"/>
    <col min="11528" max="11528" width="12.7109375" customWidth="1"/>
    <col min="11529" max="11529" width="12" customWidth="1"/>
    <col min="11530" max="11530" width="10.85546875" customWidth="1"/>
    <col min="11777" max="11777" width="9.7109375" customWidth="1"/>
    <col min="11778" max="11778" width="23.7109375" customWidth="1"/>
    <col min="11779" max="11779" width="16.28515625" customWidth="1"/>
    <col min="11780" max="11780" width="38.28515625" customWidth="1"/>
    <col min="11781" max="11781" width="10.85546875" customWidth="1"/>
    <col min="11782" max="11782" width="12.140625" customWidth="1"/>
    <col min="11783" max="11783" width="11" customWidth="1"/>
    <col min="11784" max="11784" width="12.7109375" customWidth="1"/>
    <col min="11785" max="11785" width="12" customWidth="1"/>
    <col min="11786" max="11786" width="10.85546875" customWidth="1"/>
    <col min="12033" max="12033" width="9.7109375" customWidth="1"/>
    <col min="12034" max="12034" width="23.7109375" customWidth="1"/>
    <col min="12035" max="12035" width="16.28515625" customWidth="1"/>
    <col min="12036" max="12036" width="38.28515625" customWidth="1"/>
    <col min="12037" max="12037" width="10.85546875" customWidth="1"/>
    <col min="12038" max="12038" width="12.140625" customWidth="1"/>
    <col min="12039" max="12039" width="11" customWidth="1"/>
    <col min="12040" max="12040" width="12.7109375" customWidth="1"/>
    <col min="12041" max="12041" width="12" customWidth="1"/>
    <col min="12042" max="12042" width="10.85546875" customWidth="1"/>
    <col min="12289" max="12289" width="9.7109375" customWidth="1"/>
    <col min="12290" max="12290" width="23.7109375" customWidth="1"/>
    <col min="12291" max="12291" width="16.28515625" customWidth="1"/>
    <col min="12292" max="12292" width="38.28515625" customWidth="1"/>
    <col min="12293" max="12293" width="10.85546875" customWidth="1"/>
    <col min="12294" max="12294" width="12.140625" customWidth="1"/>
    <col min="12295" max="12295" width="11" customWidth="1"/>
    <col min="12296" max="12296" width="12.7109375" customWidth="1"/>
    <col min="12297" max="12297" width="12" customWidth="1"/>
    <col min="12298" max="12298" width="10.85546875" customWidth="1"/>
    <col min="12545" max="12545" width="9.7109375" customWidth="1"/>
    <col min="12546" max="12546" width="23.7109375" customWidth="1"/>
    <col min="12547" max="12547" width="16.28515625" customWidth="1"/>
    <col min="12548" max="12548" width="38.28515625" customWidth="1"/>
    <col min="12549" max="12549" width="10.85546875" customWidth="1"/>
    <col min="12550" max="12550" width="12.140625" customWidth="1"/>
    <col min="12551" max="12551" width="11" customWidth="1"/>
    <col min="12552" max="12552" width="12.7109375" customWidth="1"/>
    <col min="12553" max="12553" width="12" customWidth="1"/>
    <col min="12554" max="12554" width="10.85546875" customWidth="1"/>
    <col min="12801" max="12801" width="9.7109375" customWidth="1"/>
    <col min="12802" max="12802" width="23.7109375" customWidth="1"/>
    <col min="12803" max="12803" width="16.28515625" customWidth="1"/>
    <col min="12804" max="12804" width="38.28515625" customWidth="1"/>
    <col min="12805" max="12805" width="10.85546875" customWidth="1"/>
    <col min="12806" max="12806" width="12.140625" customWidth="1"/>
    <col min="12807" max="12807" width="11" customWidth="1"/>
    <col min="12808" max="12808" width="12.7109375" customWidth="1"/>
    <col min="12809" max="12809" width="12" customWidth="1"/>
    <col min="12810" max="12810" width="10.85546875" customWidth="1"/>
    <col min="13057" max="13057" width="9.7109375" customWidth="1"/>
    <col min="13058" max="13058" width="23.7109375" customWidth="1"/>
    <col min="13059" max="13059" width="16.28515625" customWidth="1"/>
    <col min="13060" max="13060" width="38.28515625" customWidth="1"/>
    <col min="13061" max="13061" width="10.85546875" customWidth="1"/>
    <col min="13062" max="13062" width="12.140625" customWidth="1"/>
    <col min="13063" max="13063" width="11" customWidth="1"/>
    <col min="13064" max="13064" width="12.7109375" customWidth="1"/>
    <col min="13065" max="13065" width="12" customWidth="1"/>
    <col min="13066" max="13066" width="10.85546875" customWidth="1"/>
    <col min="13313" max="13313" width="9.7109375" customWidth="1"/>
    <col min="13314" max="13314" width="23.7109375" customWidth="1"/>
    <col min="13315" max="13315" width="16.28515625" customWidth="1"/>
    <col min="13316" max="13316" width="38.28515625" customWidth="1"/>
    <col min="13317" max="13317" width="10.85546875" customWidth="1"/>
    <col min="13318" max="13318" width="12.140625" customWidth="1"/>
    <col min="13319" max="13319" width="11" customWidth="1"/>
    <col min="13320" max="13320" width="12.7109375" customWidth="1"/>
    <col min="13321" max="13321" width="12" customWidth="1"/>
    <col min="13322" max="13322" width="10.85546875" customWidth="1"/>
    <col min="13569" max="13569" width="9.7109375" customWidth="1"/>
    <col min="13570" max="13570" width="23.7109375" customWidth="1"/>
    <col min="13571" max="13571" width="16.28515625" customWidth="1"/>
    <col min="13572" max="13572" width="38.28515625" customWidth="1"/>
    <col min="13573" max="13573" width="10.85546875" customWidth="1"/>
    <col min="13574" max="13574" width="12.140625" customWidth="1"/>
    <col min="13575" max="13575" width="11" customWidth="1"/>
    <col min="13576" max="13576" width="12.7109375" customWidth="1"/>
    <col min="13577" max="13577" width="12" customWidth="1"/>
    <col min="13578" max="13578" width="10.85546875" customWidth="1"/>
    <col min="13825" max="13825" width="9.7109375" customWidth="1"/>
    <col min="13826" max="13826" width="23.7109375" customWidth="1"/>
    <col min="13827" max="13827" width="16.28515625" customWidth="1"/>
    <col min="13828" max="13828" width="38.28515625" customWidth="1"/>
    <col min="13829" max="13829" width="10.85546875" customWidth="1"/>
    <col min="13830" max="13830" width="12.140625" customWidth="1"/>
    <col min="13831" max="13831" width="11" customWidth="1"/>
    <col min="13832" max="13832" width="12.7109375" customWidth="1"/>
    <col min="13833" max="13833" width="12" customWidth="1"/>
    <col min="13834" max="13834" width="10.85546875" customWidth="1"/>
    <col min="14081" max="14081" width="9.7109375" customWidth="1"/>
    <col min="14082" max="14082" width="23.7109375" customWidth="1"/>
    <col min="14083" max="14083" width="16.28515625" customWidth="1"/>
    <col min="14084" max="14084" width="38.28515625" customWidth="1"/>
    <col min="14085" max="14085" width="10.85546875" customWidth="1"/>
    <col min="14086" max="14086" width="12.140625" customWidth="1"/>
    <col min="14087" max="14087" width="11" customWidth="1"/>
    <col min="14088" max="14088" width="12.7109375" customWidth="1"/>
    <col min="14089" max="14089" width="12" customWidth="1"/>
    <col min="14090" max="14090" width="10.85546875" customWidth="1"/>
    <col min="14337" max="14337" width="9.7109375" customWidth="1"/>
    <col min="14338" max="14338" width="23.7109375" customWidth="1"/>
    <col min="14339" max="14339" width="16.28515625" customWidth="1"/>
    <col min="14340" max="14340" width="38.28515625" customWidth="1"/>
    <col min="14341" max="14341" width="10.85546875" customWidth="1"/>
    <col min="14342" max="14342" width="12.140625" customWidth="1"/>
    <col min="14343" max="14343" width="11" customWidth="1"/>
    <col min="14344" max="14344" width="12.7109375" customWidth="1"/>
    <col min="14345" max="14345" width="12" customWidth="1"/>
    <col min="14346" max="14346" width="10.85546875" customWidth="1"/>
    <col min="14593" max="14593" width="9.7109375" customWidth="1"/>
    <col min="14594" max="14594" width="23.7109375" customWidth="1"/>
    <col min="14595" max="14595" width="16.28515625" customWidth="1"/>
    <col min="14596" max="14596" width="38.28515625" customWidth="1"/>
    <col min="14597" max="14597" width="10.85546875" customWidth="1"/>
    <col min="14598" max="14598" width="12.140625" customWidth="1"/>
    <col min="14599" max="14599" width="11" customWidth="1"/>
    <col min="14600" max="14600" width="12.7109375" customWidth="1"/>
    <col min="14601" max="14601" width="12" customWidth="1"/>
    <col min="14602" max="14602" width="10.85546875" customWidth="1"/>
    <col min="14849" max="14849" width="9.7109375" customWidth="1"/>
    <col min="14850" max="14850" width="23.7109375" customWidth="1"/>
    <col min="14851" max="14851" width="16.28515625" customWidth="1"/>
    <col min="14852" max="14852" width="38.28515625" customWidth="1"/>
    <col min="14853" max="14853" width="10.85546875" customWidth="1"/>
    <col min="14854" max="14854" width="12.140625" customWidth="1"/>
    <col min="14855" max="14855" width="11" customWidth="1"/>
    <col min="14856" max="14856" width="12.7109375" customWidth="1"/>
    <col min="14857" max="14857" width="12" customWidth="1"/>
    <col min="14858" max="14858" width="10.85546875" customWidth="1"/>
    <col min="15105" max="15105" width="9.7109375" customWidth="1"/>
    <col min="15106" max="15106" width="23.7109375" customWidth="1"/>
    <col min="15107" max="15107" width="16.28515625" customWidth="1"/>
    <col min="15108" max="15108" width="38.28515625" customWidth="1"/>
    <col min="15109" max="15109" width="10.85546875" customWidth="1"/>
    <col min="15110" max="15110" width="12.140625" customWidth="1"/>
    <col min="15111" max="15111" width="11" customWidth="1"/>
    <col min="15112" max="15112" width="12.7109375" customWidth="1"/>
    <col min="15113" max="15113" width="12" customWidth="1"/>
    <col min="15114" max="15114" width="10.85546875" customWidth="1"/>
    <col min="15361" max="15361" width="9.7109375" customWidth="1"/>
    <col min="15362" max="15362" width="23.7109375" customWidth="1"/>
    <col min="15363" max="15363" width="16.28515625" customWidth="1"/>
    <col min="15364" max="15364" width="38.28515625" customWidth="1"/>
    <col min="15365" max="15365" width="10.85546875" customWidth="1"/>
    <col min="15366" max="15366" width="12.140625" customWidth="1"/>
    <col min="15367" max="15367" width="11" customWidth="1"/>
    <col min="15368" max="15368" width="12.7109375" customWidth="1"/>
    <col min="15369" max="15369" width="12" customWidth="1"/>
    <col min="15370" max="15370" width="10.85546875" customWidth="1"/>
    <col min="15617" max="15617" width="9.7109375" customWidth="1"/>
    <col min="15618" max="15618" width="23.7109375" customWidth="1"/>
    <col min="15619" max="15619" width="16.28515625" customWidth="1"/>
    <col min="15620" max="15620" width="38.28515625" customWidth="1"/>
    <col min="15621" max="15621" width="10.85546875" customWidth="1"/>
    <col min="15622" max="15622" width="12.140625" customWidth="1"/>
    <col min="15623" max="15623" width="11" customWidth="1"/>
    <col min="15624" max="15624" width="12.7109375" customWidth="1"/>
    <col min="15625" max="15625" width="12" customWidth="1"/>
    <col min="15626" max="15626" width="10.85546875" customWidth="1"/>
    <col min="15873" max="15873" width="9.7109375" customWidth="1"/>
    <col min="15874" max="15874" width="23.7109375" customWidth="1"/>
    <col min="15875" max="15875" width="16.28515625" customWidth="1"/>
    <col min="15876" max="15876" width="38.28515625" customWidth="1"/>
    <col min="15877" max="15877" width="10.85546875" customWidth="1"/>
    <col min="15878" max="15878" width="12.140625" customWidth="1"/>
    <col min="15879" max="15879" width="11" customWidth="1"/>
    <col min="15880" max="15880" width="12.7109375" customWidth="1"/>
    <col min="15881" max="15881" width="12" customWidth="1"/>
    <col min="15882" max="15882" width="10.85546875" customWidth="1"/>
    <col min="16129" max="16129" width="9.7109375" customWidth="1"/>
    <col min="16130" max="16130" width="23.7109375" customWidth="1"/>
    <col min="16131" max="16131" width="16.28515625" customWidth="1"/>
    <col min="16132" max="16132" width="38.28515625" customWidth="1"/>
    <col min="16133" max="16133" width="10.85546875" customWidth="1"/>
    <col min="16134" max="16134" width="12.140625" customWidth="1"/>
    <col min="16135" max="16135" width="11" customWidth="1"/>
    <col min="16136" max="16136" width="12.7109375" customWidth="1"/>
    <col min="16137" max="16137" width="12" customWidth="1"/>
    <col min="16138" max="16138" width="10.85546875" customWidth="1"/>
  </cols>
  <sheetData>
    <row r="1" spans="1:16" ht="20.25">
      <c r="A1" s="827" t="s">
        <v>346</v>
      </c>
      <c r="B1" s="828"/>
      <c r="C1" s="829"/>
      <c r="D1" s="830"/>
      <c r="E1" s="610"/>
      <c r="F1" s="610"/>
      <c r="G1" s="610"/>
      <c r="H1" s="610"/>
      <c r="I1" s="610"/>
      <c r="J1" s="610"/>
      <c r="K1" s="831"/>
      <c r="L1" s="611"/>
      <c r="M1" s="611"/>
      <c r="N1" s="611"/>
      <c r="O1" s="611"/>
    </row>
    <row r="2" spans="1:16" ht="15.75">
      <c r="A2" s="832" t="s">
        <v>4736</v>
      </c>
      <c r="B2" s="833"/>
      <c r="C2" s="834" t="s">
        <v>23</v>
      </c>
      <c r="D2" s="835"/>
      <c r="E2" s="1134" t="s">
        <v>42</v>
      </c>
      <c r="F2" s="1135"/>
      <c r="G2" s="1135"/>
      <c r="H2" s="1135"/>
      <c r="I2" s="836"/>
      <c r="J2" s="836"/>
      <c r="K2" s="837"/>
      <c r="L2" s="611"/>
      <c r="M2" s="611"/>
      <c r="N2" s="611"/>
      <c r="O2" s="611"/>
    </row>
    <row r="3" spans="1:16" ht="15.75">
      <c r="A3" s="838"/>
      <c r="B3" s="839"/>
      <c r="C3" s="834"/>
      <c r="D3" s="840"/>
      <c r="E3" s="1134" t="s">
        <v>6</v>
      </c>
      <c r="F3" s="1134" t="s">
        <v>7</v>
      </c>
      <c r="G3" s="1134" t="s">
        <v>8</v>
      </c>
      <c r="H3" s="1134" t="s">
        <v>9</v>
      </c>
      <c r="I3" s="841"/>
      <c r="J3" s="841"/>
      <c r="K3" s="837"/>
      <c r="L3" s="611"/>
      <c r="M3" s="611"/>
      <c r="N3" s="611"/>
      <c r="O3" s="611"/>
    </row>
    <row r="4" spans="1:16" ht="15.75">
      <c r="A4" s="842" t="s">
        <v>0</v>
      </c>
      <c r="B4" s="834"/>
      <c r="C4" s="834"/>
      <c r="D4" s="843"/>
      <c r="E4" s="1133"/>
      <c r="F4" s="1136"/>
      <c r="G4" s="1137"/>
      <c r="H4" s="1133"/>
      <c r="I4" s="1132" t="s">
        <v>4</v>
      </c>
      <c r="J4" s="1132" t="s">
        <v>5</v>
      </c>
      <c r="K4" s="837"/>
      <c r="L4" s="611"/>
      <c r="M4" s="611"/>
      <c r="N4" s="611"/>
      <c r="O4" s="611"/>
    </row>
    <row r="5" spans="1:16" ht="15.75">
      <c r="A5" s="842" t="s">
        <v>1</v>
      </c>
      <c r="B5" s="842" t="s">
        <v>12</v>
      </c>
      <c r="C5" s="834" t="s">
        <v>2</v>
      </c>
      <c r="D5" s="844" t="s">
        <v>3</v>
      </c>
      <c r="E5" s="1133"/>
      <c r="F5" s="1136"/>
      <c r="G5" s="1137"/>
      <c r="H5" s="1133"/>
      <c r="I5" s="1133"/>
      <c r="J5" s="1133"/>
      <c r="K5" s="837"/>
      <c r="L5" s="611"/>
      <c r="M5" s="611"/>
      <c r="N5" s="611"/>
      <c r="O5" s="611"/>
    </row>
    <row r="6" spans="1:16" ht="38.25">
      <c r="A6" s="845">
        <v>1</v>
      </c>
      <c r="B6" s="846" t="s">
        <v>349</v>
      </c>
      <c r="C6" s="847" t="s">
        <v>3067</v>
      </c>
      <c r="D6" s="848" t="s">
        <v>3072</v>
      </c>
      <c r="E6" s="627">
        <v>100000</v>
      </c>
      <c r="F6" s="628">
        <v>100000</v>
      </c>
      <c r="G6" s="849">
        <v>100000</v>
      </c>
      <c r="H6" s="850">
        <v>100000</v>
      </c>
      <c r="I6" s="851" t="s">
        <v>140</v>
      </c>
      <c r="J6" s="852" t="s">
        <v>350</v>
      </c>
      <c r="K6" s="837"/>
      <c r="L6" s="611"/>
      <c r="M6" s="611"/>
      <c r="N6" s="611"/>
      <c r="O6" s="611"/>
    </row>
    <row r="7" spans="1:16" s="287" customFormat="1" ht="51">
      <c r="A7" s="625">
        <v>2</v>
      </c>
      <c r="B7" s="846" t="s">
        <v>348</v>
      </c>
      <c r="C7" s="847" t="s">
        <v>4737</v>
      </c>
      <c r="D7" s="848" t="s">
        <v>4738</v>
      </c>
      <c r="E7" s="627">
        <v>500000</v>
      </c>
      <c r="F7" s="628">
        <f>SUM(F6+E7)</f>
        <v>600000</v>
      </c>
      <c r="G7" s="849">
        <v>500000</v>
      </c>
      <c r="H7" s="850">
        <f>SUM(H6+G7)</f>
        <v>600000</v>
      </c>
      <c r="I7" s="851" t="s">
        <v>15</v>
      </c>
      <c r="J7" s="852" t="s">
        <v>126</v>
      </c>
      <c r="K7" s="853"/>
      <c r="L7" s="626"/>
      <c r="M7" s="626"/>
      <c r="N7" s="626"/>
      <c r="O7" s="854"/>
    </row>
    <row r="8" spans="1:16" s="252" customFormat="1" ht="51">
      <c r="A8" s="845">
        <v>3</v>
      </c>
      <c r="B8" s="846" t="s">
        <v>359</v>
      </c>
      <c r="C8" s="847" t="s">
        <v>4739</v>
      </c>
      <c r="D8" s="848" t="s">
        <v>4740</v>
      </c>
      <c r="E8" s="627">
        <v>500000</v>
      </c>
      <c r="F8" s="628">
        <f t="shared" ref="F8:F71" si="0">SUM(F7+E8)</f>
        <v>1100000</v>
      </c>
      <c r="G8" s="849">
        <v>500000</v>
      </c>
      <c r="H8" s="850">
        <f t="shared" ref="H8:H71" si="1">SUM(H7+G8)</f>
        <v>1100000</v>
      </c>
      <c r="I8" s="851" t="s">
        <v>51</v>
      </c>
      <c r="J8" s="852" t="s">
        <v>358</v>
      </c>
      <c r="K8" s="837"/>
      <c r="L8" s="610"/>
      <c r="M8" s="610"/>
      <c r="N8" s="610"/>
      <c r="O8" s="610"/>
      <c r="P8" s="610"/>
    </row>
    <row r="9" spans="1:16" ht="140.25">
      <c r="A9" s="625">
        <v>4</v>
      </c>
      <c r="B9" s="846" t="s">
        <v>365</v>
      </c>
      <c r="C9" s="847" t="s">
        <v>2898</v>
      </c>
      <c r="D9" s="855" t="s">
        <v>4741</v>
      </c>
      <c r="E9" s="627">
        <v>450000</v>
      </c>
      <c r="F9" s="628">
        <f t="shared" si="0"/>
        <v>1550000</v>
      </c>
      <c r="G9" s="849">
        <v>450000</v>
      </c>
      <c r="H9" s="850">
        <f t="shared" si="1"/>
        <v>1550000</v>
      </c>
      <c r="I9" s="851" t="s">
        <v>11</v>
      </c>
      <c r="J9" s="852" t="s">
        <v>366</v>
      </c>
      <c r="K9" s="856"/>
      <c r="L9" s="854"/>
      <c r="M9" s="854"/>
      <c r="N9" s="854"/>
      <c r="O9" s="854"/>
      <c r="P9" s="857"/>
    </row>
    <row r="10" spans="1:16" ht="63.75">
      <c r="A10" s="845">
        <v>5</v>
      </c>
      <c r="B10" s="846" t="s">
        <v>364</v>
      </c>
      <c r="C10" s="847" t="s">
        <v>4742</v>
      </c>
      <c r="D10" s="855" t="s">
        <v>4743</v>
      </c>
      <c r="E10" s="627">
        <v>450000</v>
      </c>
      <c r="F10" s="628">
        <f t="shared" si="0"/>
        <v>2000000</v>
      </c>
      <c r="G10" s="849">
        <v>450000</v>
      </c>
      <c r="H10" s="850">
        <f t="shared" si="1"/>
        <v>2000000</v>
      </c>
      <c r="I10" s="851" t="s">
        <v>14</v>
      </c>
      <c r="J10" s="852" t="s">
        <v>128</v>
      </c>
      <c r="K10" s="856"/>
      <c r="L10" s="854"/>
      <c r="M10" s="854"/>
      <c r="N10" s="854"/>
      <c r="O10" s="854"/>
      <c r="P10" s="854"/>
    </row>
    <row r="11" spans="1:16" ht="63.75">
      <c r="A11" s="625">
        <v>6</v>
      </c>
      <c r="B11" s="846" t="s">
        <v>356</v>
      </c>
      <c r="C11" s="847" t="s">
        <v>4744</v>
      </c>
      <c r="D11" s="848" t="s">
        <v>4745</v>
      </c>
      <c r="E11" s="627">
        <v>30000</v>
      </c>
      <c r="F11" s="628">
        <f t="shared" si="0"/>
        <v>2030000</v>
      </c>
      <c r="G11" s="849">
        <v>30000</v>
      </c>
      <c r="H11" s="850">
        <f t="shared" si="1"/>
        <v>2030000</v>
      </c>
      <c r="I11" s="851" t="s">
        <v>44</v>
      </c>
      <c r="J11" s="852" t="s">
        <v>358</v>
      </c>
      <c r="K11" s="837"/>
      <c r="L11" s="611"/>
      <c r="M11" s="611"/>
      <c r="N11" s="611"/>
      <c r="O11" s="611"/>
      <c r="P11" s="858"/>
    </row>
    <row r="12" spans="1:16" ht="51">
      <c r="A12" s="845">
        <v>7</v>
      </c>
      <c r="B12" s="846" t="s">
        <v>351</v>
      </c>
      <c r="C12" s="847" t="s">
        <v>3068</v>
      </c>
      <c r="D12" s="848" t="s">
        <v>4746</v>
      </c>
      <c r="E12" s="627">
        <v>225000</v>
      </c>
      <c r="F12" s="628">
        <f t="shared" si="0"/>
        <v>2255000</v>
      </c>
      <c r="G12" s="849">
        <v>225000</v>
      </c>
      <c r="H12" s="850">
        <f t="shared" si="1"/>
        <v>2255000</v>
      </c>
      <c r="I12" s="851" t="s">
        <v>16</v>
      </c>
      <c r="J12" s="859" t="s">
        <v>352</v>
      </c>
      <c r="K12" s="837"/>
      <c r="L12" s="611"/>
      <c r="M12" s="611"/>
      <c r="N12" s="611"/>
      <c r="O12" s="611"/>
      <c r="P12" s="858"/>
    </row>
    <row r="13" spans="1:16" ht="63.75">
      <c r="A13" s="625">
        <v>8</v>
      </c>
      <c r="B13" s="846" t="s">
        <v>4747</v>
      </c>
      <c r="C13" s="847" t="s">
        <v>4748</v>
      </c>
      <c r="D13" s="848" t="s">
        <v>4749</v>
      </c>
      <c r="E13" s="627">
        <v>30000</v>
      </c>
      <c r="F13" s="628">
        <f t="shared" si="0"/>
        <v>2285000</v>
      </c>
      <c r="G13" s="849">
        <v>30000</v>
      </c>
      <c r="H13" s="850">
        <f t="shared" si="1"/>
        <v>2285000</v>
      </c>
      <c r="I13" s="851" t="s">
        <v>360</v>
      </c>
      <c r="J13" s="852" t="s">
        <v>361</v>
      </c>
      <c r="K13" s="837"/>
      <c r="L13" s="611"/>
      <c r="M13" s="611"/>
      <c r="N13" s="611"/>
      <c r="O13" s="611"/>
      <c r="P13" s="858"/>
    </row>
    <row r="14" spans="1:16" ht="51">
      <c r="A14" s="845">
        <v>9</v>
      </c>
      <c r="B14" s="846" t="s">
        <v>3055</v>
      </c>
      <c r="C14" s="847" t="s">
        <v>4750</v>
      </c>
      <c r="D14" s="848" t="s">
        <v>4751</v>
      </c>
      <c r="E14" s="627">
        <v>300000</v>
      </c>
      <c r="F14" s="628">
        <f t="shared" si="0"/>
        <v>2585000</v>
      </c>
      <c r="G14" s="849">
        <v>300000</v>
      </c>
      <c r="H14" s="850">
        <f t="shared" si="1"/>
        <v>2585000</v>
      </c>
      <c r="I14" s="851" t="s">
        <v>360</v>
      </c>
      <c r="J14" s="852" t="s">
        <v>361</v>
      </c>
      <c r="K14" s="837"/>
      <c r="L14" s="611"/>
      <c r="M14" s="611"/>
      <c r="N14" s="611"/>
      <c r="O14" s="611"/>
      <c r="P14" s="858"/>
    </row>
    <row r="15" spans="1:16" ht="25.5">
      <c r="A15" s="845">
        <v>10</v>
      </c>
      <c r="B15" s="860" t="s">
        <v>2095</v>
      </c>
      <c r="C15" s="861" t="s">
        <v>2096</v>
      </c>
      <c r="D15" s="862" t="s">
        <v>2097</v>
      </c>
      <c r="E15" s="863">
        <v>550000</v>
      </c>
      <c r="F15" s="628">
        <f t="shared" si="0"/>
        <v>3135000</v>
      </c>
      <c r="G15" s="864">
        <v>550000</v>
      </c>
      <c r="H15" s="850">
        <f t="shared" si="1"/>
        <v>3135000</v>
      </c>
      <c r="I15" s="851" t="s">
        <v>13</v>
      </c>
      <c r="J15" s="859" t="s">
        <v>355</v>
      </c>
      <c r="K15" s="837"/>
      <c r="L15" s="611"/>
      <c r="M15" s="611"/>
      <c r="N15" s="611"/>
      <c r="O15" s="611"/>
      <c r="P15" s="865"/>
    </row>
    <row r="16" spans="1:16" ht="38.25">
      <c r="A16" s="845">
        <v>11</v>
      </c>
      <c r="B16" s="860" t="s">
        <v>351</v>
      </c>
      <c r="C16" s="861" t="s">
        <v>4752</v>
      </c>
      <c r="D16" s="862"/>
      <c r="E16" s="863">
        <v>150000</v>
      </c>
      <c r="F16" s="628">
        <f t="shared" si="0"/>
        <v>3285000</v>
      </c>
      <c r="G16" s="864">
        <v>150000</v>
      </c>
      <c r="H16" s="850">
        <f t="shared" si="1"/>
        <v>3285000</v>
      </c>
      <c r="I16" s="851" t="s">
        <v>16</v>
      </c>
      <c r="J16" s="859" t="s">
        <v>352</v>
      </c>
      <c r="K16" s="837"/>
      <c r="L16" s="611"/>
      <c r="M16" s="611"/>
      <c r="N16" s="611"/>
      <c r="O16" s="611"/>
      <c r="P16" s="865"/>
    </row>
    <row r="17" spans="1:16" ht="25.5">
      <c r="A17" s="845">
        <v>12</v>
      </c>
      <c r="B17" s="846" t="s">
        <v>359</v>
      </c>
      <c r="C17" s="866" t="s">
        <v>412</v>
      </c>
      <c r="D17" s="848" t="s">
        <v>4753</v>
      </c>
      <c r="E17" s="867">
        <v>800000</v>
      </c>
      <c r="F17" s="628">
        <f t="shared" si="0"/>
        <v>4085000</v>
      </c>
      <c r="G17" s="868">
        <v>800000</v>
      </c>
      <c r="H17" s="850">
        <f t="shared" si="1"/>
        <v>4085000</v>
      </c>
      <c r="I17" s="859" t="s">
        <v>51</v>
      </c>
      <c r="J17" s="859" t="s">
        <v>358</v>
      </c>
      <c r="K17" s="837"/>
      <c r="L17" s="611"/>
      <c r="M17" s="611"/>
      <c r="N17" s="611"/>
      <c r="O17" s="611"/>
      <c r="P17" s="865"/>
    </row>
    <row r="18" spans="1:16" ht="140.25">
      <c r="A18" s="845">
        <v>13</v>
      </c>
      <c r="B18" s="846" t="s">
        <v>3160</v>
      </c>
      <c r="C18" s="866" t="s">
        <v>4754</v>
      </c>
      <c r="D18" s="855" t="s">
        <v>3161</v>
      </c>
      <c r="E18" s="869">
        <v>200000</v>
      </c>
      <c r="F18" s="628">
        <f t="shared" si="0"/>
        <v>4285000</v>
      </c>
      <c r="G18" s="868">
        <f>E18</f>
        <v>200000</v>
      </c>
      <c r="H18" s="850">
        <f t="shared" si="1"/>
        <v>4285000</v>
      </c>
      <c r="I18" s="859" t="s">
        <v>89</v>
      </c>
      <c r="J18" s="859" t="s">
        <v>124</v>
      </c>
      <c r="K18" s="837"/>
      <c r="L18" s="611"/>
      <c r="M18" s="611"/>
      <c r="N18" s="611"/>
      <c r="O18" s="611"/>
      <c r="P18" s="865"/>
    </row>
    <row r="19" spans="1:16" ht="25.5">
      <c r="A19" s="845">
        <v>14</v>
      </c>
      <c r="B19" s="846" t="s">
        <v>4755</v>
      </c>
      <c r="C19" s="866" t="s">
        <v>4756</v>
      </c>
      <c r="D19" s="848" t="s">
        <v>3074</v>
      </c>
      <c r="E19" s="867">
        <v>100000</v>
      </c>
      <c r="F19" s="628">
        <f t="shared" si="0"/>
        <v>4385000</v>
      </c>
      <c r="G19" s="868">
        <v>100000</v>
      </c>
      <c r="H19" s="850">
        <f t="shared" si="1"/>
        <v>4385000</v>
      </c>
      <c r="I19" s="859" t="s">
        <v>360</v>
      </c>
      <c r="J19" s="852" t="s">
        <v>361</v>
      </c>
      <c r="K19" s="837"/>
      <c r="L19" s="611"/>
      <c r="M19" s="611"/>
      <c r="N19" s="611"/>
      <c r="O19" s="611"/>
      <c r="P19" s="865"/>
    </row>
    <row r="20" spans="1:16" ht="38.25">
      <c r="A20" s="845">
        <v>15</v>
      </c>
      <c r="B20" s="846" t="s">
        <v>347</v>
      </c>
      <c r="C20" s="847" t="s">
        <v>3083</v>
      </c>
      <c r="D20" s="848" t="s">
        <v>2090</v>
      </c>
      <c r="E20" s="627">
        <v>432000</v>
      </c>
      <c r="F20" s="628">
        <f t="shared" si="0"/>
        <v>4817000</v>
      </c>
      <c r="G20" s="849">
        <v>432000</v>
      </c>
      <c r="H20" s="850">
        <f t="shared" si="1"/>
        <v>4817000</v>
      </c>
      <c r="I20" s="851" t="s">
        <v>89</v>
      </c>
      <c r="J20" s="859" t="s">
        <v>124</v>
      </c>
      <c r="K20" s="837"/>
      <c r="L20" s="611"/>
      <c r="M20" s="611"/>
      <c r="N20" s="611"/>
      <c r="O20" s="611"/>
      <c r="P20" s="865"/>
    </row>
    <row r="21" spans="1:16">
      <c r="A21" s="845">
        <v>16</v>
      </c>
      <c r="B21" s="846" t="s">
        <v>3063</v>
      </c>
      <c r="C21" s="866" t="s">
        <v>3064</v>
      </c>
      <c r="D21" s="848" t="s">
        <v>3080</v>
      </c>
      <c r="E21" s="867">
        <v>650000</v>
      </c>
      <c r="F21" s="628">
        <f t="shared" si="0"/>
        <v>5467000</v>
      </c>
      <c r="G21" s="868">
        <v>650000</v>
      </c>
      <c r="H21" s="850">
        <f t="shared" si="1"/>
        <v>5467000</v>
      </c>
      <c r="I21" s="859" t="s">
        <v>13</v>
      </c>
      <c r="J21" s="859" t="s">
        <v>355</v>
      </c>
      <c r="K21" s="837"/>
      <c r="L21" s="611"/>
      <c r="M21" s="611"/>
      <c r="N21" s="611"/>
      <c r="O21" s="611"/>
      <c r="P21" s="865"/>
    </row>
    <row r="22" spans="1:16" ht="25.5">
      <c r="A22" s="845">
        <v>17</v>
      </c>
      <c r="B22" s="846" t="s">
        <v>2095</v>
      </c>
      <c r="C22" s="866" t="s">
        <v>4757</v>
      </c>
      <c r="D22" s="848" t="s">
        <v>4758</v>
      </c>
      <c r="E22" s="867">
        <v>195000</v>
      </c>
      <c r="F22" s="628">
        <f t="shared" si="0"/>
        <v>5662000</v>
      </c>
      <c r="G22" s="868">
        <v>195000</v>
      </c>
      <c r="H22" s="850">
        <f t="shared" si="1"/>
        <v>5662000</v>
      </c>
      <c r="I22" s="859" t="s">
        <v>13</v>
      </c>
      <c r="J22" s="859" t="s">
        <v>355</v>
      </c>
      <c r="K22" s="837"/>
      <c r="L22" s="611"/>
      <c r="M22" s="611"/>
      <c r="N22" s="611"/>
      <c r="O22" s="611"/>
      <c r="P22" s="865"/>
    </row>
    <row r="23" spans="1:16" ht="25.5">
      <c r="A23" s="845">
        <v>18</v>
      </c>
      <c r="B23" s="846" t="s">
        <v>359</v>
      </c>
      <c r="C23" s="866" t="s">
        <v>386</v>
      </c>
      <c r="D23" s="848" t="s">
        <v>387</v>
      </c>
      <c r="E23" s="867">
        <v>175000</v>
      </c>
      <c r="F23" s="628">
        <f t="shared" si="0"/>
        <v>5837000</v>
      </c>
      <c r="G23" s="868">
        <v>175000</v>
      </c>
      <c r="H23" s="850">
        <f t="shared" si="1"/>
        <v>5837000</v>
      </c>
      <c r="I23" s="859" t="s">
        <v>51</v>
      </c>
      <c r="J23" s="859" t="s">
        <v>358</v>
      </c>
      <c r="K23" s="252"/>
    </row>
    <row r="24" spans="1:16" ht="38.25">
      <c r="A24" s="845">
        <v>19</v>
      </c>
      <c r="B24" s="846" t="s">
        <v>347</v>
      </c>
      <c r="C24" s="847" t="s">
        <v>368</v>
      </c>
      <c r="D24" s="855" t="s">
        <v>369</v>
      </c>
      <c r="E24" s="627">
        <v>350000</v>
      </c>
      <c r="F24" s="628">
        <f t="shared" si="0"/>
        <v>6187000</v>
      </c>
      <c r="G24" s="849">
        <v>350000</v>
      </c>
      <c r="H24" s="850">
        <f t="shared" si="1"/>
        <v>6187000</v>
      </c>
      <c r="I24" s="851" t="s">
        <v>89</v>
      </c>
      <c r="J24" s="859" t="s">
        <v>124</v>
      </c>
      <c r="K24" s="252"/>
    </row>
    <row r="25" spans="1:16">
      <c r="A25" s="845">
        <v>20</v>
      </c>
      <c r="B25" s="846" t="s">
        <v>356</v>
      </c>
      <c r="C25" s="866" t="s">
        <v>407</v>
      </c>
      <c r="D25" s="848" t="s">
        <v>2092</v>
      </c>
      <c r="E25" s="867">
        <v>550000</v>
      </c>
      <c r="F25" s="628">
        <f t="shared" si="0"/>
        <v>6737000</v>
      </c>
      <c r="G25" s="868">
        <v>550000</v>
      </c>
      <c r="H25" s="850">
        <f t="shared" si="1"/>
        <v>6737000</v>
      </c>
      <c r="I25" s="859" t="s">
        <v>44</v>
      </c>
      <c r="J25" s="852" t="s">
        <v>358</v>
      </c>
      <c r="K25" s="252"/>
    </row>
    <row r="26" spans="1:16" ht="25.5">
      <c r="A26" s="845">
        <v>21</v>
      </c>
      <c r="B26" s="846" t="s">
        <v>347</v>
      </c>
      <c r="C26" s="866" t="s">
        <v>4759</v>
      </c>
      <c r="D26" s="848" t="s">
        <v>4760</v>
      </c>
      <c r="E26" s="867">
        <v>450000</v>
      </c>
      <c r="F26" s="628">
        <f t="shared" si="0"/>
        <v>7187000</v>
      </c>
      <c r="G26" s="868">
        <v>450000</v>
      </c>
      <c r="H26" s="850">
        <f t="shared" si="1"/>
        <v>7187000</v>
      </c>
      <c r="I26" s="859" t="s">
        <v>89</v>
      </c>
      <c r="J26" s="859" t="s">
        <v>124</v>
      </c>
      <c r="K26" s="252"/>
    </row>
    <row r="27" spans="1:16">
      <c r="A27" s="625">
        <v>22</v>
      </c>
      <c r="B27" s="846" t="s">
        <v>364</v>
      </c>
      <c r="C27" s="866" t="s">
        <v>389</v>
      </c>
      <c r="D27" s="848" t="s">
        <v>390</v>
      </c>
      <c r="E27" s="867">
        <v>84000</v>
      </c>
      <c r="F27" s="628">
        <f t="shared" si="0"/>
        <v>7271000</v>
      </c>
      <c r="G27" s="868">
        <v>84000</v>
      </c>
      <c r="H27" s="850">
        <f t="shared" si="1"/>
        <v>7271000</v>
      </c>
      <c r="I27" s="859" t="s">
        <v>14</v>
      </c>
      <c r="J27" s="852" t="s">
        <v>128</v>
      </c>
      <c r="K27" s="252"/>
    </row>
    <row r="28" spans="1:16" ht="38.25">
      <c r="A28" s="625">
        <v>23</v>
      </c>
      <c r="B28" s="846" t="s">
        <v>356</v>
      </c>
      <c r="C28" s="866" t="s">
        <v>4761</v>
      </c>
      <c r="D28" s="848" t="s">
        <v>4762</v>
      </c>
      <c r="E28" s="867">
        <v>1400000</v>
      </c>
      <c r="F28" s="628">
        <f t="shared" si="0"/>
        <v>8671000</v>
      </c>
      <c r="G28" s="868">
        <v>1400000</v>
      </c>
      <c r="H28" s="850">
        <f t="shared" si="1"/>
        <v>8671000</v>
      </c>
      <c r="I28" s="859" t="s">
        <v>44</v>
      </c>
      <c r="J28" s="852" t="s">
        <v>358</v>
      </c>
      <c r="K28" s="252"/>
    </row>
    <row r="29" spans="1:16" ht="38.25">
      <c r="A29" s="625">
        <v>24</v>
      </c>
      <c r="B29" s="870" t="s">
        <v>364</v>
      </c>
      <c r="C29" s="871" t="s">
        <v>428</v>
      </c>
      <c r="D29" s="872" t="s">
        <v>429</v>
      </c>
      <c r="E29" s="873">
        <v>420000</v>
      </c>
      <c r="F29" s="628">
        <f t="shared" si="0"/>
        <v>9091000</v>
      </c>
      <c r="G29" s="874">
        <v>420000</v>
      </c>
      <c r="H29" s="850">
        <f t="shared" si="1"/>
        <v>9091000</v>
      </c>
      <c r="I29" s="851" t="s">
        <v>14</v>
      </c>
      <c r="J29" s="852" t="s">
        <v>128</v>
      </c>
      <c r="K29" s="252"/>
    </row>
    <row r="30" spans="1:16" ht="25.5">
      <c r="A30" s="845">
        <v>25</v>
      </c>
      <c r="B30" s="846" t="s">
        <v>364</v>
      </c>
      <c r="C30" s="847" t="s">
        <v>378</v>
      </c>
      <c r="D30" s="848" t="s">
        <v>379</v>
      </c>
      <c r="E30" s="627">
        <v>300000</v>
      </c>
      <c r="F30" s="628">
        <f t="shared" si="0"/>
        <v>9391000</v>
      </c>
      <c r="G30" s="849">
        <v>300000</v>
      </c>
      <c r="H30" s="850">
        <f t="shared" si="1"/>
        <v>9391000</v>
      </c>
      <c r="I30" s="851" t="s">
        <v>14</v>
      </c>
      <c r="J30" s="852" t="s">
        <v>128</v>
      </c>
      <c r="K30" s="252"/>
    </row>
    <row r="31" spans="1:16" ht="25.5">
      <c r="A31" s="625">
        <v>26</v>
      </c>
      <c r="B31" s="875" t="s">
        <v>348</v>
      </c>
      <c r="C31" s="876" t="s">
        <v>3081</v>
      </c>
      <c r="D31" s="862" t="s">
        <v>3078</v>
      </c>
      <c r="E31" s="877">
        <v>600000</v>
      </c>
      <c r="F31" s="628">
        <f t="shared" si="0"/>
        <v>9991000</v>
      </c>
      <c r="G31" s="878">
        <v>600000</v>
      </c>
      <c r="H31" s="850">
        <f t="shared" si="1"/>
        <v>9991000</v>
      </c>
      <c r="I31" s="859" t="s">
        <v>15</v>
      </c>
      <c r="J31" s="859" t="s">
        <v>126</v>
      </c>
      <c r="K31" s="252"/>
    </row>
    <row r="32" spans="1:16" ht="25.5">
      <c r="A32" s="845">
        <v>27</v>
      </c>
      <c r="B32" s="846" t="s">
        <v>351</v>
      </c>
      <c r="C32" s="866" t="s">
        <v>4763</v>
      </c>
      <c r="D32" s="848" t="s">
        <v>4764</v>
      </c>
      <c r="E32" s="867">
        <v>237000</v>
      </c>
      <c r="F32" s="628">
        <f t="shared" si="0"/>
        <v>10228000</v>
      </c>
      <c r="G32" s="868">
        <v>237000</v>
      </c>
      <c r="H32" s="850">
        <f t="shared" si="1"/>
        <v>10228000</v>
      </c>
      <c r="I32" s="859" t="s">
        <v>16</v>
      </c>
      <c r="J32" s="859" t="s">
        <v>352</v>
      </c>
      <c r="K32" s="252"/>
    </row>
    <row r="33" spans="1:11" ht="38.25">
      <c r="A33" s="625">
        <v>28</v>
      </c>
      <c r="B33" s="875" t="s">
        <v>364</v>
      </c>
      <c r="C33" s="861" t="s">
        <v>4765</v>
      </c>
      <c r="D33" s="862" t="s">
        <v>4766</v>
      </c>
      <c r="E33" s="867">
        <v>120000</v>
      </c>
      <c r="F33" s="628">
        <f t="shared" si="0"/>
        <v>10348000</v>
      </c>
      <c r="G33" s="868">
        <v>120000</v>
      </c>
      <c r="H33" s="850">
        <f t="shared" si="1"/>
        <v>10348000</v>
      </c>
      <c r="I33" s="859" t="s">
        <v>14</v>
      </c>
      <c r="J33" s="859" t="s">
        <v>128</v>
      </c>
      <c r="K33" s="252"/>
    </row>
    <row r="34" spans="1:11" ht="38.25">
      <c r="A34" s="845">
        <v>29</v>
      </c>
      <c r="B34" s="879" t="s">
        <v>364</v>
      </c>
      <c r="C34" s="847" t="s">
        <v>4767</v>
      </c>
      <c r="D34" s="855" t="s">
        <v>4768</v>
      </c>
      <c r="E34" s="880">
        <v>1200000</v>
      </c>
      <c r="F34" s="628">
        <f t="shared" si="0"/>
        <v>11548000</v>
      </c>
      <c r="G34" s="849">
        <v>1200000</v>
      </c>
      <c r="H34" s="850">
        <f t="shared" si="1"/>
        <v>11548000</v>
      </c>
      <c r="I34" s="851" t="s">
        <v>14</v>
      </c>
      <c r="J34" s="859" t="s">
        <v>128</v>
      </c>
      <c r="K34" s="252"/>
    </row>
    <row r="35" spans="1:11" ht="25.5">
      <c r="A35" s="625">
        <v>30</v>
      </c>
      <c r="B35" s="846" t="s">
        <v>353</v>
      </c>
      <c r="C35" s="847" t="s">
        <v>371</v>
      </c>
      <c r="D35" s="848" t="s">
        <v>372</v>
      </c>
      <c r="E35" s="627">
        <v>452000</v>
      </c>
      <c r="F35" s="628">
        <f t="shared" si="0"/>
        <v>12000000</v>
      </c>
      <c r="G35" s="849">
        <v>452000</v>
      </c>
      <c r="H35" s="850">
        <f t="shared" si="1"/>
        <v>12000000</v>
      </c>
      <c r="I35" s="851" t="s">
        <v>46</v>
      </c>
      <c r="J35" s="859" t="s">
        <v>354</v>
      </c>
      <c r="K35" s="252"/>
    </row>
    <row r="36" spans="1:11" ht="51">
      <c r="A36" s="845">
        <v>31</v>
      </c>
      <c r="B36" s="860" t="s">
        <v>370</v>
      </c>
      <c r="C36" s="861" t="s">
        <v>3164</v>
      </c>
      <c r="D36" s="862" t="s">
        <v>4769</v>
      </c>
      <c r="E36" s="863">
        <v>60000</v>
      </c>
      <c r="F36" s="628">
        <f t="shared" si="0"/>
        <v>12060000</v>
      </c>
      <c r="G36" s="864">
        <v>60000</v>
      </c>
      <c r="H36" s="850">
        <f t="shared" si="1"/>
        <v>12060000</v>
      </c>
      <c r="I36" s="851" t="s">
        <v>46</v>
      </c>
      <c r="J36" s="859" t="s">
        <v>354</v>
      </c>
      <c r="K36" s="252"/>
    </row>
    <row r="37" spans="1:11" ht="51">
      <c r="A37" s="625">
        <v>32</v>
      </c>
      <c r="B37" s="860" t="s">
        <v>359</v>
      </c>
      <c r="C37" s="861" t="s">
        <v>4770</v>
      </c>
      <c r="D37" s="862" t="s">
        <v>4771</v>
      </c>
      <c r="E37" s="863">
        <v>250000</v>
      </c>
      <c r="F37" s="628">
        <f t="shared" si="0"/>
        <v>12310000</v>
      </c>
      <c r="G37" s="864">
        <v>250000</v>
      </c>
      <c r="H37" s="850">
        <f t="shared" si="1"/>
        <v>12310000</v>
      </c>
      <c r="I37" s="851" t="s">
        <v>51</v>
      </c>
      <c r="J37" s="859" t="s">
        <v>358</v>
      </c>
      <c r="K37" s="252"/>
    </row>
    <row r="38" spans="1:11" ht="25.5">
      <c r="A38" s="845">
        <v>33</v>
      </c>
      <c r="B38" s="846" t="s">
        <v>4772</v>
      </c>
      <c r="C38" s="847" t="s">
        <v>4773</v>
      </c>
      <c r="D38" s="848" t="s">
        <v>4774</v>
      </c>
      <c r="E38" s="627">
        <v>420000</v>
      </c>
      <c r="F38" s="628">
        <f t="shared" si="0"/>
        <v>12730000</v>
      </c>
      <c r="G38" s="849">
        <v>420000</v>
      </c>
      <c r="H38" s="850">
        <f t="shared" si="1"/>
        <v>12730000</v>
      </c>
      <c r="I38" s="851" t="s">
        <v>13</v>
      </c>
      <c r="J38" s="859" t="s">
        <v>355</v>
      </c>
      <c r="K38" s="252"/>
    </row>
    <row r="39" spans="1:11" ht="127.5">
      <c r="A39" s="625">
        <v>34</v>
      </c>
      <c r="B39" s="846" t="s">
        <v>2095</v>
      </c>
      <c r="C39" s="847" t="s">
        <v>3057</v>
      </c>
      <c r="D39" s="855" t="s">
        <v>4775</v>
      </c>
      <c r="E39" s="627">
        <v>750000</v>
      </c>
      <c r="F39" s="628">
        <f t="shared" si="0"/>
        <v>13480000</v>
      </c>
      <c r="G39" s="849">
        <f>E39</f>
        <v>750000</v>
      </c>
      <c r="H39" s="850">
        <f t="shared" si="1"/>
        <v>13480000</v>
      </c>
      <c r="I39" s="851" t="s">
        <v>13</v>
      </c>
      <c r="J39" s="859" t="s">
        <v>355</v>
      </c>
      <c r="K39" s="252"/>
    </row>
    <row r="40" spans="1:11" ht="38.25">
      <c r="A40" s="845">
        <v>35</v>
      </c>
      <c r="B40" s="846" t="s">
        <v>3055</v>
      </c>
      <c r="C40" s="881" t="s">
        <v>3162</v>
      </c>
      <c r="D40" s="855" t="s">
        <v>3163</v>
      </c>
      <c r="E40" s="627">
        <v>220000</v>
      </c>
      <c r="F40" s="628">
        <f t="shared" si="0"/>
        <v>13700000</v>
      </c>
      <c r="G40" s="849">
        <v>220000</v>
      </c>
      <c r="H40" s="850">
        <f t="shared" si="1"/>
        <v>13700000</v>
      </c>
      <c r="I40" s="851" t="s">
        <v>360</v>
      </c>
      <c r="J40" s="859" t="s">
        <v>361</v>
      </c>
      <c r="K40" s="252"/>
    </row>
    <row r="41" spans="1:11" ht="51">
      <c r="A41" s="625">
        <v>36</v>
      </c>
      <c r="B41" s="846" t="s">
        <v>349</v>
      </c>
      <c r="C41" s="847" t="s">
        <v>4776</v>
      </c>
      <c r="D41" s="848" t="s">
        <v>2091</v>
      </c>
      <c r="E41" s="627">
        <v>150000</v>
      </c>
      <c r="F41" s="628">
        <f t="shared" si="0"/>
        <v>13850000</v>
      </c>
      <c r="G41" s="849">
        <v>150000</v>
      </c>
      <c r="H41" s="850">
        <f t="shared" si="1"/>
        <v>13850000</v>
      </c>
      <c r="I41" s="851" t="s">
        <v>140</v>
      </c>
      <c r="J41" s="852" t="s">
        <v>350</v>
      </c>
      <c r="K41" s="252"/>
    </row>
    <row r="42" spans="1:11" ht="38.25">
      <c r="A42" s="845">
        <v>37</v>
      </c>
      <c r="B42" s="846" t="s">
        <v>353</v>
      </c>
      <c r="C42" s="847" t="s">
        <v>380</v>
      </c>
      <c r="D42" s="848" t="s">
        <v>4777</v>
      </c>
      <c r="E42" s="627">
        <v>500000</v>
      </c>
      <c r="F42" s="628">
        <f t="shared" si="0"/>
        <v>14350000</v>
      </c>
      <c r="G42" s="849">
        <v>500000</v>
      </c>
      <c r="H42" s="850">
        <f t="shared" si="1"/>
        <v>14350000</v>
      </c>
      <c r="I42" s="851" t="s">
        <v>46</v>
      </c>
      <c r="J42" s="859" t="s">
        <v>354</v>
      </c>
      <c r="K42" s="252"/>
    </row>
    <row r="43" spans="1:11" ht="51">
      <c r="A43" s="625">
        <v>38</v>
      </c>
      <c r="B43" s="860" t="s">
        <v>370</v>
      </c>
      <c r="C43" s="861" t="s">
        <v>2098</v>
      </c>
      <c r="D43" s="862" t="s">
        <v>2099</v>
      </c>
      <c r="E43" s="863">
        <v>780000</v>
      </c>
      <c r="F43" s="628">
        <f t="shared" si="0"/>
        <v>15130000</v>
      </c>
      <c r="G43" s="864">
        <v>780000</v>
      </c>
      <c r="H43" s="850">
        <f t="shared" si="1"/>
        <v>15130000</v>
      </c>
      <c r="I43" s="851" t="s">
        <v>46</v>
      </c>
      <c r="J43" s="859" t="s">
        <v>354</v>
      </c>
      <c r="K43" s="252"/>
    </row>
    <row r="44" spans="1:11" ht="38.25">
      <c r="A44" s="845">
        <v>39</v>
      </c>
      <c r="B44" s="846" t="s">
        <v>364</v>
      </c>
      <c r="C44" s="847" t="s">
        <v>4778</v>
      </c>
      <c r="D44" s="848" t="s">
        <v>4779</v>
      </c>
      <c r="E44" s="627">
        <v>550000</v>
      </c>
      <c r="F44" s="628">
        <f t="shared" si="0"/>
        <v>15680000</v>
      </c>
      <c r="G44" s="849">
        <v>550000</v>
      </c>
      <c r="H44" s="850">
        <f t="shared" si="1"/>
        <v>15680000</v>
      </c>
      <c r="I44" s="851" t="s">
        <v>14</v>
      </c>
      <c r="J44" s="852" t="s">
        <v>128</v>
      </c>
      <c r="K44" s="252"/>
    </row>
    <row r="45" spans="1:11" ht="51">
      <c r="A45" s="625">
        <v>40</v>
      </c>
      <c r="B45" s="846" t="s">
        <v>3054</v>
      </c>
      <c r="C45" s="847" t="s">
        <v>4780</v>
      </c>
      <c r="D45" s="848" t="s">
        <v>3059</v>
      </c>
      <c r="E45" s="627">
        <v>50000</v>
      </c>
      <c r="F45" s="628">
        <f t="shared" si="0"/>
        <v>15730000</v>
      </c>
      <c r="G45" s="849">
        <f>E45</f>
        <v>50000</v>
      </c>
      <c r="H45" s="850">
        <f t="shared" si="1"/>
        <v>15730000</v>
      </c>
      <c r="I45" s="851" t="s">
        <v>360</v>
      </c>
      <c r="J45" s="859" t="s">
        <v>361</v>
      </c>
      <c r="K45" s="252"/>
    </row>
    <row r="46" spans="1:11" ht="38.25">
      <c r="A46" s="845">
        <v>41</v>
      </c>
      <c r="B46" s="846" t="s">
        <v>3063</v>
      </c>
      <c r="C46" s="847" t="s">
        <v>3079</v>
      </c>
      <c r="D46" s="848" t="s">
        <v>4781</v>
      </c>
      <c r="E46" s="627">
        <v>120000</v>
      </c>
      <c r="F46" s="628">
        <f t="shared" si="0"/>
        <v>15850000</v>
      </c>
      <c r="G46" s="849">
        <v>120000</v>
      </c>
      <c r="H46" s="850">
        <f t="shared" si="1"/>
        <v>15850000</v>
      </c>
      <c r="I46" s="851" t="s">
        <v>13</v>
      </c>
      <c r="J46" s="859" t="s">
        <v>355</v>
      </c>
      <c r="K46" s="252"/>
    </row>
    <row r="47" spans="1:11" ht="25.5">
      <c r="A47" s="625">
        <v>42</v>
      </c>
      <c r="B47" s="846" t="s">
        <v>3065</v>
      </c>
      <c r="C47" s="847" t="s">
        <v>3066</v>
      </c>
      <c r="D47" s="848" t="s">
        <v>3077</v>
      </c>
      <c r="E47" s="627">
        <v>110000</v>
      </c>
      <c r="F47" s="628">
        <f t="shared" si="0"/>
        <v>15960000</v>
      </c>
      <c r="G47" s="849">
        <v>110000</v>
      </c>
      <c r="H47" s="850">
        <f t="shared" si="1"/>
        <v>15960000</v>
      </c>
      <c r="I47" s="851" t="s">
        <v>13</v>
      </c>
      <c r="J47" s="859" t="s">
        <v>355</v>
      </c>
      <c r="K47" s="252"/>
    </row>
    <row r="48" spans="1:11" ht="51">
      <c r="A48" s="845">
        <v>43</v>
      </c>
      <c r="B48" s="846" t="s">
        <v>3055</v>
      </c>
      <c r="C48" s="881" t="s">
        <v>3082</v>
      </c>
      <c r="D48" s="855" t="s">
        <v>3084</v>
      </c>
      <c r="E48" s="627">
        <v>120000</v>
      </c>
      <c r="F48" s="628">
        <f t="shared" si="0"/>
        <v>16080000</v>
      </c>
      <c r="G48" s="849">
        <v>120000</v>
      </c>
      <c r="H48" s="850">
        <f t="shared" si="1"/>
        <v>16080000</v>
      </c>
      <c r="I48" s="851" t="s">
        <v>360</v>
      </c>
      <c r="J48" s="859" t="s">
        <v>361</v>
      </c>
      <c r="K48" s="252"/>
    </row>
    <row r="49" spans="1:11" ht="38.25">
      <c r="A49" s="845">
        <v>44</v>
      </c>
      <c r="B49" s="870" t="s">
        <v>349</v>
      </c>
      <c r="C49" s="882" t="s">
        <v>4782</v>
      </c>
      <c r="D49" s="872" t="s">
        <v>4783</v>
      </c>
      <c r="E49" s="873">
        <v>990000</v>
      </c>
      <c r="F49" s="628">
        <f t="shared" si="0"/>
        <v>17070000</v>
      </c>
      <c r="G49" s="874">
        <v>990000</v>
      </c>
      <c r="H49" s="850">
        <f t="shared" si="1"/>
        <v>17070000</v>
      </c>
      <c r="I49" s="851" t="s">
        <v>140</v>
      </c>
      <c r="J49" s="859" t="s">
        <v>350</v>
      </c>
      <c r="K49" s="252"/>
    </row>
    <row r="50" spans="1:11" ht="38.25">
      <c r="A50" s="845">
        <v>45</v>
      </c>
      <c r="B50" s="846" t="s">
        <v>365</v>
      </c>
      <c r="C50" s="847" t="s">
        <v>4784</v>
      </c>
      <c r="D50" s="855" t="s">
        <v>4785</v>
      </c>
      <c r="E50" s="627">
        <v>350000</v>
      </c>
      <c r="F50" s="628">
        <f t="shared" si="0"/>
        <v>17420000</v>
      </c>
      <c r="G50" s="849">
        <v>350000</v>
      </c>
      <c r="H50" s="850">
        <f t="shared" si="1"/>
        <v>17420000</v>
      </c>
      <c r="I50" s="851" t="s">
        <v>11</v>
      </c>
      <c r="J50" s="852" t="s">
        <v>366</v>
      </c>
      <c r="K50" s="252"/>
    </row>
    <row r="51" spans="1:11" ht="51">
      <c r="A51" s="625">
        <v>46</v>
      </c>
      <c r="B51" s="846" t="s">
        <v>353</v>
      </c>
      <c r="C51" s="847" t="s">
        <v>403</v>
      </c>
      <c r="D51" s="848" t="s">
        <v>404</v>
      </c>
      <c r="E51" s="627">
        <v>165000</v>
      </c>
      <c r="F51" s="628">
        <f t="shared" si="0"/>
        <v>17585000</v>
      </c>
      <c r="G51" s="849">
        <v>165000</v>
      </c>
      <c r="H51" s="850">
        <f t="shared" si="1"/>
        <v>17585000</v>
      </c>
      <c r="I51" s="851" t="s">
        <v>46</v>
      </c>
      <c r="J51" s="859" t="s">
        <v>354</v>
      </c>
      <c r="K51" s="252"/>
    </row>
    <row r="52" spans="1:11" ht="38.25">
      <c r="A52" s="845">
        <v>47</v>
      </c>
      <c r="B52" s="846" t="s">
        <v>370</v>
      </c>
      <c r="C52" s="847" t="s">
        <v>422</v>
      </c>
      <c r="D52" s="855" t="s">
        <v>423</v>
      </c>
      <c r="E52" s="627">
        <v>280000</v>
      </c>
      <c r="F52" s="628">
        <f t="shared" si="0"/>
        <v>17865000</v>
      </c>
      <c r="G52" s="849">
        <v>280000</v>
      </c>
      <c r="H52" s="850">
        <f t="shared" si="1"/>
        <v>17865000</v>
      </c>
      <c r="I52" s="851" t="s">
        <v>46</v>
      </c>
      <c r="J52" s="859" t="s">
        <v>354</v>
      </c>
      <c r="K52" s="252"/>
    </row>
    <row r="53" spans="1:11" ht="38.25">
      <c r="A53" s="625">
        <v>48</v>
      </c>
      <c r="B53" s="846" t="s">
        <v>4755</v>
      </c>
      <c r="C53" s="847" t="s">
        <v>4786</v>
      </c>
      <c r="D53" s="848" t="s">
        <v>3075</v>
      </c>
      <c r="E53" s="627">
        <v>30000</v>
      </c>
      <c r="F53" s="628">
        <f t="shared" si="0"/>
        <v>17895000</v>
      </c>
      <c r="G53" s="849">
        <v>30000</v>
      </c>
      <c r="H53" s="850">
        <f t="shared" si="1"/>
        <v>17895000</v>
      </c>
      <c r="I53" s="851" t="s">
        <v>360</v>
      </c>
      <c r="J53" s="852" t="s">
        <v>361</v>
      </c>
      <c r="K53" s="252"/>
    </row>
    <row r="54" spans="1:11" ht="25.5">
      <c r="A54" s="845">
        <v>49</v>
      </c>
      <c r="B54" s="846" t="s">
        <v>356</v>
      </c>
      <c r="C54" s="847" t="s">
        <v>3056</v>
      </c>
      <c r="D54" s="848" t="s">
        <v>3060</v>
      </c>
      <c r="E54" s="627">
        <v>475000</v>
      </c>
      <c r="F54" s="628">
        <f t="shared" si="0"/>
        <v>18370000</v>
      </c>
      <c r="G54" s="849">
        <f>E54</f>
        <v>475000</v>
      </c>
      <c r="H54" s="850">
        <f t="shared" si="1"/>
        <v>18370000</v>
      </c>
      <c r="I54" s="851" t="s">
        <v>44</v>
      </c>
      <c r="J54" s="852" t="s">
        <v>358</v>
      </c>
      <c r="K54" s="252"/>
    </row>
    <row r="55" spans="1:11" ht="51">
      <c r="A55" s="625">
        <v>50</v>
      </c>
      <c r="B55" s="870" t="s">
        <v>348</v>
      </c>
      <c r="C55" s="871" t="s">
        <v>4787</v>
      </c>
      <c r="D55" s="883" t="s">
        <v>4788</v>
      </c>
      <c r="E55" s="873">
        <v>130000</v>
      </c>
      <c r="F55" s="628">
        <f t="shared" si="0"/>
        <v>18500000</v>
      </c>
      <c r="G55" s="874">
        <v>130000</v>
      </c>
      <c r="H55" s="850">
        <f t="shared" si="1"/>
        <v>18500000</v>
      </c>
      <c r="I55" s="851" t="s">
        <v>15</v>
      </c>
      <c r="J55" s="852" t="s">
        <v>126</v>
      </c>
      <c r="K55" s="252"/>
    </row>
    <row r="56" spans="1:11" ht="38.25">
      <c r="A56" s="845">
        <v>51</v>
      </c>
      <c r="B56" s="846" t="s">
        <v>351</v>
      </c>
      <c r="C56" s="847" t="s">
        <v>362</v>
      </c>
      <c r="D56" s="848" t="s">
        <v>363</v>
      </c>
      <c r="E56" s="627">
        <v>500000</v>
      </c>
      <c r="F56" s="628">
        <f t="shared" si="0"/>
        <v>19000000</v>
      </c>
      <c r="G56" s="849">
        <v>500000</v>
      </c>
      <c r="H56" s="850">
        <f t="shared" si="1"/>
        <v>19000000</v>
      </c>
      <c r="I56" s="851" t="s">
        <v>16</v>
      </c>
      <c r="J56" s="852" t="s">
        <v>352</v>
      </c>
      <c r="K56" s="252"/>
    </row>
    <row r="57" spans="1:11" ht="51">
      <c r="A57" s="625">
        <v>52</v>
      </c>
      <c r="B57" s="846" t="s">
        <v>347</v>
      </c>
      <c r="C57" s="847" t="s">
        <v>2587</v>
      </c>
      <c r="D57" s="848" t="s">
        <v>4789</v>
      </c>
      <c r="E57" s="627">
        <v>100000</v>
      </c>
      <c r="F57" s="628">
        <f t="shared" si="0"/>
        <v>19100000</v>
      </c>
      <c r="G57" s="849">
        <v>100000</v>
      </c>
      <c r="H57" s="850">
        <f t="shared" si="1"/>
        <v>19100000</v>
      </c>
      <c r="I57" s="851" t="s">
        <v>89</v>
      </c>
      <c r="J57" s="859" t="s">
        <v>124</v>
      </c>
      <c r="K57" s="252"/>
    </row>
    <row r="58" spans="1:11" ht="38.25">
      <c r="A58" s="845">
        <v>53</v>
      </c>
      <c r="B58" s="846" t="s">
        <v>349</v>
      </c>
      <c r="C58" s="847" t="s">
        <v>415</v>
      </c>
      <c r="D58" s="855" t="s">
        <v>2093</v>
      </c>
      <c r="E58" s="627">
        <v>660000</v>
      </c>
      <c r="F58" s="628">
        <f t="shared" si="0"/>
        <v>19760000</v>
      </c>
      <c r="G58" s="849">
        <v>660000</v>
      </c>
      <c r="H58" s="850">
        <f t="shared" si="1"/>
        <v>19760000</v>
      </c>
      <c r="I58" s="851" t="s">
        <v>140</v>
      </c>
      <c r="J58" s="852" t="s">
        <v>350</v>
      </c>
      <c r="K58" s="252"/>
    </row>
    <row r="59" spans="1:11" ht="38.25">
      <c r="A59" s="625">
        <v>54</v>
      </c>
      <c r="B59" s="846" t="s">
        <v>351</v>
      </c>
      <c r="C59" s="847" t="s">
        <v>367</v>
      </c>
      <c r="D59" s="848" t="s">
        <v>4790</v>
      </c>
      <c r="E59" s="627">
        <v>195000</v>
      </c>
      <c r="F59" s="628">
        <f t="shared" si="0"/>
        <v>19955000</v>
      </c>
      <c r="G59" s="849">
        <v>195000</v>
      </c>
      <c r="H59" s="850">
        <f t="shared" si="1"/>
        <v>19955000</v>
      </c>
      <c r="I59" s="851" t="s">
        <v>16</v>
      </c>
      <c r="J59" s="852" t="s">
        <v>352</v>
      </c>
      <c r="K59" s="252"/>
    </row>
    <row r="60" spans="1:11" ht="51">
      <c r="A60" s="845">
        <v>55</v>
      </c>
      <c r="B60" s="846" t="s">
        <v>370</v>
      </c>
      <c r="C60" s="847" t="s">
        <v>3165</v>
      </c>
      <c r="D60" s="855" t="s">
        <v>3166</v>
      </c>
      <c r="E60" s="627">
        <v>75000</v>
      </c>
      <c r="F60" s="628">
        <f t="shared" si="0"/>
        <v>20030000</v>
      </c>
      <c r="G60" s="849">
        <v>75000</v>
      </c>
      <c r="H60" s="850">
        <f t="shared" si="1"/>
        <v>20030000</v>
      </c>
      <c r="I60" s="851" t="s">
        <v>46</v>
      </c>
      <c r="J60" s="852" t="s">
        <v>354</v>
      </c>
      <c r="K60" s="252"/>
    </row>
    <row r="61" spans="1:11" ht="25.5">
      <c r="A61" s="625">
        <v>56</v>
      </c>
      <c r="B61" s="846" t="s">
        <v>356</v>
      </c>
      <c r="C61" s="847" t="s">
        <v>357</v>
      </c>
      <c r="D61" s="855" t="s">
        <v>394</v>
      </c>
      <c r="E61" s="627">
        <v>250000</v>
      </c>
      <c r="F61" s="628">
        <f t="shared" si="0"/>
        <v>20280000</v>
      </c>
      <c r="G61" s="849">
        <v>250000</v>
      </c>
      <c r="H61" s="850">
        <f t="shared" si="1"/>
        <v>20280000</v>
      </c>
      <c r="I61" s="851" t="s">
        <v>44</v>
      </c>
      <c r="J61" s="852" t="s">
        <v>358</v>
      </c>
      <c r="K61" s="252"/>
    </row>
    <row r="62" spans="1:11" ht="38.25">
      <c r="A62" s="845">
        <v>57</v>
      </c>
      <c r="B62" s="846" t="s">
        <v>365</v>
      </c>
      <c r="C62" s="847" t="s">
        <v>4791</v>
      </c>
      <c r="D62" s="855"/>
      <c r="E62" s="627">
        <v>18000</v>
      </c>
      <c r="F62" s="628">
        <f t="shared" si="0"/>
        <v>20298000</v>
      </c>
      <c r="G62" s="849">
        <v>18000</v>
      </c>
      <c r="H62" s="850">
        <f t="shared" si="1"/>
        <v>20298000</v>
      </c>
      <c r="I62" s="851" t="s">
        <v>11</v>
      </c>
      <c r="J62" s="852" t="s">
        <v>366</v>
      </c>
      <c r="K62" s="252"/>
    </row>
    <row r="63" spans="1:11" ht="38.25">
      <c r="A63" s="625">
        <v>58</v>
      </c>
      <c r="B63" s="846" t="s">
        <v>348</v>
      </c>
      <c r="C63" s="847" t="s">
        <v>388</v>
      </c>
      <c r="D63" s="855" t="s">
        <v>4792</v>
      </c>
      <c r="E63" s="627">
        <v>350000</v>
      </c>
      <c r="F63" s="628">
        <f t="shared" si="0"/>
        <v>20648000</v>
      </c>
      <c r="G63" s="849">
        <v>350000</v>
      </c>
      <c r="H63" s="850">
        <f t="shared" si="1"/>
        <v>20648000</v>
      </c>
      <c r="I63" s="851" t="s">
        <v>15</v>
      </c>
      <c r="J63" s="859" t="s">
        <v>126</v>
      </c>
      <c r="K63" s="252"/>
    </row>
    <row r="64" spans="1:11" ht="51">
      <c r="A64" s="845">
        <v>59</v>
      </c>
      <c r="B64" s="870" t="s">
        <v>365</v>
      </c>
      <c r="C64" s="871" t="s">
        <v>4793</v>
      </c>
      <c r="D64" s="872"/>
      <c r="E64" s="873">
        <v>400000</v>
      </c>
      <c r="F64" s="628">
        <f t="shared" si="0"/>
        <v>21048000</v>
      </c>
      <c r="G64" s="874">
        <v>400000</v>
      </c>
      <c r="H64" s="850">
        <f t="shared" si="1"/>
        <v>21048000</v>
      </c>
      <c r="I64" s="851" t="s">
        <v>11</v>
      </c>
      <c r="J64" s="859" t="s">
        <v>366</v>
      </c>
      <c r="K64" s="252"/>
    </row>
    <row r="65" spans="1:11" ht="63.75">
      <c r="A65" s="625">
        <v>60</v>
      </c>
      <c r="B65" s="870" t="s">
        <v>2095</v>
      </c>
      <c r="C65" s="871" t="s">
        <v>4794</v>
      </c>
      <c r="D65" s="872" t="s">
        <v>4795</v>
      </c>
      <c r="E65" s="873">
        <v>90000</v>
      </c>
      <c r="F65" s="628">
        <f t="shared" si="0"/>
        <v>21138000</v>
      </c>
      <c r="G65" s="874">
        <v>90000</v>
      </c>
      <c r="H65" s="850">
        <f t="shared" si="1"/>
        <v>21138000</v>
      </c>
      <c r="I65" s="851" t="s">
        <v>13</v>
      </c>
      <c r="J65" s="859" t="s">
        <v>355</v>
      </c>
      <c r="K65" s="252"/>
    </row>
    <row r="66" spans="1:11" ht="38.25">
      <c r="A66" s="845">
        <v>61</v>
      </c>
      <c r="B66" s="870" t="s">
        <v>365</v>
      </c>
      <c r="C66" s="871" t="s">
        <v>4796</v>
      </c>
      <c r="D66" s="872"/>
      <c r="E66" s="873">
        <v>250000</v>
      </c>
      <c r="F66" s="628">
        <f t="shared" si="0"/>
        <v>21388000</v>
      </c>
      <c r="G66" s="874">
        <v>250000</v>
      </c>
      <c r="H66" s="850">
        <f t="shared" si="1"/>
        <v>21388000</v>
      </c>
      <c r="I66" s="851" t="s">
        <v>11</v>
      </c>
      <c r="J66" s="859" t="s">
        <v>366</v>
      </c>
      <c r="K66" s="252"/>
    </row>
    <row r="67" spans="1:11" ht="38.25">
      <c r="A67" s="625">
        <v>62</v>
      </c>
      <c r="B67" s="846" t="s">
        <v>349</v>
      </c>
      <c r="C67" s="847" t="s">
        <v>399</v>
      </c>
      <c r="D67" s="848" t="s">
        <v>400</v>
      </c>
      <c r="E67" s="627">
        <v>264000</v>
      </c>
      <c r="F67" s="628">
        <f t="shared" si="0"/>
        <v>21652000</v>
      </c>
      <c r="G67" s="849">
        <v>264000</v>
      </c>
      <c r="H67" s="850">
        <f t="shared" si="1"/>
        <v>21652000</v>
      </c>
      <c r="I67" s="851" t="s">
        <v>140</v>
      </c>
      <c r="J67" s="852" t="s">
        <v>350</v>
      </c>
      <c r="K67" s="252"/>
    </row>
    <row r="68" spans="1:11">
      <c r="A68" s="845">
        <v>63</v>
      </c>
      <c r="F68" s="628">
        <f t="shared" si="0"/>
        <v>21652000</v>
      </c>
      <c r="H68" s="850">
        <f t="shared" si="1"/>
        <v>21652000</v>
      </c>
      <c r="K68" s="252"/>
    </row>
    <row r="69" spans="1:11" ht="38.25">
      <c r="A69" s="625">
        <v>64</v>
      </c>
      <c r="B69" s="846" t="s">
        <v>370</v>
      </c>
      <c r="C69" s="847" t="s">
        <v>3167</v>
      </c>
      <c r="D69" s="855" t="s">
        <v>3168</v>
      </c>
      <c r="E69" s="627">
        <v>500000</v>
      </c>
      <c r="F69" s="628">
        <f t="shared" si="0"/>
        <v>22152000</v>
      </c>
      <c r="G69" s="849">
        <v>500000</v>
      </c>
      <c r="H69" s="850">
        <f t="shared" si="1"/>
        <v>22152000</v>
      </c>
      <c r="I69" s="851" t="s">
        <v>46</v>
      </c>
      <c r="J69" s="859" t="s">
        <v>354</v>
      </c>
      <c r="K69" s="252"/>
    </row>
    <row r="70" spans="1:11" ht="25.5">
      <c r="A70" s="845">
        <v>65</v>
      </c>
      <c r="B70" s="870" t="s">
        <v>4755</v>
      </c>
      <c r="C70" s="871" t="s">
        <v>4797</v>
      </c>
      <c r="D70" s="884" t="s">
        <v>4798</v>
      </c>
      <c r="E70" s="873">
        <v>15000</v>
      </c>
      <c r="F70" s="628">
        <f t="shared" si="0"/>
        <v>22167000</v>
      </c>
      <c r="G70" s="874">
        <v>15000</v>
      </c>
      <c r="H70" s="850">
        <f t="shared" si="1"/>
        <v>22167000</v>
      </c>
      <c r="I70" s="851" t="s">
        <v>360</v>
      </c>
      <c r="J70" s="859" t="s">
        <v>361</v>
      </c>
      <c r="K70" s="252"/>
    </row>
    <row r="71" spans="1:11" ht="38.25">
      <c r="A71" s="625">
        <v>66</v>
      </c>
      <c r="B71" s="846" t="s">
        <v>351</v>
      </c>
      <c r="C71" s="847" t="s">
        <v>4799</v>
      </c>
      <c r="D71" s="848" t="s">
        <v>4800</v>
      </c>
      <c r="E71" s="627">
        <v>250000</v>
      </c>
      <c r="F71" s="628">
        <f t="shared" si="0"/>
        <v>22417000</v>
      </c>
      <c r="G71" s="849">
        <v>250000</v>
      </c>
      <c r="H71" s="850">
        <f t="shared" si="1"/>
        <v>22417000</v>
      </c>
      <c r="I71" s="851" t="s">
        <v>16</v>
      </c>
      <c r="J71" s="852" t="s">
        <v>352</v>
      </c>
      <c r="K71" s="252"/>
    </row>
    <row r="72" spans="1:11" ht="38.25">
      <c r="A72" s="845">
        <v>67</v>
      </c>
      <c r="B72" s="846" t="s">
        <v>359</v>
      </c>
      <c r="C72" s="847" t="s">
        <v>410</v>
      </c>
      <c r="D72" s="848" t="s">
        <v>411</v>
      </c>
      <c r="E72" s="627">
        <v>220000</v>
      </c>
      <c r="F72" s="628">
        <f t="shared" ref="F72:F119" si="2">SUM(F71+E72)</f>
        <v>22637000</v>
      </c>
      <c r="G72" s="849">
        <v>220000</v>
      </c>
      <c r="H72" s="850">
        <f t="shared" ref="H72:H119" si="3">SUM(H71+G72)</f>
        <v>22637000</v>
      </c>
      <c r="I72" s="851" t="s">
        <v>51</v>
      </c>
      <c r="J72" s="859" t="s">
        <v>358</v>
      </c>
      <c r="K72" s="252"/>
    </row>
    <row r="73" spans="1:11" ht="38.25">
      <c r="A73" s="625">
        <v>68</v>
      </c>
      <c r="B73" s="846" t="s">
        <v>356</v>
      </c>
      <c r="C73" s="847" t="s">
        <v>398</v>
      </c>
      <c r="D73" s="855" t="s">
        <v>4801</v>
      </c>
      <c r="E73" s="627">
        <v>1650000</v>
      </c>
      <c r="F73" s="628">
        <f t="shared" si="2"/>
        <v>24287000</v>
      </c>
      <c r="G73" s="849">
        <v>1650000</v>
      </c>
      <c r="H73" s="850">
        <f t="shared" si="3"/>
        <v>24287000</v>
      </c>
      <c r="I73" s="851" t="s">
        <v>44</v>
      </c>
      <c r="J73" s="852" t="s">
        <v>358</v>
      </c>
      <c r="K73" s="252"/>
    </row>
    <row r="74" spans="1:11" ht="38.25">
      <c r="A74" s="845">
        <v>69</v>
      </c>
      <c r="B74" s="870" t="s">
        <v>347</v>
      </c>
      <c r="C74" s="871" t="s">
        <v>4802</v>
      </c>
      <c r="D74" s="848" t="s">
        <v>4803</v>
      </c>
      <c r="E74" s="873">
        <v>150000</v>
      </c>
      <c r="F74" s="628">
        <f t="shared" si="2"/>
        <v>24437000</v>
      </c>
      <c r="G74" s="874">
        <v>150000</v>
      </c>
      <c r="H74" s="850">
        <f t="shared" si="3"/>
        <v>24437000</v>
      </c>
      <c r="I74" s="851" t="s">
        <v>89</v>
      </c>
      <c r="J74" s="852" t="s">
        <v>124</v>
      </c>
      <c r="K74" s="252"/>
    </row>
    <row r="75" spans="1:11" ht="51">
      <c r="A75" s="625">
        <v>70</v>
      </c>
      <c r="B75" s="870" t="s">
        <v>349</v>
      </c>
      <c r="C75" s="871" t="s">
        <v>4804</v>
      </c>
      <c r="D75" s="872" t="s">
        <v>4805</v>
      </c>
      <c r="E75" s="873">
        <v>330000</v>
      </c>
      <c r="F75" s="628">
        <f t="shared" si="2"/>
        <v>24767000</v>
      </c>
      <c r="G75" s="874">
        <v>330000</v>
      </c>
      <c r="H75" s="850">
        <f t="shared" si="3"/>
        <v>24767000</v>
      </c>
      <c r="I75" s="851" t="s">
        <v>140</v>
      </c>
      <c r="J75" s="852" t="s">
        <v>350</v>
      </c>
      <c r="K75" s="252"/>
    </row>
    <row r="76" spans="1:11" ht="51">
      <c r="A76" s="845">
        <v>71</v>
      </c>
      <c r="B76" s="846" t="s">
        <v>370</v>
      </c>
      <c r="C76" s="847" t="s">
        <v>3171</v>
      </c>
      <c r="D76" s="848" t="s">
        <v>3172</v>
      </c>
      <c r="E76" s="627">
        <v>150000</v>
      </c>
      <c r="F76" s="628">
        <f t="shared" si="2"/>
        <v>24917000</v>
      </c>
      <c r="G76" s="849">
        <v>150000</v>
      </c>
      <c r="H76" s="850">
        <f t="shared" si="3"/>
        <v>24917000</v>
      </c>
      <c r="I76" s="851" t="s">
        <v>46</v>
      </c>
      <c r="J76" s="859" t="s">
        <v>354</v>
      </c>
      <c r="K76" s="252"/>
    </row>
    <row r="77" spans="1:11" s="252" customFormat="1" ht="63.75">
      <c r="A77" s="625">
        <v>72</v>
      </c>
      <c r="B77" s="870" t="s">
        <v>365</v>
      </c>
      <c r="C77" s="871" t="s">
        <v>4806</v>
      </c>
      <c r="D77" s="883"/>
      <c r="E77" s="873">
        <v>250000</v>
      </c>
      <c r="F77" s="628">
        <f t="shared" si="2"/>
        <v>25167000</v>
      </c>
      <c r="G77" s="874">
        <v>250000</v>
      </c>
      <c r="H77" s="850">
        <f t="shared" si="3"/>
        <v>25167000</v>
      </c>
      <c r="I77" s="851" t="s">
        <v>11</v>
      </c>
      <c r="J77" s="859" t="s">
        <v>366</v>
      </c>
      <c r="K77" s="885" t="s">
        <v>23</v>
      </c>
    </row>
    <row r="78" spans="1:11" ht="38.25">
      <c r="A78" s="845">
        <v>73</v>
      </c>
      <c r="B78" s="870" t="s">
        <v>4755</v>
      </c>
      <c r="C78" s="871" t="s">
        <v>4807</v>
      </c>
      <c r="D78" s="883" t="s">
        <v>4808</v>
      </c>
      <c r="E78" s="873">
        <v>50000</v>
      </c>
      <c r="F78" s="628">
        <f t="shared" si="2"/>
        <v>25217000</v>
      </c>
      <c r="G78" s="874">
        <v>50000</v>
      </c>
      <c r="H78" s="850">
        <f t="shared" si="3"/>
        <v>25217000</v>
      </c>
      <c r="I78" s="851" t="s">
        <v>360</v>
      </c>
      <c r="J78" s="859" t="s">
        <v>361</v>
      </c>
      <c r="K78" s="252"/>
    </row>
    <row r="79" spans="1:11" ht="63.75">
      <c r="A79" s="625">
        <v>74</v>
      </c>
      <c r="B79" s="846" t="s">
        <v>359</v>
      </c>
      <c r="C79" s="847" t="s">
        <v>408</v>
      </c>
      <c r="D79" s="848" t="s">
        <v>3061</v>
      </c>
      <c r="E79" s="627">
        <v>660000</v>
      </c>
      <c r="F79" s="628">
        <f t="shared" si="2"/>
        <v>25877000</v>
      </c>
      <c r="G79" s="849">
        <f>E79</f>
        <v>660000</v>
      </c>
      <c r="H79" s="850">
        <f t="shared" si="3"/>
        <v>25877000</v>
      </c>
      <c r="I79" s="851" t="s">
        <v>51</v>
      </c>
      <c r="J79" s="859" t="s">
        <v>358</v>
      </c>
      <c r="K79" s="252"/>
    </row>
    <row r="80" spans="1:11" ht="25.5">
      <c r="A80" s="845">
        <v>75</v>
      </c>
      <c r="B80" s="870" t="s">
        <v>347</v>
      </c>
      <c r="C80" s="871" t="s">
        <v>4809</v>
      </c>
      <c r="D80" s="883" t="s">
        <v>4810</v>
      </c>
      <c r="E80" s="873">
        <v>255000</v>
      </c>
      <c r="F80" s="628">
        <f t="shared" si="2"/>
        <v>26132000</v>
      </c>
      <c r="G80" s="874">
        <v>255000</v>
      </c>
      <c r="H80" s="850">
        <f t="shared" si="3"/>
        <v>26132000</v>
      </c>
      <c r="I80" s="851" t="s">
        <v>89</v>
      </c>
      <c r="J80" s="859" t="s">
        <v>124</v>
      </c>
      <c r="K80" s="252"/>
    </row>
    <row r="81" spans="1:11" ht="25.5">
      <c r="A81" s="625">
        <v>76</v>
      </c>
      <c r="B81" s="870" t="s">
        <v>365</v>
      </c>
      <c r="C81" s="871" t="s">
        <v>4811</v>
      </c>
      <c r="D81" s="883"/>
      <c r="E81" s="873">
        <v>20000</v>
      </c>
      <c r="F81" s="628">
        <f t="shared" si="2"/>
        <v>26152000</v>
      </c>
      <c r="G81" s="874">
        <v>20000</v>
      </c>
      <c r="H81" s="850">
        <f t="shared" si="3"/>
        <v>26152000</v>
      </c>
      <c r="I81" s="851" t="s">
        <v>11</v>
      </c>
      <c r="J81" s="859" t="s">
        <v>366</v>
      </c>
      <c r="K81" s="252"/>
    </row>
    <row r="82" spans="1:11" ht="38.25">
      <c r="A82" s="845">
        <v>77</v>
      </c>
      <c r="B82" s="846" t="s">
        <v>370</v>
      </c>
      <c r="C82" s="847" t="s">
        <v>4812</v>
      </c>
      <c r="D82" s="848" t="s">
        <v>3173</v>
      </c>
      <c r="E82" s="627">
        <v>20000</v>
      </c>
      <c r="F82" s="628">
        <f t="shared" si="2"/>
        <v>26172000</v>
      </c>
      <c r="G82" s="849">
        <v>20000</v>
      </c>
      <c r="H82" s="850">
        <f t="shared" si="3"/>
        <v>26172000</v>
      </c>
      <c r="I82" s="851" t="s">
        <v>46</v>
      </c>
      <c r="J82" s="859" t="s">
        <v>354</v>
      </c>
      <c r="K82" s="252"/>
    </row>
    <row r="83" spans="1:11" ht="38.25">
      <c r="A83" s="625">
        <v>78</v>
      </c>
      <c r="B83" s="846" t="s">
        <v>4755</v>
      </c>
      <c r="C83" s="881" t="s">
        <v>401</v>
      </c>
      <c r="D83" s="855" t="s">
        <v>402</v>
      </c>
      <c r="E83" s="627">
        <v>150000</v>
      </c>
      <c r="F83" s="628">
        <f t="shared" si="2"/>
        <v>26322000</v>
      </c>
      <c r="G83" s="849">
        <v>150000</v>
      </c>
      <c r="H83" s="850">
        <f t="shared" si="3"/>
        <v>26322000</v>
      </c>
      <c r="I83" s="851" t="s">
        <v>360</v>
      </c>
      <c r="J83" s="859" t="s">
        <v>361</v>
      </c>
      <c r="K83" s="252"/>
    </row>
    <row r="84" spans="1:11" ht="51">
      <c r="A84" s="845">
        <v>79</v>
      </c>
      <c r="B84" s="879" t="s">
        <v>359</v>
      </c>
      <c r="C84" s="847" t="s">
        <v>4813</v>
      </c>
      <c r="D84" s="848" t="s">
        <v>4814</v>
      </c>
      <c r="E84" s="627">
        <v>500000</v>
      </c>
      <c r="F84" s="628">
        <f t="shared" si="2"/>
        <v>26822000</v>
      </c>
      <c r="G84" s="849">
        <f>E84</f>
        <v>500000</v>
      </c>
      <c r="H84" s="850">
        <f t="shared" si="3"/>
        <v>26822000</v>
      </c>
      <c r="I84" s="851" t="s">
        <v>51</v>
      </c>
      <c r="J84" s="851" t="s">
        <v>358</v>
      </c>
      <c r="K84" s="252"/>
    </row>
    <row r="85" spans="1:11" ht="38.25">
      <c r="A85" s="625">
        <v>80</v>
      </c>
      <c r="B85" s="846" t="s">
        <v>356</v>
      </c>
      <c r="C85" s="847" t="s">
        <v>413</v>
      </c>
      <c r="D85" s="886" t="s">
        <v>414</v>
      </c>
      <c r="E85" s="627">
        <v>1350000</v>
      </c>
      <c r="F85" s="628">
        <f t="shared" si="2"/>
        <v>28172000</v>
      </c>
      <c r="G85" s="849">
        <v>1350000</v>
      </c>
      <c r="H85" s="850">
        <f t="shared" si="3"/>
        <v>28172000</v>
      </c>
      <c r="I85" s="851" t="s">
        <v>44</v>
      </c>
      <c r="J85" s="852" t="s">
        <v>358</v>
      </c>
      <c r="K85" s="252"/>
    </row>
    <row r="86" spans="1:11" ht="51">
      <c r="A86" s="845">
        <v>81</v>
      </c>
      <c r="B86" s="846" t="s">
        <v>370</v>
      </c>
      <c r="C86" s="847" t="s">
        <v>373</v>
      </c>
      <c r="D86" s="848" t="s">
        <v>4815</v>
      </c>
      <c r="E86" s="627">
        <v>500000</v>
      </c>
      <c r="F86" s="628">
        <f t="shared" si="2"/>
        <v>28672000</v>
      </c>
      <c r="G86" s="849">
        <v>500000</v>
      </c>
      <c r="H86" s="850">
        <f t="shared" si="3"/>
        <v>28672000</v>
      </c>
      <c r="I86" s="851" t="s">
        <v>46</v>
      </c>
      <c r="J86" s="859" t="s">
        <v>354</v>
      </c>
      <c r="K86" s="252"/>
    </row>
    <row r="87" spans="1:11" ht="51">
      <c r="A87" s="625">
        <v>82</v>
      </c>
      <c r="B87" s="846" t="s">
        <v>4755</v>
      </c>
      <c r="C87" s="881" t="s">
        <v>4816</v>
      </c>
      <c r="D87" s="855" t="s">
        <v>406</v>
      </c>
      <c r="E87" s="627">
        <v>200000</v>
      </c>
      <c r="F87" s="628">
        <f t="shared" si="2"/>
        <v>28872000</v>
      </c>
      <c r="G87" s="849">
        <v>200000</v>
      </c>
      <c r="H87" s="850">
        <f t="shared" si="3"/>
        <v>28872000</v>
      </c>
      <c r="I87" s="851" t="s">
        <v>360</v>
      </c>
      <c r="J87" s="859" t="s">
        <v>361</v>
      </c>
      <c r="K87" s="252"/>
    </row>
    <row r="88" spans="1:11" ht="38.25">
      <c r="A88" s="845">
        <v>83</v>
      </c>
      <c r="B88" s="846" t="s">
        <v>359</v>
      </c>
      <c r="C88" s="847" t="s">
        <v>374</v>
      </c>
      <c r="D88" s="848" t="s">
        <v>375</v>
      </c>
      <c r="E88" s="627">
        <v>50000</v>
      </c>
      <c r="F88" s="628">
        <f t="shared" si="2"/>
        <v>28922000</v>
      </c>
      <c r="G88" s="849">
        <v>50000</v>
      </c>
      <c r="H88" s="850">
        <f t="shared" si="3"/>
        <v>28922000</v>
      </c>
      <c r="I88" s="851" t="s">
        <v>51</v>
      </c>
      <c r="J88" s="859" t="s">
        <v>358</v>
      </c>
      <c r="K88" s="252"/>
    </row>
    <row r="89" spans="1:11" ht="63.75">
      <c r="A89" s="625">
        <v>84</v>
      </c>
      <c r="B89" s="846" t="s">
        <v>370</v>
      </c>
      <c r="C89" s="847" t="s">
        <v>3169</v>
      </c>
      <c r="D89" s="848" t="s">
        <v>3170</v>
      </c>
      <c r="E89" s="627">
        <v>200000</v>
      </c>
      <c r="F89" s="628">
        <f t="shared" si="2"/>
        <v>29122000</v>
      </c>
      <c r="G89" s="849">
        <v>200000</v>
      </c>
      <c r="H89" s="850">
        <f t="shared" si="3"/>
        <v>29122000</v>
      </c>
      <c r="I89" s="851" t="s">
        <v>46</v>
      </c>
      <c r="J89" s="859" t="s">
        <v>354</v>
      </c>
      <c r="K89" s="252"/>
    </row>
    <row r="90" spans="1:11" ht="38.25">
      <c r="A90" s="845">
        <v>85</v>
      </c>
      <c r="B90" s="846" t="s">
        <v>4755</v>
      </c>
      <c r="C90" s="847" t="s">
        <v>4817</v>
      </c>
      <c r="D90" s="848" t="s">
        <v>3073</v>
      </c>
      <c r="E90" s="627">
        <v>15000</v>
      </c>
      <c r="F90" s="628">
        <f t="shared" si="2"/>
        <v>29137000</v>
      </c>
      <c r="G90" s="849">
        <v>15000</v>
      </c>
      <c r="H90" s="850">
        <f t="shared" si="3"/>
        <v>29137000</v>
      </c>
      <c r="I90" s="851" t="s">
        <v>360</v>
      </c>
      <c r="J90" s="852" t="s">
        <v>361</v>
      </c>
      <c r="K90" s="252"/>
    </row>
    <row r="91" spans="1:11" ht="38.25">
      <c r="A91" s="625">
        <v>86</v>
      </c>
      <c r="B91" s="846" t="s">
        <v>359</v>
      </c>
      <c r="C91" s="847" t="s">
        <v>3071</v>
      </c>
      <c r="D91" s="848" t="s">
        <v>4818</v>
      </c>
      <c r="E91" s="627">
        <v>100000</v>
      </c>
      <c r="F91" s="628">
        <f t="shared" si="2"/>
        <v>29237000</v>
      </c>
      <c r="G91" s="849">
        <v>100000</v>
      </c>
      <c r="H91" s="850">
        <f t="shared" si="3"/>
        <v>29237000</v>
      </c>
      <c r="I91" s="851" t="s">
        <v>51</v>
      </c>
      <c r="J91" s="859" t="s">
        <v>358</v>
      </c>
      <c r="K91" s="252"/>
    </row>
    <row r="92" spans="1:11" ht="25.5">
      <c r="A92" s="845">
        <v>87</v>
      </c>
      <c r="B92" s="846" t="s">
        <v>370</v>
      </c>
      <c r="C92" s="847" t="s">
        <v>391</v>
      </c>
      <c r="D92" s="855" t="s">
        <v>393</v>
      </c>
      <c r="E92" s="627">
        <v>180000</v>
      </c>
      <c r="F92" s="628">
        <f t="shared" si="2"/>
        <v>29417000</v>
      </c>
      <c r="G92" s="849">
        <v>180000</v>
      </c>
      <c r="H92" s="850">
        <f t="shared" si="3"/>
        <v>29417000</v>
      </c>
      <c r="I92" s="851" t="s">
        <v>46</v>
      </c>
      <c r="J92" s="859" t="s">
        <v>354</v>
      </c>
      <c r="K92" s="252"/>
    </row>
    <row r="93" spans="1:11" ht="38.25">
      <c r="A93" s="625">
        <v>88</v>
      </c>
      <c r="B93" s="870" t="s">
        <v>4755</v>
      </c>
      <c r="C93" s="871" t="s">
        <v>4819</v>
      </c>
      <c r="D93" s="872" t="s">
        <v>4820</v>
      </c>
      <c r="E93" s="873">
        <v>70000</v>
      </c>
      <c r="F93" s="628">
        <f t="shared" si="2"/>
        <v>29487000</v>
      </c>
      <c r="G93" s="874">
        <v>70000</v>
      </c>
      <c r="H93" s="850">
        <f t="shared" si="3"/>
        <v>29487000</v>
      </c>
      <c r="I93" s="851" t="s">
        <v>360</v>
      </c>
      <c r="J93" s="859" t="s">
        <v>361</v>
      </c>
      <c r="K93" s="252"/>
    </row>
    <row r="94" spans="1:11" ht="38.25">
      <c r="A94" s="845">
        <v>89</v>
      </c>
      <c r="B94" s="846" t="s">
        <v>359</v>
      </c>
      <c r="C94" s="847" t="s">
        <v>417</v>
      </c>
      <c r="D94" s="848" t="s">
        <v>4821</v>
      </c>
      <c r="E94" s="627">
        <v>255000</v>
      </c>
      <c r="F94" s="628">
        <f t="shared" si="2"/>
        <v>29742000</v>
      </c>
      <c r="G94" s="849">
        <v>255000</v>
      </c>
      <c r="H94" s="850">
        <f t="shared" si="3"/>
        <v>29742000</v>
      </c>
      <c r="I94" s="851" t="s">
        <v>51</v>
      </c>
      <c r="J94" s="859" t="s">
        <v>358</v>
      </c>
      <c r="K94" s="252"/>
    </row>
    <row r="95" spans="1:11" ht="51">
      <c r="A95" s="625">
        <v>90</v>
      </c>
      <c r="B95" s="846" t="s">
        <v>370</v>
      </c>
      <c r="C95" s="847" t="s">
        <v>3174</v>
      </c>
      <c r="D95" s="848" t="s">
        <v>3175</v>
      </c>
      <c r="E95" s="627">
        <v>20000</v>
      </c>
      <c r="F95" s="628">
        <f t="shared" si="2"/>
        <v>29762000</v>
      </c>
      <c r="G95" s="849">
        <v>20000</v>
      </c>
      <c r="H95" s="850">
        <f t="shared" si="3"/>
        <v>29762000</v>
      </c>
      <c r="I95" s="851" t="s">
        <v>46</v>
      </c>
      <c r="J95" s="859" t="s">
        <v>354</v>
      </c>
      <c r="K95" s="252"/>
    </row>
    <row r="96" spans="1:11" ht="38.25">
      <c r="A96" s="845">
        <v>91</v>
      </c>
      <c r="B96" s="846" t="s">
        <v>4755</v>
      </c>
      <c r="C96" s="881" t="s">
        <v>397</v>
      </c>
      <c r="D96" s="855" t="s">
        <v>3070</v>
      </c>
      <c r="E96" s="627">
        <v>200000</v>
      </c>
      <c r="F96" s="628">
        <f t="shared" si="2"/>
        <v>29962000</v>
      </c>
      <c r="G96" s="849">
        <v>200000</v>
      </c>
      <c r="H96" s="850">
        <f t="shared" si="3"/>
        <v>29962000</v>
      </c>
      <c r="I96" s="851" t="s">
        <v>360</v>
      </c>
      <c r="J96" s="859" t="s">
        <v>361</v>
      </c>
      <c r="K96" s="252"/>
    </row>
    <row r="97" spans="1:11" ht="38.25">
      <c r="A97" s="845">
        <v>92</v>
      </c>
      <c r="B97" s="870" t="s">
        <v>359</v>
      </c>
      <c r="C97" s="882" t="s">
        <v>4822</v>
      </c>
      <c r="D97" s="872" t="s">
        <v>4823</v>
      </c>
      <c r="E97" s="873">
        <v>100000</v>
      </c>
      <c r="F97" s="628">
        <f t="shared" si="2"/>
        <v>30062000</v>
      </c>
      <c r="G97" s="874">
        <v>100000</v>
      </c>
      <c r="H97" s="850">
        <f t="shared" si="3"/>
        <v>30062000</v>
      </c>
      <c r="I97" s="851" t="s">
        <v>51</v>
      </c>
      <c r="J97" s="859" t="s">
        <v>358</v>
      </c>
      <c r="K97" s="252"/>
    </row>
    <row r="98" spans="1:11" ht="25.5">
      <c r="A98" s="845">
        <v>93</v>
      </c>
      <c r="B98" s="846" t="s">
        <v>370</v>
      </c>
      <c r="C98" s="847" t="s">
        <v>405</v>
      </c>
      <c r="D98" s="848" t="s">
        <v>3062</v>
      </c>
      <c r="E98" s="627">
        <v>110000</v>
      </c>
      <c r="F98" s="628">
        <f t="shared" si="2"/>
        <v>30172000</v>
      </c>
      <c r="G98" s="849">
        <v>110000</v>
      </c>
      <c r="H98" s="850">
        <f t="shared" si="3"/>
        <v>30172000</v>
      </c>
      <c r="I98" s="851" t="s">
        <v>46</v>
      </c>
      <c r="J98" s="859" t="s">
        <v>354</v>
      </c>
      <c r="K98" s="252"/>
    </row>
    <row r="99" spans="1:11" ht="63.75">
      <c r="A99" s="845">
        <v>94</v>
      </c>
      <c r="B99" s="846" t="s">
        <v>4755</v>
      </c>
      <c r="C99" s="847" t="s">
        <v>4824</v>
      </c>
      <c r="D99" s="848" t="s">
        <v>3076</v>
      </c>
      <c r="E99" s="627">
        <v>10000</v>
      </c>
      <c r="F99" s="628">
        <f t="shared" si="2"/>
        <v>30182000</v>
      </c>
      <c r="G99" s="849">
        <v>10000</v>
      </c>
      <c r="H99" s="850">
        <f t="shared" si="3"/>
        <v>30182000</v>
      </c>
      <c r="I99" s="851" t="s">
        <v>360</v>
      </c>
      <c r="J99" s="852" t="s">
        <v>361</v>
      </c>
      <c r="K99" s="252"/>
    </row>
    <row r="100" spans="1:11" ht="38.25">
      <c r="A100" s="845">
        <v>95</v>
      </c>
      <c r="B100" s="870" t="s">
        <v>359</v>
      </c>
      <c r="C100" s="871" t="s">
        <v>4825</v>
      </c>
      <c r="D100" s="883" t="s">
        <v>4826</v>
      </c>
      <c r="E100" s="873">
        <v>300000</v>
      </c>
      <c r="F100" s="628">
        <f t="shared" si="2"/>
        <v>30482000</v>
      </c>
      <c r="G100" s="874">
        <v>300000</v>
      </c>
      <c r="H100" s="850">
        <f t="shared" si="3"/>
        <v>30482000</v>
      </c>
      <c r="I100" s="851" t="s">
        <v>51</v>
      </c>
      <c r="J100" s="852" t="s">
        <v>358</v>
      </c>
      <c r="K100" s="252"/>
    </row>
    <row r="101" spans="1:11" ht="38.25">
      <c r="A101" s="845">
        <v>96</v>
      </c>
      <c r="B101" s="846" t="s">
        <v>370</v>
      </c>
      <c r="C101" s="847" t="s">
        <v>3176</v>
      </c>
      <c r="D101" s="855" t="s">
        <v>4827</v>
      </c>
      <c r="E101" s="627">
        <v>200000</v>
      </c>
      <c r="F101" s="628">
        <f t="shared" si="2"/>
        <v>30682000</v>
      </c>
      <c r="G101" s="849">
        <v>200000</v>
      </c>
      <c r="H101" s="850">
        <f t="shared" si="3"/>
        <v>30682000</v>
      </c>
      <c r="I101" s="851" t="s">
        <v>46</v>
      </c>
      <c r="J101" s="859" t="s">
        <v>354</v>
      </c>
      <c r="K101" s="252"/>
    </row>
    <row r="102" spans="1:11" ht="25.5">
      <c r="A102" s="845">
        <v>97</v>
      </c>
      <c r="B102" s="846" t="s">
        <v>370</v>
      </c>
      <c r="C102" s="847" t="s">
        <v>383</v>
      </c>
      <c r="D102" s="848" t="s">
        <v>385</v>
      </c>
      <c r="E102" s="627">
        <v>250000</v>
      </c>
      <c r="F102" s="628">
        <f t="shared" si="2"/>
        <v>30932000</v>
      </c>
      <c r="G102" s="849">
        <v>250000</v>
      </c>
      <c r="H102" s="850">
        <f t="shared" si="3"/>
        <v>30932000</v>
      </c>
      <c r="I102" s="851" t="s">
        <v>46</v>
      </c>
      <c r="J102" s="859" t="s">
        <v>354</v>
      </c>
      <c r="K102" s="252"/>
    </row>
    <row r="103" spans="1:11" ht="25.5">
      <c r="A103" s="845">
        <v>98</v>
      </c>
      <c r="B103" s="846" t="s">
        <v>356</v>
      </c>
      <c r="C103" s="847" t="s">
        <v>416</v>
      </c>
      <c r="D103" s="855" t="s">
        <v>2094</v>
      </c>
      <c r="E103" s="627">
        <v>1430000</v>
      </c>
      <c r="F103" s="628">
        <f t="shared" si="2"/>
        <v>32362000</v>
      </c>
      <c r="G103" s="849">
        <v>1430000</v>
      </c>
      <c r="H103" s="850">
        <f t="shared" si="3"/>
        <v>32362000</v>
      </c>
      <c r="I103" s="851" t="s">
        <v>44</v>
      </c>
      <c r="J103" s="852" t="s">
        <v>358</v>
      </c>
      <c r="K103" s="252"/>
    </row>
    <row r="104" spans="1:11" ht="51">
      <c r="A104" s="845">
        <v>99</v>
      </c>
      <c r="B104" s="846" t="s">
        <v>370</v>
      </c>
      <c r="C104" s="847" t="s">
        <v>3177</v>
      </c>
      <c r="D104" s="855" t="s">
        <v>3178</v>
      </c>
      <c r="E104" s="627">
        <v>100000</v>
      </c>
      <c r="F104" s="628">
        <f t="shared" si="2"/>
        <v>32462000</v>
      </c>
      <c r="G104" s="849">
        <v>100000</v>
      </c>
      <c r="H104" s="850">
        <f t="shared" si="3"/>
        <v>32462000</v>
      </c>
      <c r="I104" s="851" t="s">
        <v>46</v>
      </c>
      <c r="J104" s="859" t="s">
        <v>354</v>
      </c>
      <c r="K104" s="252"/>
    </row>
    <row r="105" spans="1:11" ht="25.5">
      <c r="A105" s="845">
        <v>100</v>
      </c>
      <c r="B105" s="846" t="s">
        <v>356</v>
      </c>
      <c r="C105" s="847" t="s">
        <v>418</v>
      </c>
      <c r="D105" s="855" t="s">
        <v>419</v>
      </c>
      <c r="E105" s="627">
        <v>225000</v>
      </c>
      <c r="F105" s="628">
        <f t="shared" si="2"/>
        <v>32687000</v>
      </c>
      <c r="G105" s="849">
        <v>225000</v>
      </c>
      <c r="H105" s="850">
        <f t="shared" si="3"/>
        <v>32687000</v>
      </c>
      <c r="I105" s="851" t="s">
        <v>44</v>
      </c>
      <c r="J105" s="852" t="s">
        <v>358</v>
      </c>
      <c r="K105" s="252"/>
    </row>
    <row r="106" spans="1:11" ht="38.25">
      <c r="A106" s="845">
        <v>101</v>
      </c>
      <c r="B106" s="846" t="s">
        <v>370</v>
      </c>
      <c r="C106" s="847" t="s">
        <v>424</v>
      </c>
      <c r="D106" s="855" t="s">
        <v>425</v>
      </c>
      <c r="E106" s="627">
        <v>60000</v>
      </c>
      <c r="F106" s="628">
        <f t="shared" si="2"/>
        <v>32747000</v>
      </c>
      <c r="G106" s="849">
        <v>60000</v>
      </c>
      <c r="H106" s="850">
        <f t="shared" si="3"/>
        <v>32747000</v>
      </c>
      <c r="I106" s="851" t="s">
        <v>46</v>
      </c>
      <c r="J106" s="859" t="s">
        <v>354</v>
      </c>
      <c r="K106" s="252"/>
    </row>
    <row r="107" spans="1:11" ht="38.25">
      <c r="A107" s="845">
        <v>102</v>
      </c>
      <c r="B107" s="846" t="s">
        <v>356</v>
      </c>
      <c r="C107" s="847" t="s">
        <v>420</v>
      </c>
      <c r="D107" s="855" t="s">
        <v>421</v>
      </c>
      <c r="E107" s="627">
        <v>2700000</v>
      </c>
      <c r="F107" s="628">
        <f t="shared" si="2"/>
        <v>35447000</v>
      </c>
      <c r="G107" s="849">
        <v>2700000</v>
      </c>
      <c r="H107" s="850">
        <f t="shared" si="3"/>
        <v>35447000</v>
      </c>
      <c r="I107" s="851" t="s">
        <v>44</v>
      </c>
      <c r="J107" s="852" t="s">
        <v>358</v>
      </c>
      <c r="K107" s="252"/>
    </row>
    <row r="108" spans="1:11" ht="25.5">
      <c r="A108" s="845">
        <v>103</v>
      </c>
      <c r="B108" s="846" t="s">
        <v>370</v>
      </c>
      <c r="C108" s="847" t="s">
        <v>395</v>
      </c>
      <c r="D108" s="855" t="s">
        <v>396</v>
      </c>
      <c r="E108" s="627">
        <v>200000</v>
      </c>
      <c r="F108" s="628">
        <f t="shared" si="2"/>
        <v>35647000</v>
      </c>
      <c r="G108" s="849">
        <v>200000</v>
      </c>
      <c r="H108" s="850">
        <f t="shared" si="3"/>
        <v>35647000</v>
      </c>
      <c r="I108" s="851" t="s">
        <v>46</v>
      </c>
      <c r="J108" s="859" t="s">
        <v>354</v>
      </c>
      <c r="K108" s="252"/>
    </row>
    <row r="109" spans="1:11" ht="38.25">
      <c r="A109" s="845">
        <v>104</v>
      </c>
      <c r="B109" s="846" t="s">
        <v>370</v>
      </c>
      <c r="C109" s="847" t="s">
        <v>426</v>
      </c>
      <c r="D109" s="855" t="s">
        <v>427</v>
      </c>
      <c r="E109" s="627">
        <v>750000</v>
      </c>
      <c r="F109" s="628">
        <f t="shared" si="2"/>
        <v>36397000</v>
      </c>
      <c r="G109" s="849">
        <v>750000</v>
      </c>
      <c r="H109" s="850">
        <f t="shared" si="3"/>
        <v>36397000</v>
      </c>
      <c r="I109" s="851" t="s">
        <v>46</v>
      </c>
      <c r="J109" s="859" t="s">
        <v>354</v>
      </c>
      <c r="K109" s="252"/>
    </row>
    <row r="110" spans="1:11" ht="38.25">
      <c r="A110" s="887">
        <f>A109+1</f>
        <v>105</v>
      </c>
      <c r="B110" s="870" t="s">
        <v>359</v>
      </c>
      <c r="C110" s="871" t="s">
        <v>4828</v>
      </c>
      <c r="D110" s="872" t="s">
        <v>4829</v>
      </c>
      <c r="E110" s="873">
        <v>150000</v>
      </c>
      <c r="F110" s="628">
        <f t="shared" si="2"/>
        <v>36547000</v>
      </c>
      <c r="G110" s="874">
        <v>150000</v>
      </c>
      <c r="H110" s="850">
        <f t="shared" si="3"/>
        <v>36547000</v>
      </c>
      <c r="I110" s="851" t="s">
        <v>51</v>
      </c>
      <c r="J110" s="859" t="s">
        <v>358</v>
      </c>
      <c r="K110" s="252"/>
    </row>
    <row r="111" spans="1:11" ht="38.25">
      <c r="A111" s="887">
        <f>A110+1</f>
        <v>106</v>
      </c>
      <c r="B111" s="846" t="s">
        <v>370</v>
      </c>
      <c r="C111" s="847" t="s">
        <v>381</v>
      </c>
      <c r="D111" s="848" t="s">
        <v>382</v>
      </c>
      <c r="E111" s="627">
        <v>400000</v>
      </c>
      <c r="F111" s="628">
        <f t="shared" si="2"/>
        <v>36947000</v>
      </c>
      <c r="G111" s="849">
        <v>400000</v>
      </c>
      <c r="H111" s="850">
        <f t="shared" si="3"/>
        <v>36947000</v>
      </c>
      <c r="I111" s="851" t="s">
        <v>46</v>
      </c>
      <c r="J111" s="859" t="s">
        <v>354</v>
      </c>
      <c r="K111" s="252"/>
    </row>
    <row r="112" spans="1:11" ht="51">
      <c r="A112" s="887">
        <f>A111+1</f>
        <v>107</v>
      </c>
      <c r="B112" s="870" t="s">
        <v>359</v>
      </c>
      <c r="C112" s="871" t="s">
        <v>4830</v>
      </c>
      <c r="D112" s="883" t="s">
        <v>4831</v>
      </c>
      <c r="E112" s="873">
        <v>50000</v>
      </c>
      <c r="F112" s="628">
        <f t="shared" si="2"/>
        <v>36997000</v>
      </c>
      <c r="G112" s="874">
        <v>50000</v>
      </c>
      <c r="H112" s="850">
        <f t="shared" si="3"/>
        <v>36997000</v>
      </c>
      <c r="I112" s="851" t="s">
        <v>51</v>
      </c>
      <c r="J112" s="859" t="s">
        <v>358</v>
      </c>
      <c r="K112" s="252"/>
    </row>
    <row r="113" spans="1:11" ht="25.5">
      <c r="A113" s="252"/>
      <c r="B113" s="846" t="s">
        <v>370</v>
      </c>
      <c r="C113" s="847" t="s">
        <v>383</v>
      </c>
      <c r="D113" s="848" t="s">
        <v>384</v>
      </c>
      <c r="E113" s="627">
        <v>150000</v>
      </c>
      <c r="F113" s="628">
        <f t="shared" si="2"/>
        <v>37147000</v>
      </c>
      <c r="G113" s="849">
        <v>150000</v>
      </c>
      <c r="H113" s="850">
        <f t="shared" si="3"/>
        <v>37147000</v>
      </c>
      <c r="I113" s="851" t="s">
        <v>46</v>
      </c>
      <c r="J113" s="859" t="s">
        <v>354</v>
      </c>
      <c r="K113" s="252"/>
    </row>
    <row r="114" spans="1:11" ht="51">
      <c r="B114" s="870" t="s">
        <v>359</v>
      </c>
      <c r="C114" s="871" t="s">
        <v>4832</v>
      </c>
      <c r="D114" s="883" t="s">
        <v>4833</v>
      </c>
      <c r="E114" s="873">
        <v>150000</v>
      </c>
      <c r="F114" s="628">
        <f t="shared" si="2"/>
        <v>37297000</v>
      </c>
      <c r="G114" s="874">
        <v>150000</v>
      </c>
      <c r="H114" s="850">
        <f t="shared" si="3"/>
        <v>37297000</v>
      </c>
      <c r="I114" s="851" t="s">
        <v>51</v>
      </c>
      <c r="J114" s="859" t="s">
        <v>358</v>
      </c>
    </row>
    <row r="115" spans="1:11" ht="25.5">
      <c r="B115" s="846" t="s">
        <v>370</v>
      </c>
      <c r="C115" s="847" t="s">
        <v>391</v>
      </c>
      <c r="D115" s="855" t="s">
        <v>392</v>
      </c>
      <c r="E115" s="627">
        <v>83000</v>
      </c>
      <c r="F115" s="628">
        <f t="shared" si="2"/>
        <v>37380000</v>
      </c>
      <c r="G115" s="849">
        <v>83000</v>
      </c>
      <c r="H115" s="850">
        <f t="shared" si="3"/>
        <v>37380000</v>
      </c>
      <c r="I115" s="851" t="s">
        <v>46</v>
      </c>
      <c r="J115" s="859" t="s">
        <v>354</v>
      </c>
    </row>
    <row r="116" spans="1:11" ht="51">
      <c r="B116" s="870" t="s">
        <v>359</v>
      </c>
      <c r="C116" s="871" t="s">
        <v>4834</v>
      </c>
      <c r="D116" s="872" t="s">
        <v>4835</v>
      </c>
      <c r="E116" s="873">
        <v>150000</v>
      </c>
      <c r="F116" s="628">
        <f t="shared" si="2"/>
        <v>37530000</v>
      </c>
      <c r="G116" s="874">
        <v>150000</v>
      </c>
      <c r="H116" s="850">
        <f t="shared" si="3"/>
        <v>37530000</v>
      </c>
      <c r="I116" s="851" t="s">
        <v>51</v>
      </c>
      <c r="J116" s="859" t="s">
        <v>358</v>
      </c>
    </row>
    <row r="117" spans="1:11" ht="38.25">
      <c r="B117" s="846" t="s">
        <v>370</v>
      </c>
      <c r="C117" s="847" t="s">
        <v>3069</v>
      </c>
      <c r="D117" s="848" t="s">
        <v>3085</v>
      </c>
      <c r="E117" s="627">
        <v>1500000</v>
      </c>
      <c r="F117" s="628">
        <f t="shared" si="2"/>
        <v>39030000</v>
      </c>
      <c r="G117" s="849">
        <v>1500000</v>
      </c>
      <c r="H117" s="850">
        <f t="shared" si="3"/>
        <v>39030000</v>
      </c>
      <c r="I117" s="851" t="s">
        <v>46</v>
      </c>
      <c r="J117" s="852" t="s">
        <v>354</v>
      </c>
    </row>
    <row r="118" spans="1:11" ht="38.25">
      <c r="B118" s="846" t="s">
        <v>359</v>
      </c>
      <c r="C118" s="847" t="s">
        <v>409</v>
      </c>
      <c r="D118" s="848" t="s">
        <v>3058</v>
      </c>
      <c r="E118" s="627">
        <v>400000</v>
      </c>
      <c r="F118" s="628">
        <f t="shared" si="2"/>
        <v>39430000</v>
      </c>
      <c r="G118" s="849">
        <v>400000</v>
      </c>
      <c r="H118" s="850">
        <f t="shared" si="3"/>
        <v>39430000</v>
      </c>
      <c r="I118" s="851" t="s">
        <v>51</v>
      </c>
      <c r="J118" s="859" t="s">
        <v>358</v>
      </c>
    </row>
    <row r="119" spans="1:11" ht="26.25" thickBot="1">
      <c r="B119" s="846" t="s">
        <v>359</v>
      </c>
      <c r="C119" s="847" t="s">
        <v>376</v>
      </c>
      <c r="D119" s="848" t="s">
        <v>377</v>
      </c>
      <c r="E119" s="627">
        <v>250000</v>
      </c>
      <c r="F119" s="628">
        <f t="shared" si="2"/>
        <v>39680000</v>
      </c>
      <c r="G119" s="874">
        <v>250000</v>
      </c>
      <c r="H119" s="850">
        <f t="shared" si="3"/>
        <v>39680000</v>
      </c>
      <c r="I119" s="851" t="s">
        <v>51</v>
      </c>
      <c r="J119" s="859" t="s">
        <v>358</v>
      </c>
    </row>
    <row r="120" spans="1:11" ht="13.5" thickBot="1">
      <c r="B120" s="888"/>
      <c r="C120" s="889"/>
      <c r="D120" s="890"/>
      <c r="E120" s="636"/>
      <c r="F120" s="891"/>
      <c r="G120" s="892" t="s">
        <v>86</v>
      </c>
      <c r="H120" s="893">
        <f>H119</f>
        <v>39680000</v>
      </c>
      <c r="I120" s="894"/>
      <c r="J120" s="895"/>
    </row>
    <row r="121" spans="1:11" ht="13.5" thickTop="1"/>
  </sheetData>
  <mergeCells count="7">
    <mergeCell ref="J4:J5"/>
    <mergeCell ref="E2:H2"/>
    <mergeCell ref="E3:E5"/>
    <mergeCell ref="F3:F5"/>
    <mergeCell ref="G3:G5"/>
    <mergeCell ref="H3:H5"/>
    <mergeCell ref="I4:I5"/>
  </mergeCells>
  <phoneticPr fontId="71" type="noConversion"/>
  <pageMargins left="0.25" right="0.25" top="1" bottom="1" header="0.3" footer="0.3"/>
  <pageSetup scale="52" fitToHeight="0" orientation="landscape"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4"/>
  <sheetViews>
    <sheetView zoomScaleNormal="100" workbookViewId="0">
      <pane ySplit="5" topLeftCell="A15" activePane="bottomLeft" state="frozen"/>
      <selection pane="bottomLeft" activeCell="E19" sqref="E19"/>
    </sheetView>
  </sheetViews>
  <sheetFormatPr defaultRowHeight="15"/>
  <cols>
    <col min="1" max="1" width="9.140625" style="334"/>
    <col min="2" max="2" width="18.7109375" style="334" bestFit="1" customWidth="1"/>
    <col min="3" max="3" width="24.140625" style="334" bestFit="1" customWidth="1"/>
    <col min="4" max="4" width="68.5703125" style="334" customWidth="1"/>
    <col min="5" max="5" width="11.85546875" style="334" customWidth="1"/>
    <col min="6" max="6" width="12" style="334" customWidth="1"/>
    <col min="7" max="8" width="3" style="334" hidden="1" customWidth="1"/>
    <col min="9" max="9" width="12.85546875" style="334" customWidth="1"/>
    <col min="10" max="10" width="11" style="334" customWidth="1"/>
    <col min="11" max="16384" width="9.140625" style="334"/>
  </cols>
  <sheetData>
    <row r="1" spans="1:15" ht="15.75">
      <c r="A1" s="643" t="s">
        <v>53</v>
      </c>
      <c r="B1" s="644"/>
      <c r="C1" s="644"/>
      <c r="D1" s="644"/>
      <c r="E1" s="644"/>
      <c r="F1" s="644"/>
      <c r="G1" s="644"/>
      <c r="H1" s="644"/>
      <c r="I1" s="644"/>
      <c r="J1" s="644"/>
      <c r="K1" s="644"/>
      <c r="L1" s="644"/>
      <c r="M1" s="644"/>
      <c r="N1" s="644"/>
      <c r="O1" s="644"/>
    </row>
    <row r="2" spans="1:15">
      <c r="A2" s="334" t="s">
        <v>4392</v>
      </c>
    </row>
    <row r="3" spans="1:15" ht="15.75">
      <c r="A3" s="645"/>
      <c r="B3" s="645"/>
      <c r="C3" s="645"/>
      <c r="D3" s="646"/>
      <c r="E3" s="1140" t="s">
        <v>6</v>
      </c>
      <c r="F3" s="1140" t="s">
        <v>7</v>
      </c>
      <c r="G3" s="1140"/>
      <c r="H3" s="1146"/>
      <c r="I3" s="647"/>
      <c r="J3" s="648"/>
      <c r="K3" s="644"/>
      <c r="L3" s="644"/>
      <c r="M3" s="644"/>
      <c r="N3" s="644"/>
      <c r="O3" s="644"/>
    </row>
    <row r="4" spans="1:15" ht="15.75">
      <c r="A4" s="649" t="s">
        <v>0</v>
      </c>
      <c r="B4" s="650"/>
      <c r="C4" s="650"/>
      <c r="D4" s="651"/>
      <c r="E4" s="1141"/>
      <c r="F4" s="1140"/>
      <c r="G4" s="1144"/>
      <c r="H4" s="1147"/>
      <c r="I4" s="1138" t="s">
        <v>4</v>
      </c>
      <c r="J4" s="1138" t="s">
        <v>5</v>
      </c>
      <c r="K4" s="644"/>
      <c r="L4" s="644"/>
      <c r="M4" s="644"/>
      <c r="N4" s="644"/>
      <c r="O4" s="644"/>
    </row>
    <row r="5" spans="1:15" ht="16.5" thickBot="1">
      <c r="A5" s="652" t="s">
        <v>1</v>
      </c>
      <c r="B5" s="652" t="s">
        <v>12</v>
      </c>
      <c r="C5" s="652" t="s">
        <v>2</v>
      </c>
      <c r="D5" s="653" t="s">
        <v>3</v>
      </c>
      <c r="E5" s="1142"/>
      <c r="F5" s="1143"/>
      <c r="G5" s="1145"/>
      <c r="H5" s="1148"/>
      <c r="I5" s="1139"/>
      <c r="J5" s="1139"/>
      <c r="K5" s="654"/>
      <c r="L5" s="655"/>
      <c r="M5" s="654"/>
      <c r="N5" s="654"/>
      <c r="O5" s="649"/>
    </row>
    <row r="6" spans="1:15" ht="75.75" thickTop="1">
      <c r="A6" s="656">
        <v>1</v>
      </c>
      <c r="B6" s="657" t="s">
        <v>54</v>
      </c>
      <c r="C6" s="658" t="s">
        <v>3183</v>
      </c>
      <c r="D6" s="659" t="s">
        <v>3184</v>
      </c>
      <c r="E6" s="660">
        <v>1142000</v>
      </c>
      <c r="F6" s="661">
        <f>E6</f>
        <v>1142000</v>
      </c>
      <c r="G6" s="662"/>
      <c r="H6" s="661"/>
      <c r="I6" s="663" t="s">
        <v>52</v>
      </c>
      <c r="J6" s="664">
        <v>35</v>
      </c>
      <c r="K6" s="654"/>
      <c r="L6" s="654"/>
      <c r="M6" s="654"/>
      <c r="N6" s="649"/>
      <c r="O6" s="654"/>
    </row>
    <row r="7" spans="1:15" ht="60">
      <c r="A7" s="665">
        <v>2</v>
      </c>
      <c r="B7" s="666" t="s">
        <v>58</v>
      </c>
      <c r="C7" s="667" t="s">
        <v>2588</v>
      </c>
      <c r="D7" s="668" t="s">
        <v>4393</v>
      </c>
      <c r="E7" s="669">
        <v>1400500</v>
      </c>
      <c r="F7" s="670">
        <f>F6+E7</f>
        <v>2542500</v>
      </c>
      <c r="G7" s="671"/>
      <c r="H7" s="672"/>
      <c r="I7" s="648" t="s">
        <v>52</v>
      </c>
      <c r="J7" s="647">
        <v>35</v>
      </c>
      <c r="K7" s="654"/>
      <c r="L7" s="654"/>
      <c r="M7" s="654"/>
      <c r="N7" s="649"/>
      <c r="O7" s="654"/>
    </row>
    <row r="8" spans="1:15" ht="60">
      <c r="A8" s="665">
        <v>3</v>
      </c>
      <c r="B8" s="666" t="s">
        <v>54</v>
      </c>
      <c r="C8" s="667" t="s">
        <v>3180</v>
      </c>
      <c r="D8" s="668" t="s">
        <v>3181</v>
      </c>
      <c r="E8" s="669">
        <v>298000</v>
      </c>
      <c r="F8" s="670">
        <f t="shared" ref="F8:F18" si="0">F7+E8</f>
        <v>2840500</v>
      </c>
      <c r="G8" s="671"/>
      <c r="H8" s="670"/>
      <c r="I8" s="648" t="s">
        <v>52</v>
      </c>
      <c r="J8" s="647">
        <v>35</v>
      </c>
      <c r="K8" s="654"/>
      <c r="L8" s="654"/>
      <c r="M8" s="654"/>
      <c r="N8" s="649"/>
      <c r="O8" s="654"/>
    </row>
    <row r="9" spans="1:15" ht="150">
      <c r="A9" s="665">
        <v>4</v>
      </c>
      <c r="B9" s="666" t="s">
        <v>54</v>
      </c>
      <c r="C9" s="667" t="s">
        <v>55</v>
      </c>
      <c r="D9" s="668" t="s">
        <v>3182</v>
      </c>
      <c r="E9" s="669">
        <v>562000</v>
      </c>
      <c r="F9" s="670">
        <f t="shared" si="0"/>
        <v>3402500</v>
      </c>
      <c r="G9" s="671"/>
      <c r="H9" s="670"/>
      <c r="I9" s="648" t="s">
        <v>52</v>
      </c>
      <c r="J9" s="647">
        <v>35</v>
      </c>
      <c r="K9" s="654"/>
      <c r="L9" s="654"/>
      <c r="M9" s="654"/>
      <c r="N9" s="649"/>
      <c r="O9" s="654"/>
    </row>
    <row r="10" spans="1:15" ht="105">
      <c r="A10" s="665">
        <v>5</v>
      </c>
      <c r="B10" s="666" t="s">
        <v>54</v>
      </c>
      <c r="C10" s="667" t="s">
        <v>3185</v>
      </c>
      <c r="D10" s="668" t="s">
        <v>3186</v>
      </c>
      <c r="E10" s="669">
        <v>1135000</v>
      </c>
      <c r="F10" s="670">
        <f t="shared" si="0"/>
        <v>4537500</v>
      </c>
      <c r="G10" s="671"/>
      <c r="H10" s="672"/>
      <c r="I10" s="648" t="s">
        <v>52</v>
      </c>
      <c r="J10" s="647">
        <v>35</v>
      </c>
      <c r="K10" s="654"/>
      <c r="L10" s="654"/>
      <c r="M10" s="654"/>
      <c r="N10" s="649"/>
      <c r="O10" s="654"/>
    </row>
    <row r="11" spans="1:15" ht="105">
      <c r="A11" s="665">
        <v>6</v>
      </c>
      <c r="B11" s="666" t="s">
        <v>54</v>
      </c>
      <c r="C11" s="673" t="s">
        <v>3187</v>
      </c>
      <c r="D11" s="668" t="s">
        <v>3188</v>
      </c>
      <c r="E11" s="669">
        <v>4611000</v>
      </c>
      <c r="F11" s="670">
        <f t="shared" si="0"/>
        <v>9148500</v>
      </c>
      <c r="G11" s="671"/>
      <c r="H11" s="672"/>
      <c r="I11" s="648" t="s">
        <v>52</v>
      </c>
      <c r="J11" s="647">
        <v>35</v>
      </c>
      <c r="K11" s="654"/>
      <c r="L11" s="654"/>
      <c r="M11" s="654"/>
      <c r="N11" s="649"/>
      <c r="O11" s="654"/>
    </row>
    <row r="12" spans="1:15" ht="105">
      <c r="A12" s="665">
        <v>7</v>
      </c>
      <c r="B12" s="666" t="s">
        <v>54</v>
      </c>
      <c r="C12" s="674" t="s">
        <v>2589</v>
      </c>
      <c r="D12" s="674" t="s">
        <v>3189</v>
      </c>
      <c r="E12" s="669">
        <v>439000</v>
      </c>
      <c r="F12" s="670">
        <f t="shared" si="0"/>
        <v>9587500</v>
      </c>
      <c r="G12" s="671"/>
      <c r="H12" s="672"/>
      <c r="I12" s="648" t="s">
        <v>52</v>
      </c>
      <c r="J12" s="647">
        <v>35</v>
      </c>
      <c r="K12" s="654"/>
      <c r="L12" s="654"/>
      <c r="M12" s="654"/>
      <c r="N12" s="649"/>
      <c r="O12" s="654"/>
    </row>
    <row r="13" spans="1:15" ht="60">
      <c r="A13" s="665">
        <v>8</v>
      </c>
      <c r="B13" s="666" t="s">
        <v>54</v>
      </c>
      <c r="C13" s="667" t="s">
        <v>3190</v>
      </c>
      <c r="D13" s="668" t="s">
        <v>3191</v>
      </c>
      <c r="E13" s="669">
        <v>288000</v>
      </c>
      <c r="F13" s="670">
        <f t="shared" si="0"/>
        <v>9875500</v>
      </c>
      <c r="G13" s="671"/>
      <c r="H13" s="672"/>
      <c r="I13" s="648" t="s">
        <v>52</v>
      </c>
      <c r="J13" s="647">
        <v>35</v>
      </c>
      <c r="K13" s="654"/>
      <c r="L13" s="654"/>
      <c r="M13" s="654"/>
      <c r="N13" s="649"/>
      <c r="O13" s="654"/>
    </row>
    <row r="14" spans="1:15" ht="120">
      <c r="A14" s="665">
        <v>9</v>
      </c>
      <c r="B14" s="666" t="s">
        <v>54</v>
      </c>
      <c r="C14" s="667" t="s">
        <v>56</v>
      </c>
      <c r="D14" s="668" t="s">
        <v>3179</v>
      </c>
      <c r="E14" s="669">
        <v>3627000</v>
      </c>
      <c r="F14" s="670">
        <f t="shared" si="0"/>
        <v>13502500</v>
      </c>
      <c r="G14" s="671"/>
      <c r="H14" s="670"/>
      <c r="I14" s="648" t="s">
        <v>52</v>
      </c>
      <c r="J14" s="647">
        <v>35</v>
      </c>
      <c r="K14" s="654"/>
      <c r="L14" s="654"/>
      <c r="M14" s="654"/>
      <c r="N14" s="649"/>
      <c r="O14" s="654"/>
    </row>
    <row r="15" spans="1:15" ht="105">
      <c r="A15" s="665">
        <v>10</v>
      </c>
      <c r="B15" s="666" t="s">
        <v>54</v>
      </c>
      <c r="C15" s="674" t="s">
        <v>2590</v>
      </c>
      <c r="D15" s="668" t="s">
        <v>3192</v>
      </c>
      <c r="E15" s="671">
        <v>168000</v>
      </c>
      <c r="F15" s="670">
        <f t="shared" si="0"/>
        <v>13670500</v>
      </c>
      <c r="G15" s="671"/>
      <c r="H15" s="672"/>
      <c r="I15" s="648" t="s">
        <v>52</v>
      </c>
      <c r="J15" s="647">
        <v>35</v>
      </c>
      <c r="K15" s="675"/>
      <c r="L15" s="675"/>
      <c r="M15" s="675"/>
      <c r="N15" s="675"/>
      <c r="O15" s="675"/>
    </row>
    <row r="16" spans="1:15" ht="120">
      <c r="A16" s="665">
        <v>11</v>
      </c>
      <c r="B16" s="666" t="s">
        <v>54</v>
      </c>
      <c r="C16" s="673" t="s">
        <v>57</v>
      </c>
      <c r="D16" s="668" t="s">
        <v>3193</v>
      </c>
      <c r="E16" s="669">
        <v>2051000</v>
      </c>
      <c r="F16" s="670">
        <f t="shared" si="0"/>
        <v>15721500</v>
      </c>
      <c r="G16" s="671"/>
      <c r="H16" s="672"/>
      <c r="I16" s="648" t="s">
        <v>52</v>
      </c>
      <c r="J16" s="647">
        <v>35</v>
      </c>
      <c r="K16" s="644"/>
      <c r="L16" s="644"/>
      <c r="M16" s="644"/>
      <c r="N16" s="644"/>
      <c r="O16" s="676"/>
    </row>
    <row r="17" spans="1:15" ht="60">
      <c r="A17" s="665">
        <v>12</v>
      </c>
      <c r="B17" s="666" t="s">
        <v>54</v>
      </c>
      <c r="C17" s="673" t="s">
        <v>3194</v>
      </c>
      <c r="D17" s="668" t="s">
        <v>3195</v>
      </c>
      <c r="E17" s="669">
        <v>469000</v>
      </c>
      <c r="F17" s="670">
        <f t="shared" si="0"/>
        <v>16190500</v>
      </c>
      <c r="G17" s="671"/>
      <c r="H17" s="672"/>
      <c r="I17" s="648" t="s">
        <v>52</v>
      </c>
      <c r="J17" s="647">
        <v>35</v>
      </c>
      <c r="K17" s="644"/>
      <c r="L17" s="644"/>
      <c r="M17" s="644"/>
      <c r="N17" s="644"/>
      <c r="O17" s="676"/>
    </row>
    <row r="18" spans="1:15" ht="75.75" thickBot="1">
      <c r="A18" s="677">
        <v>13</v>
      </c>
      <c r="B18" s="678" t="s">
        <v>3196</v>
      </c>
      <c r="C18" s="679" t="s">
        <v>4394</v>
      </c>
      <c r="D18" s="680" t="s">
        <v>4395</v>
      </c>
      <c r="E18" s="681">
        <v>1876000</v>
      </c>
      <c r="F18" s="682">
        <f t="shared" si="0"/>
        <v>18066500</v>
      </c>
      <c r="G18" s="683"/>
      <c r="H18" s="684"/>
      <c r="I18" s="685" t="s">
        <v>52</v>
      </c>
      <c r="J18" s="686">
        <v>35</v>
      </c>
      <c r="K18" s="675"/>
      <c r="L18" s="675"/>
      <c r="M18" s="675"/>
      <c r="N18" s="675"/>
      <c r="O18" s="675"/>
    </row>
    <row r="19" spans="1:15" ht="16.5" thickTop="1">
      <c r="A19" s="687"/>
      <c r="B19" s="666"/>
      <c r="C19" s="674"/>
      <c r="D19" s="688" t="s">
        <v>942</v>
      </c>
      <c r="E19" s="689">
        <f>SUM(E6:E18)</f>
        <v>18066500</v>
      </c>
      <c r="F19" s="670" t="s">
        <v>23</v>
      </c>
      <c r="G19" s="689"/>
      <c r="H19" s="690"/>
      <c r="I19" s="648"/>
      <c r="J19" s="647"/>
      <c r="K19" s="675"/>
      <c r="L19" s="675"/>
      <c r="M19" s="675"/>
      <c r="N19" s="675"/>
      <c r="O19" s="675"/>
    </row>
    <row r="20" spans="1:15" ht="15.75">
      <c r="A20" s="665"/>
      <c r="B20" s="665"/>
      <c r="C20" s="691"/>
      <c r="D20" s="671"/>
      <c r="E20" s="689"/>
      <c r="F20" s="692"/>
      <c r="G20" s="689"/>
      <c r="H20" s="692"/>
      <c r="I20" s="648"/>
      <c r="J20" s="647"/>
      <c r="K20" s="675"/>
      <c r="L20" s="675"/>
      <c r="M20" s="675"/>
      <c r="N20" s="675"/>
      <c r="O20" s="675"/>
    </row>
    <row r="21" spans="1:15" ht="15.75">
      <c r="A21" s="665"/>
      <c r="B21" s="665"/>
      <c r="C21" s="691"/>
      <c r="D21" s="669"/>
      <c r="E21" s="693"/>
      <c r="F21" s="671"/>
      <c r="G21" s="689"/>
      <c r="H21" s="694"/>
      <c r="I21" s="648"/>
      <c r="J21" s="647"/>
      <c r="K21" s="675"/>
      <c r="L21" s="675"/>
      <c r="M21" s="675"/>
      <c r="N21" s="675"/>
      <c r="O21" s="675"/>
    </row>
    <row r="22" spans="1:15" ht="15.75">
      <c r="A22" s="665"/>
      <c r="B22" s="665"/>
      <c r="C22" s="695"/>
      <c r="D22" s="671"/>
      <c r="E22" s="689"/>
      <c r="F22" s="671"/>
      <c r="G22" s="675"/>
      <c r="H22" s="694"/>
      <c r="I22" s="648"/>
      <c r="J22" s="647"/>
      <c r="K22" s="675"/>
      <c r="L22" s="675"/>
      <c r="M22" s="675"/>
      <c r="N22" s="675"/>
      <c r="O22" s="675"/>
    </row>
    <row r="23" spans="1:15" ht="15.75">
      <c r="A23" s="665"/>
      <c r="B23" s="665"/>
      <c r="C23" s="691"/>
      <c r="D23" s="669"/>
      <c r="E23" s="689"/>
      <c r="F23" s="671"/>
      <c r="G23" s="689"/>
      <c r="H23" s="694"/>
      <c r="I23" s="648"/>
      <c r="J23" s="647"/>
      <c r="K23" s="675"/>
      <c r="L23" s="675"/>
      <c r="M23" s="675"/>
      <c r="N23" s="675"/>
      <c r="O23" s="675"/>
    </row>
    <row r="24" spans="1:15" ht="15.75">
      <c r="A24" s="665"/>
      <c r="B24" s="665"/>
      <c r="C24" s="691"/>
      <c r="D24" s="669"/>
      <c r="E24" s="689"/>
      <c r="F24" s="696"/>
      <c r="G24" s="689"/>
      <c r="H24" s="697"/>
      <c r="I24" s="644"/>
      <c r="J24" s="647"/>
      <c r="K24" s="644"/>
      <c r="L24" s="644"/>
      <c r="M24" s="644"/>
      <c r="N24" s="644"/>
      <c r="O24" s="676"/>
    </row>
    <row r="25" spans="1:15" ht="15.75">
      <c r="A25" s="665"/>
      <c r="B25" s="665"/>
      <c r="C25" s="691"/>
      <c r="D25" s="671"/>
      <c r="E25" s="689"/>
      <c r="F25" s="696"/>
      <c r="G25" s="689"/>
      <c r="H25" s="697"/>
      <c r="I25" s="644"/>
      <c r="J25" s="644"/>
      <c r="K25" s="644"/>
      <c r="L25" s="644"/>
      <c r="M25" s="644"/>
      <c r="N25" s="644"/>
      <c r="O25" s="676"/>
    </row>
    <row r="26" spans="1:15" ht="15.75">
      <c r="A26" s="665"/>
      <c r="B26" s="665"/>
      <c r="C26" s="695"/>
      <c r="D26" s="669"/>
      <c r="E26" s="689"/>
      <c r="F26" s="671"/>
      <c r="G26" s="689"/>
      <c r="H26" s="694"/>
      <c r="I26" s="648"/>
      <c r="J26" s="647"/>
      <c r="K26" s="675"/>
      <c r="L26" s="675"/>
      <c r="M26" s="675"/>
      <c r="N26" s="675"/>
      <c r="O26" s="675"/>
    </row>
    <row r="27" spans="1:15" ht="15.75">
      <c r="A27" s="665"/>
      <c r="B27" s="665"/>
      <c r="C27" s="691"/>
      <c r="D27" s="671"/>
      <c r="E27" s="689"/>
      <c r="F27" s="696"/>
      <c r="G27" s="689"/>
      <c r="H27" s="697"/>
      <c r="I27" s="644"/>
      <c r="J27" s="647"/>
      <c r="K27" s="644"/>
      <c r="L27" s="644"/>
      <c r="M27" s="644"/>
      <c r="N27" s="644"/>
      <c r="O27" s="676"/>
    </row>
    <row r="28" spans="1:15" ht="15.75">
      <c r="A28" s="665"/>
      <c r="B28" s="665"/>
      <c r="C28" s="691"/>
      <c r="D28" s="669"/>
      <c r="E28" s="689"/>
      <c r="F28" s="696"/>
      <c r="G28" s="689"/>
      <c r="H28" s="697"/>
      <c r="I28" s="644"/>
      <c r="J28" s="647"/>
      <c r="K28" s="644"/>
      <c r="L28" s="644"/>
      <c r="M28" s="644"/>
      <c r="N28" s="644"/>
      <c r="O28" s="676"/>
    </row>
    <row r="29" spans="1:15" ht="15.75">
      <c r="A29" s="665"/>
      <c r="B29" s="665"/>
      <c r="C29" s="698"/>
      <c r="D29" s="671"/>
      <c r="E29" s="689"/>
      <c r="F29" s="696"/>
      <c r="G29" s="689"/>
      <c r="H29" s="697"/>
      <c r="I29" s="644"/>
      <c r="J29" s="647"/>
      <c r="K29" s="644"/>
      <c r="L29" s="644"/>
      <c r="M29" s="644"/>
      <c r="N29" s="644"/>
      <c r="O29" s="676"/>
    </row>
    <row r="30" spans="1:15" ht="15.75">
      <c r="A30" s="665"/>
      <c r="B30" s="665"/>
      <c r="C30" s="691"/>
      <c r="D30" s="669"/>
      <c r="E30" s="689"/>
      <c r="F30" s="696"/>
      <c r="G30" s="689"/>
      <c r="H30" s="697"/>
      <c r="I30" s="644"/>
      <c r="J30" s="647"/>
      <c r="K30" s="644"/>
      <c r="L30" s="644"/>
      <c r="M30" s="644"/>
      <c r="N30" s="644"/>
      <c r="O30" s="676"/>
    </row>
    <row r="31" spans="1:15" ht="15.75">
      <c r="A31" s="665"/>
      <c r="B31" s="665"/>
      <c r="C31" s="695"/>
      <c r="D31" s="671"/>
      <c r="E31" s="689"/>
      <c r="F31" s="696"/>
      <c r="G31" s="689"/>
      <c r="H31" s="694"/>
      <c r="I31" s="644"/>
      <c r="J31" s="647"/>
      <c r="K31" s="644"/>
      <c r="L31" s="644"/>
      <c r="M31" s="644"/>
      <c r="N31" s="644"/>
      <c r="O31" s="676"/>
    </row>
    <row r="32" spans="1:15" ht="15.75">
      <c r="A32" s="665"/>
      <c r="B32" s="665"/>
      <c r="C32" s="695"/>
      <c r="D32" s="671"/>
      <c r="E32" s="689"/>
      <c r="F32" s="696"/>
      <c r="G32" s="689"/>
      <c r="H32" s="697"/>
      <c r="I32" s="644"/>
      <c r="J32" s="647"/>
      <c r="K32" s="644"/>
      <c r="L32" s="644"/>
      <c r="M32" s="644"/>
      <c r="N32" s="644"/>
      <c r="O32" s="676"/>
    </row>
    <row r="33" spans="1:15" ht="15.75">
      <c r="A33" s="665"/>
      <c r="B33" s="665"/>
      <c r="C33" s="695"/>
      <c r="D33" s="669"/>
      <c r="E33" s="689"/>
      <c r="F33" s="644"/>
      <c r="G33" s="689"/>
      <c r="H33" s="644"/>
      <c r="I33" s="644"/>
      <c r="J33" s="647"/>
      <c r="K33" s="644"/>
      <c r="L33" s="644"/>
      <c r="M33" s="644"/>
      <c r="N33" s="644"/>
      <c r="O33" s="676"/>
    </row>
    <row r="34" spans="1:15" ht="15.75">
      <c r="A34" s="665"/>
      <c r="B34" s="665"/>
      <c r="C34" s="691"/>
      <c r="D34" s="671"/>
      <c r="E34" s="689"/>
      <c r="F34" s="671"/>
      <c r="G34" s="689"/>
      <c r="H34" s="694"/>
      <c r="I34" s="648"/>
      <c r="J34" s="647"/>
      <c r="K34" s="675"/>
      <c r="L34" s="675"/>
      <c r="M34" s="675"/>
      <c r="N34" s="675"/>
      <c r="O34" s="675"/>
    </row>
    <row r="35" spans="1:15" ht="15.75">
      <c r="A35" s="665"/>
      <c r="B35" s="665"/>
      <c r="C35" s="691"/>
      <c r="D35" s="669"/>
      <c r="E35" s="689"/>
      <c r="F35" s="644"/>
      <c r="G35" s="689"/>
      <c r="H35" s="644"/>
      <c r="I35" s="644"/>
      <c r="J35" s="647"/>
      <c r="K35" s="644"/>
      <c r="L35" s="644"/>
      <c r="M35" s="644"/>
      <c r="N35" s="644"/>
      <c r="O35" s="676"/>
    </row>
    <row r="36" spans="1:15" ht="15.75">
      <c r="A36" s="665"/>
      <c r="B36" s="665"/>
      <c r="C36" s="695"/>
      <c r="D36" s="671"/>
      <c r="E36" s="689"/>
      <c r="F36" s="644"/>
      <c r="G36" s="689"/>
      <c r="H36" s="644"/>
      <c r="I36" s="644"/>
      <c r="J36" s="644"/>
      <c r="K36" s="644"/>
      <c r="L36" s="644"/>
      <c r="M36" s="644"/>
      <c r="N36" s="644"/>
      <c r="O36" s="676"/>
    </row>
    <row r="37" spans="1:15" ht="15.75">
      <c r="A37" s="665"/>
      <c r="B37" s="665"/>
      <c r="C37" s="691"/>
      <c r="D37" s="671"/>
      <c r="E37" s="689"/>
      <c r="F37" s="644"/>
      <c r="G37" s="689"/>
      <c r="H37" s="694"/>
      <c r="I37" s="644"/>
      <c r="J37" s="644"/>
      <c r="K37" s="644"/>
      <c r="L37" s="644"/>
      <c r="M37" s="644"/>
      <c r="N37" s="644"/>
      <c r="O37" s="676"/>
    </row>
    <row r="38" spans="1:15" ht="15.75">
      <c r="A38" s="665"/>
      <c r="B38" s="665"/>
      <c r="C38" s="691"/>
      <c r="D38" s="669"/>
      <c r="E38" s="689"/>
      <c r="F38" s="671"/>
      <c r="G38" s="689"/>
      <c r="H38" s="694"/>
      <c r="I38" s="648"/>
      <c r="J38" s="647"/>
      <c r="K38" s="675"/>
      <c r="L38" s="675"/>
      <c r="M38" s="675"/>
      <c r="N38" s="675"/>
      <c r="O38" s="675"/>
    </row>
    <row r="39" spans="1:15" ht="15.75">
      <c r="A39" s="665"/>
      <c r="B39" s="665"/>
      <c r="C39" s="691"/>
      <c r="D39" s="669"/>
      <c r="E39" s="689"/>
      <c r="F39" s="644"/>
      <c r="G39" s="689"/>
      <c r="H39" s="644"/>
      <c r="I39" s="644"/>
      <c r="J39" s="647"/>
      <c r="K39" s="644"/>
      <c r="L39" s="644"/>
      <c r="M39" s="644"/>
      <c r="N39" s="644"/>
      <c r="O39" s="676"/>
    </row>
    <row r="40" spans="1:15" ht="15.75">
      <c r="A40" s="665"/>
      <c r="B40" s="665"/>
      <c r="C40" s="699"/>
      <c r="D40" s="669"/>
      <c r="E40" s="689"/>
      <c r="F40" s="644"/>
      <c r="G40" s="689"/>
      <c r="H40" s="644"/>
      <c r="I40" s="644"/>
      <c r="J40" s="647"/>
      <c r="K40" s="644"/>
      <c r="L40" s="644"/>
      <c r="M40" s="644"/>
      <c r="N40" s="644"/>
      <c r="O40" s="676"/>
    </row>
    <row r="41" spans="1:15" ht="15.75">
      <c r="A41" s="665"/>
      <c r="B41" s="665"/>
      <c r="C41" s="699"/>
      <c r="D41" s="669"/>
      <c r="E41" s="689"/>
      <c r="F41" s="644"/>
      <c r="G41" s="689"/>
      <c r="H41" s="644"/>
      <c r="I41" s="644"/>
      <c r="J41" s="647"/>
      <c r="K41" s="644"/>
      <c r="L41" s="644"/>
      <c r="M41" s="644"/>
      <c r="N41" s="644"/>
      <c r="O41" s="676"/>
    </row>
    <row r="42" spans="1:15" ht="15.75">
      <c r="A42" s="665"/>
      <c r="B42" s="665"/>
      <c r="C42" s="691"/>
      <c r="D42" s="669"/>
      <c r="E42" s="689"/>
      <c r="F42" s="644"/>
      <c r="G42" s="689"/>
      <c r="H42" s="644"/>
      <c r="I42" s="644"/>
      <c r="J42" s="647"/>
      <c r="K42" s="644"/>
      <c r="L42" s="644"/>
      <c r="M42" s="644"/>
      <c r="N42" s="644"/>
      <c r="O42" s="676"/>
    </row>
    <row r="43" spans="1:15" ht="15.75">
      <c r="A43" s="665"/>
      <c r="B43" s="665"/>
      <c r="C43" s="691"/>
      <c r="D43" s="671"/>
      <c r="E43" s="689"/>
      <c r="F43" s="644"/>
      <c r="G43" s="689"/>
      <c r="H43" s="644"/>
      <c r="I43" s="644"/>
      <c r="J43" s="647"/>
      <c r="K43" s="644"/>
      <c r="L43" s="644"/>
      <c r="M43" s="644"/>
      <c r="N43" s="644"/>
      <c r="O43" s="676"/>
    </row>
    <row r="44" spans="1:15" ht="15.75">
      <c r="A44" s="665"/>
      <c r="B44" s="665"/>
      <c r="C44" s="695"/>
      <c r="D44" s="671"/>
      <c r="E44" s="689"/>
      <c r="F44" s="644"/>
      <c r="G44" s="689"/>
      <c r="H44" s="644"/>
      <c r="I44" s="644"/>
      <c r="J44" s="647"/>
      <c r="K44" s="644"/>
      <c r="L44" s="644"/>
      <c r="M44" s="644"/>
      <c r="N44" s="644"/>
      <c r="O44" s="676"/>
    </row>
    <row r="45" spans="1:15" ht="15.75">
      <c r="A45" s="665"/>
      <c r="B45" s="665"/>
      <c r="C45" s="691"/>
      <c r="D45" s="669"/>
      <c r="E45" s="689"/>
      <c r="F45" s="644"/>
      <c r="G45" s="689"/>
      <c r="H45" s="644"/>
      <c r="I45" s="644"/>
      <c r="J45" s="647"/>
      <c r="K45" s="644"/>
      <c r="L45" s="644"/>
      <c r="M45" s="644"/>
      <c r="N45" s="644"/>
      <c r="O45" s="676"/>
    </row>
    <row r="46" spans="1:15" ht="15.75">
      <c r="A46" s="665"/>
      <c r="B46" s="665"/>
      <c r="C46" s="695"/>
      <c r="D46" s="671"/>
      <c r="E46" s="689"/>
      <c r="F46" s="671"/>
      <c r="G46" s="689"/>
      <c r="H46" s="694"/>
      <c r="I46" s="648"/>
      <c r="J46" s="647"/>
      <c r="K46" s="675"/>
      <c r="L46" s="675"/>
      <c r="M46" s="675"/>
      <c r="N46" s="675"/>
      <c r="O46" s="675"/>
    </row>
    <row r="47" spans="1:15" ht="15.75">
      <c r="A47" s="665"/>
      <c r="B47" s="665"/>
      <c r="C47" s="691"/>
      <c r="D47" s="669"/>
      <c r="E47" s="689"/>
      <c r="F47" s="671"/>
      <c r="G47" s="689"/>
      <c r="H47" s="694"/>
      <c r="I47" s="644"/>
      <c r="J47" s="647"/>
      <c r="K47" s="644"/>
      <c r="L47" s="644"/>
      <c r="M47" s="644"/>
      <c r="N47" s="644"/>
      <c r="O47" s="676"/>
    </row>
    <row r="48" spans="1:15" ht="15.75">
      <c r="A48" s="665"/>
      <c r="B48" s="665"/>
      <c r="C48" s="695"/>
      <c r="D48" s="669"/>
      <c r="E48" s="689"/>
      <c r="F48" s="644"/>
      <c r="G48" s="689"/>
      <c r="H48" s="644"/>
      <c r="I48" s="644"/>
      <c r="J48" s="647"/>
      <c r="K48" s="644"/>
      <c r="L48" s="644"/>
      <c r="M48" s="644"/>
      <c r="N48" s="644"/>
      <c r="O48" s="676"/>
    </row>
    <row r="49" spans="1:15" ht="15.75">
      <c r="A49" s="665"/>
      <c r="B49" s="665"/>
      <c r="C49" s="691"/>
      <c r="D49" s="669"/>
      <c r="E49" s="689"/>
      <c r="F49" s="671"/>
      <c r="G49" s="689"/>
      <c r="H49" s="694"/>
      <c r="I49" s="648"/>
      <c r="J49" s="647"/>
      <c r="K49" s="675"/>
      <c r="L49" s="675"/>
      <c r="M49" s="675"/>
      <c r="N49" s="675"/>
      <c r="O49" s="675"/>
    </row>
    <row r="50" spans="1:15" ht="15.75">
      <c r="A50" s="665"/>
      <c r="B50" s="665"/>
      <c r="C50" s="691"/>
      <c r="D50" s="671"/>
      <c r="E50" s="689"/>
      <c r="F50" s="644"/>
      <c r="G50" s="689"/>
      <c r="H50" s="644"/>
      <c r="I50" s="644"/>
      <c r="J50" s="647"/>
      <c r="K50" s="644"/>
      <c r="L50" s="644"/>
      <c r="M50" s="644"/>
      <c r="N50" s="644"/>
      <c r="O50" s="676"/>
    </row>
    <row r="51" spans="1:15" ht="15.75">
      <c r="A51" s="665"/>
      <c r="B51" s="665"/>
      <c r="C51" s="700"/>
      <c r="D51" s="671"/>
      <c r="E51" s="689"/>
      <c r="F51" s="644"/>
      <c r="G51" s="689"/>
      <c r="H51" s="644"/>
      <c r="I51" s="644"/>
      <c r="J51" s="644"/>
      <c r="K51" s="644"/>
      <c r="L51" s="644"/>
      <c r="M51" s="644"/>
      <c r="N51" s="644"/>
      <c r="O51" s="676"/>
    </row>
    <row r="52" spans="1:15" ht="15.75">
      <c r="A52" s="665"/>
      <c r="B52" s="665"/>
      <c r="C52" s="695"/>
      <c r="D52" s="669"/>
      <c r="E52" s="689"/>
      <c r="F52" s="644"/>
      <c r="G52" s="689"/>
      <c r="H52" s="644"/>
      <c r="I52" s="644"/>
      <c r="J52" s="647"/>
      <c r="K52" s="644"/>
      <c r="L52" s="644"/>
      <c r="M52" s="644"/>
      <c r="N52" s="644"/>
      <c r="O52" s="676"/>
    </row>
    <row r="53" spans="1:15" ht="15.75">
      <c r="A53" s="665"/>
      <c r="B53" s="665"/>
      <c r="C53" s="695"/>
      <c r="D53" s="669"/>
      <c r="E53" s="689"/>
      <c r="F53" s="644"/>
      <c r="G53" s="689"/>
      <c r="H53" s="644"/>
      <c r="I53" s="644"/>
      <c r="J53" s="647"/>
      <c r="K53" s="644"/>
      <c r="L53" s="644"/>
      <c r="M53" s="644"/>
      <c r="N53" s="644"/>
      <c r="O53" s="644"/>
    </row>
    <row r="54" spans="1:15" ht="15.75">
      <c r="A54" s="665"/>
      <c r="B54" s="665"/>
      <c r="C54" s="695"/>
      <c r="D54" s="669"/>
      <c r="E54" s="689"/>
      <c r="F54" s="644"/>
      <c r="G54" s="689"/>
      <c r="H54" s="644"/>
      <c r="I54" s="644"/>
      <c r="J54" s="647"/>
      <c r="K54" s="644"/>
      <c r="L54" s="644"/>
      <c r="M54" s="644"/>
      <c r="N54" s="644"/>
      <c r="O54" s="644"/>
    </row>
    <row r="55" spans="1:15" ht="15.75">
      <c r="A55" s="665"/>
      <c r="B55" s="665"/>
      <c r="C55" s="695"/>
      <c r="D55" s="669"/>
      <c r="E55" s="689"/>
      <c r="F55" s="644"/>
      <c r="G55" s="689"/>
      <c r="H55" s="644"/>
      <c r="I55" s="644"/>
      <c r="J55" s="647"/>
      <c r="K55" s="644"/>
      <c r="L55" s="644"/>
      <c r="M55" s="644"/>
      <c r="N55" s="644"/>
      <c r="O55" s="676"/>
    </row>
    <row r="56" spans="1:15" ht="15.75">
      <c r="A56" s="665"/>
      <c r="B56" s="665"/>
      <c r="C56" s="695"/>
      <c r="D56" s="669"/>
      <c r="E56" s="689"/>
      <c r="F56" s="644"/>
      <c r="G56" s="689"/>
      <c r="H56" s="644"/>
      <c r="I56" s="644"/>
      <c r="J56" s="647"/>
      <c r="K56" s="644"/>
      <c r="L56" s="644"/>
      <c r="M56" s="644"/>
      <c r="N56" s="644"/>
      <c r="O56" s="644"/>
    </row>
    <row r="57" spans="1:15" ht="15.75">
      <c r="A57" s="665"/>
      <c r="B57" s="665"/>
      <c r="C57" s="700"/>
      <c r="D57" s="669"/>
      <c r="E57" s="689"/>
      <c r="F57" s="644"/>
      <c r="G57" s="689"/>
      <c r="H57" s="644"/>
      <c r="I57" s="644"/>
      <c r="J57" s="647"/>
      <c r="K57" s="644"/>
      <c r="L57" s="644"/>
      <c r="M57" s="644"/>
      <c r="N57" s="644"/>
      <c r="O57" s="644"/>
    </row>
    <row r="58" spans="1:15" ht="15.75">
      <c r="A58" s="665"/>
      <c r="B58" s="665"/>
      <c r="C58" s="691"/>
      <c r="D58" s="671"/>
      <c r="E58" s="689"/>
      <c r="F58" s="644"/>
      <c r="G58" s="689"/>
      <c r="H58" s="644"/>
      <c r="I58" s="644"/>
      <c r="J58" s="647"/>
      <c r="K58" s="644"/>
      <c r="L58" s="644"/>
      <c r="M58" s="644"/>
      <c r="N58" s="644"/>
      <c r="O58" s="644"/>
    </row>
    <row r="59" spans="1:15" ht="15.75">
      <c r="A59" s="665"/>
      <c r="B59" s="665"/>
      <c r="C59" s="691"/>
      <c r="D59" s="671"/>
      <c r="E59" s="689"/>
      <c r="F59" s="644"/>
      <c r="G59" s="689"/>
      <c r="H59" s="644"/>
      <c r="I59" s="644"/>
      <c r="J59" s="647"/>
      <c r="K59" s="644"/>
      <c r="L59" s="644"/>
      <c r="M59" s="644"/>
      <c r="N59" s="644"/>
      <c r="O59" s="644"/>
    </row>
    <row r="60" spans="1:15" ht="15.75">
      <c r="A60" s="665"/>
      <c r="B60" s="665"/>
      <c r="C60" s="691"/>
      <c r="D60" s="671"/>
      <c r="E60" s="689"/>
      <c r="F60" s="671"/>
      <c r="G60" s="689"/>
      <c r="H60" s="694"/>
      <c r="I60" s="648"/>
      <c r="J60" s="647"/>
      <c r="K60" s="675"/>
      <c r="L60" s="676"/>
      <c r="M60" s="675"/>
      <c r="N60" s="675"/>
      <c r="O60" s="647"/>
    </row>
    <row r="61" spans="1:15" ht="15.75">
      <c r="A61" s="665"/>
      <c r="B61" s="665"/>
      <c r="C61" s="695"/>
      <c r="D61" s="669"/>
      <c r="E61" s="689"/>
      <c r="F61" s="644"/>
      <c r="G61" s="689"/>
      <c r="H61" s="644"/>
      <c r="I61" s="644"/>
      <c r="J61" s="644"/>
      <c r="K61" s="644"/>
      <c r="L61" s="644"/>
      <c r="M61" s="644"/>
      <c r="N61" s="644"/>
      <c r="O61" s="644"/>
    </row>
    <row r="62" spans="1:15" ht="15.75">
      <c r="A62" s="665"/>
      <c r="B62" s="665"/>
      <c r="C62" s="695"/>
      <c r="D62" s="669"/>
      <c r="E62" s="689"/>
      <c r="F62" s="644"/>
      <c r="G62" s="689"/>
      <c r="H62" s="644"/>
      <c r="I62" s="644"/>
      <c r="J62" s="647"/>
      <c r="K62" s="644"/>
      <c r="L62" s="644"/>
      <c r="M62" s="644"/>
      <c r="N62" s="644"/>
      <c r="O62" s="644"/>
    </row>
    <row r="63" spans="1:15" ht="15.75">
      <c r="A63" s="665"/>
      <c r="B63" s="665"/>
      <c r="C63" s="695"/>
      <c r="D63" s="669"/>
      <c r="E63" s="689"/>
      <c r="F63" s="644"/>
      <c r="G63" s="689"/>
      <c r="H63" s="644"/>
      <c r="I63" s="644"/>
      <c r="J63" s="647"/>
      <c r="K63" s="644"/>
      <c r="L63" s="644"/>
      <c r="M63" s="644"/>
      <c r="N63" s="644"/>
      <c r="O63" s="644"/>
    </row>
    <row r="64" spans="1:15" ht="15.75">
      <c r="A64" s="665"/>
      <c r="B64" s="665"/>
      <c r="C64" s="695"/>
      <c r="D64" s="669"/>
      <c r="E64" s="689"/>
      <c r="F64" s="644"/>
      <c r="G64" s="689"/>
      <c r="H64" s="644"/>
      <c r="I64" s="644"/>
      <c r="J64" s="647"/>
      <c r="K64" s="644"/>
      <c r="L64" s="644"/>
      <c r="M64" s="644"/>
      <c r="N64" s="644"/>
      <c r="O64" s="644"/>
    </row>
    <row r="65" spans="1:15" ht="15.75">
      <c r="A65" s="665"/>
      <c r="B65" s="665"/>
      <c r="C65" s="691"/>
      <c r="D65" s="669"/>
      <c r="E65" s="689"/>
      <c r="F65" s="644"/>
      <c r="G65" s="689"/>
      <c r="H65" s="644"/>
      <c r="I65" s="644"/>
      <c r="J65" s="647"/>
      <c r="K65" s="644"/>
      <c r="L65" s="644"/>
      <c r="M65" s="644"/>
      <c r="N65" s="644"/>
      <c r="O65" s="644"/>
    </row>
    <row r="66" spans="1:15" ht="15.75">
      <c r="A66" s="665"/>
      <c r="B66" s="665"/>
      <c r="C66" s="695"/>
      <c r="D66" s="671"/>
      <c r="E66" s="689"/>
      <c r="F66" s="644"/>
      <c r="G66" s="689"/>
      <c r="H66" s="644"/>
      <c r="I66" s="644"/>
      <c r="J66" s="647"/>
      <c r="K66" s="644"/>
      <c r="L66" s="644"/>
      <c r="M66" s="644"/>
      <c r="N66" s="644"/>
      <c r="O66" s="644"/>
    </row>
    <row r="67" spans="1:15" ht="15.75">
      <c r="A67" s="665"/>
      <c r="B67" s="665"/>
      <c r="C67" s="691"/>
      <c r="D67" s="671"/>
      <c r="E67" s="689"/>
      <c r="F67" s="644"/>
      <c r="G67" s="689"/>
      <c r="H67" s="644"/>
      <c r="I67" s="644"/>
      <c r="J67" s="647"/>
      <c r="K67" s="644"/>
      <c r="L67" s="644"/>
      <c r="M67" s="644"/>
      <c r="N67" s="644"/>
      <c r="O67" s="644"/>
    </row>
    <row r="68" spans="1:15" ht="15.75">
      <c r="A68" s="665"/>
      <c r="B68" s="665"/>
      <c r="C68" s="691"/>
      <c r="D68" s="671"/>
      <c r="E68" s="689"/>
      <c r="F68" s="644"/>
      <c r="G68" s="689"/>
      <c r="H68" s="644"/>
      <c r="I68" s="644"/>
      <c r="J68" s="647"/>
      <c r="K68" s="644"/>
      <c r="L68" s="644"/>
      <c r="M68" s="644"/>
      <c r="N68" s="644"/>
      <c r="O68" s="644"/>
    </row>
    <row r="69" spans="1:15" ht="15.75">
      <c r="A69" s="665"/>
      <c r="B69" s="665"/>
      <c r="C69" s="695"/>
      <c r="D69" s="671"/>
      <c r="E69" s="689"/>
      <c r="F69" s="644"/>
      <c r="G69" s="689"/>
      <c r="H69" s="644"/>
      <c r="I69" s="644"/>
      <c r="J69" s="644"/>
      <c r="K69" s="644"/>
      <c r="L69" s="644"/>
      <c r="M69" s="644"/>
      <c r="N69" s="644"/>
      <c r="O69" s="644"/>
    </row>
    <row r="70" spans="1:15" ht="15.75">
      <c r="A70" s="665"/>
      <c r="B70" s="665"/>
      <c r="C70" s="691"/>
      <c r="D70" s="669"/>
      <c r="E70" s="689"/>
      <c r="F70" s="644"/>
      <c r="G70" s="689"/>
      <c r="H70" s="644"/>
      <c r="I70" s="644"/>
      <c r="J70" s="647"/>
      <c r="K70" s="644"/>
      <c r="L70" s="644"/>
      <c r="M70" s="644"/>
      <c r="N70" s="644"/>
      <c r="O70" s="644"/>
    </row>
    <row r="71" spans="1:15" ht="15.75">
      <c r="A71" s="665"/>
      <c r="B71" s="665"/>
      <c r="C71" s="691"/>
      <c r="D71" s="669"/>
      <c r="E71" s="689"/>
      <c r="F71" s="644"/>
      <c r="G71" s="689"/>
      <c r="H71" s="644"/>
      <c r="I71" s="644"/>
      <c r="J71" s="647"/>
      <c r="K71" s="644"/>
      <c r="L71" s="644"/>
      <c r="M71" s="644"/>
      <c r="N71" s="644"/>
      <c r="O71" s="644"/>
    </row>
    <row r="72" spans="1:15" ht="15.75">
      <c r="A72" s="665"/>
      <c r="B72" s="665"/>
      <c r="C72" s="691"/>
      <c r="D72" s="669"/>
      <c r="E72" s="689"/>
      <c r="F72" s="671"/>
      <c r="G72" s="689"/>
      <c r="H72" s="694"/>
      <c r="I72" s="648"/>
      <c r="J72" s="647"/>
      <c r="K72" s="675"/>
      <c r="L72" s="676"/>
      <c r="M72" s="675"/>
      <c r="N72" s="675"/>
      <c r="O72" s="647"/>
    </row>
    <row r="73" spans="1:15" ht="15.75">
      <c r="A73" s="665"/>
      <c r="B73" s="665"/>
      <c r="C73" s="691"/>
      <c r="D73" s="669"/>
      <c r="E73" s="689"/>
      <c r="F73" s="644"/>
      <c r="G73" s="689"/>
      <c r="H73" s="644"/>
      <c r="I73" s="644"/>
      <c r="J73" s="647"/>
      <c r="K73" s="644"/>
      <c r="L73" s="644"/>
      <c r="M73" s="644"/>
      <c r="N73" s="644"/>
      <c r="O73" s="644"/>
    </row>
    <row r="74" spans="1:15" ht="15.75">
      <c r="A74" s="665"/>
      <c r="B74" s="665"/>
      <c r="C74" s="695"/>
      <c r="D74" s="671"/>
      <c r="E74" s="689"/>
      <c r="F74" s="644"/>
      <c r="G74" s="689"/>
      <c r="H74" s="644"/>
      <c r="I74" s="644"/>
      <c r="J74" s="647"/>
      <c r="K74" s="644"/>
      <c r="L74" s="644"/>
      <c r="M74" s="644"/>
      <c r="N74" s="644"/>
      <c r="O74" s="644"/>
    </row>
    <row r="75" spans="1:15" ht="15.75">
      <c r="A75" s="665"/>
      <c r="B75" s="665"/>
      <c r="C75" s="695"/>
      <c r="D75" s="669"/>
      <c r="E75" s="689"/>
      <c r="F75" s="671"/>
      <c r="G75" s="689"/>
      <c r="H75" s="694"/>
      <c r="I75" s="648"/>
      <c r="J75" s="647"/>
      <c r="K75" s="675"/>
      <c r="L75" s="676"/>
      <c r="M75" s="675"/>
      <c r="N75" s="675"/>
      <c r="O75" s="647"/>
    </row>
    <row r="76" spans="1:15" ht="15.75">
      <c r="A76" s="665"/>
      <c r="B76" s="665"/>
      <c r="C76" s="695"/>
      <c r="D76" s="669"/>
      <c r="E76" s="689"/>
      <c r="F76" s="644"/>
      <c r="G76" s="689"/>
      <c r="H76" s="644"/>
      <c r="I76" s="644"/>
      <c r="J76" s="647"/>
      <c r="K76" s="644"/>
      <c r="L76" s="644"/>
      <c r="M76" s="644"/>
      <c r="N76" s="644"/>
      <c r="O76" s="644"/>
    </row>
    <row r="77" spans="1:15" ht="15.75">
      <c r="A77" s="665"/>
      <c r="B77" s="665"/>
      <c r="C77" s="691"/>
      <c r="D77" s="669"/>
      <c r="E77" s="689"/>
      <c r="F77" s="644"/>
      <c r="G77" s="689"/>
      <c r="H77" s="644"/>
      <c r="I77" s="644"/>
      <c r="J77" s="647"/>
      <c r="K77" s="644"/>
      <c r="L77" s="644"/>
      <c r="M77" s="644"/>
      <c r="N77" s="644"/>
      <c r="O77" s="644"/>
    </row>
    <row r="78" spans="1:15" ht="15.75">
      <c r="A78" s="665"/>
      <c r="B78" s="665"/>
      <c r="C78" s="691"/>
      <c r="D78" s="669"/>
      <c r="E78" s="689"/>
      <c r="F78" s="644"/>
      <c r="G78" s="689"/>
      <c r="H78" s="644"/>
      <c r="I78" s="644"/>
      <c r="J78" s="647"/>
      <c r="K78" s="644"/>
      <c r="L78" s="644"/>
      <c r="M78" s="644"/>
      <c r="N78" s="644"/>
      <c r="O78" s="644"/>
    </row>
    <row r="79" spans="1:15" ht="15.75">
      <c r="A79" s="665"/>
      <c r="B79" s="665"/>
      <c r="C79" s="691"/>
      <c r="D79" s="671"/>
      <c r="E79" s="689"/>
      <c r="F79" s="644"/>
      <c r="G79" s="689"/>
      <c r="H79" s="644"/>
      <c r="I79" s="644"/>
      <c r="J79" s="647"/>
      <c r="K79" s="644"/>
      <c r="L79" s="644"/>
      <c r="M79" s="644"/>
      <c r="N79" s="644"/>
      <c r="O79" s="644"/>
    </row>
    <row r="80" spans="1:15" ht="15.75">
      <c r="A80" s="665"/>
      <c r="B80" s="665"/>
      <c r="C80" s="691"/>
      <c r="D80" s="671"/>
      <c r="E80" s="689"/>
      <c r="F80" s="644"/>
      <c r="G80" s="689"/>
      <c r="H80" s="644"/>
      <c r="I80" s="644"/>
      <c r="J80" s="647"/>
      <c r="K80" s="644"/>
      <c r="L80" s="644"/>
      <c r="M80" s="644"/>
      <c r="N80" s="644"/>
      <c r="O80" s="644"/>
    </row>
    <row r="81" spans="1:15" ht="15.75">
      <c r="A81" s="665"/>
      <c r="B81" s="665"/>
      <c r="C81" s="695"/>
      <c r="D81" s="671"/>
      <c r="E81" s="689"/>
      <c r="F81" s="644"/>
      <c r="G81" s="689"/>
      <c r="H81" s="694"/>
      <c r="I81" s="644"/>
      <c r="J81" s="647"/>
      <c r="K81" s="644"/>
      <c r="L81" s="644"/>
      <c r="M81" s="644"/>
      <c r="N81" s="644"/>
      <c r="O81" s="644"/>
    </row>
    <row r="82" spans="1:15" ht="15.75">
      <c r="A82" s="665"/>
      <c r="B82" s="665"/>
      <c r="C82" s="695"/>
      <c r="D82" s="671"/>
      <c r="E82" s="689"/>
      <c r="F82" s="644"/>
      <c r="G82" s="689"/>
      <c r="H82" s="644"/>
      <c r="I82" s="644"/>
      <c r="J82" s="647"/>
    </row>
    <row r="83" spans="1:15" ht="15.75">
      <c r="A83" s="665"/>
      <c r="B83" s="665"/>
      <c r="C83" s="691"/>
      <c r="D83" s="671"/>
      <c r="E83" s="689"/>
      <c r="F83" s="644"/>
      <c r="G83" s="689"/>
      <c r="H83" s="644"/>
      <c r="I83" s="644"/>
      <c r="J83" s="647"/>
    </row>
    <row r="84" spans="1:15" ht="15.75">
      <c r="A84" s="665"/>
      <c r="B84" s="665"/>
      <c r="C84" s="691"/>
      <c r="D84" s="671"/>
      <c r="E84" s="689"/>
      <c r="F84" s="644"/>
      <c r="G84" s="689"/>
      <c r="H84" s="644"/>
      <c r="I84" s="644"/>
      <c r="J84" s="644"/>
    </row>
    <row r="85" spans="1:15" ht="15.75">
      <c r="A85" s="665"/>
      <c r="B85" s="665"/>
      <c r="C85" s="691"/>
      <c r="D85" s="669"/>
      <c r="E85" s="689"/>
      <c r="F85" s="644"/>
      <c r="G85" s="689"/>
      <c r="H85" s="644"/>
      <c r="I85" s="644"/>
      <c r="J85" s="647"/>
    </row>
    <row r="86" spans="1:15" ht="15.75">
      <c r="A86" s="665"/>
      <c r="B86" s="665"/>
      <c r="C86" s="691"/>
      <c r="D86" s="669"/>
      <c r="E86" s="689"/>
      <c r="F86" s="644"/>
      <c r="G86" s="689"/>
      <c r="H86" s="644"/>
      <c r="I86" s="644"/>
      <c r="J86" s="647"/>
    </row>
    <row r="87" spans="1:15" ht="15.75">
      <c r="A87" s="665"/>
      <c r="B87" s="665"/>
      <c r="C87" s="699"/>
      <c r="D87" s="671"/>
      <c r="E87" s="689"/>
      <c r="F87" s="644"/>
      <c r="G87" s="689"/>
      <c r="H87" s="644"/>
      <c r="I87" s="644"/>
      <c r="J87" s="647"/>
    </row>
    <row r="88" spans="1:15" ht="15.75">
      <c r="A88" s="665"/>
      <c r="B88" s="665"/>
      <c r="C88" s="691"/>
      <c r="D88" s="669"/>
      <c r="E88" s="689"/>
      <c r="F88" s="644"/>
      <c r="G88" s="689"/>
      <c r="H88" s="644"/>
      <c r="I88" s="644"/>
      <c r="J88" s="647"/>
    </row>
    <row r="89" spans="1:15" ht="15.75">
      <c r="A89" s="665"/>
      <c r="B89" s="665"/>
      <c r="C89" s="695"/>
      <c r="D89" s="669"/>
      <c r="E89" s="689"/>
      <c r="F89" s="644"/>
      <c r="G89" s="689"/>
      <c r="H89" s="644"/>
      <c r="I89" s="644"/>
      <c r="J89" s="647"/>
    </row>
    <row r="90" spans="1:15" ht="15.75">
      <c r="A90" s="665"/>
      <c r="B90" s="665"/>
      <c r="C90" s="691"/>
      <c r="D90" s="669"/>
      <c r="E90" s="689"/>
      <c r="F90" s="644"/>
      <c r="G90" s="689"/>
      <c r="H90" s="644"/>
      <c r="I90" s="644"/>
      <c r="J90" s="647"/>
    </row>
    <row r="91" spans="1:15" ht="15.75">
      <c r="A91" s="665"/>
      <c r="B91" s="665"/>
      <c r="C91" s="695"/>
      <c r="D91" s="669"/>
      <c r="E91" s="689"/>
      <c r="F91" s="644"/>
      <c r="G91" s="689"/>
      <c r="H91" s="644"/>
      <c r="I91" s="644"/>
      <c r="J91" s="647"/>
    </row>
    <row r="92" spans="1:15" ht="15.75">
      <c r="A92" s="665"/>
      <c r="B92" s="665"/>
      <c r="C92" s="691"/>
      <c r="D92" s="671"/>
      <c r="E92" s="689"/>
      <c r="F92" s="644"/>
      <c r="G92" s="689"/>
      <c r="H92" s="644"/>
      <c r="I92" s="644"/>
      <c r="J92" s="647"/>
    </row>
    <row r="93" spans="1:15" ht="15.75">
      <c r="A93" s="665"/>
      <c r="B93" s="665"/>
      <c r="C93" s="691"/>
      <c r="D93" s="671"/>
      <c r="E93" s="689"/>
      <c r="F93" s="644"/>
      <c r="G93" s="689"/>
      <c r="H93" s="644"/>
      <c r="I93" s="644"/>
      <c r="J93" s="647"/>
    </row>
    <row r="94" spans="1:15" ht="15.75">
      <c r="A94" s="665"/>
      <c r="B94" s="665"/>
      <c r="C94" s="695"/>
      <c r="D94" s="671"/>
      <c r="E94" s="689"/>
      <c r="F94" s="644"/>
      <c r="G94" s="689"/>
      <c r="H94" s="644"/>
      <c r="I94" s="644"/>
      <c r="J94" s="644"/>
    </row>
    <row r="95" spans="1:15" ht="15.75">
      <c r="A95" s="665"/>
      <c r="B95" s="665"/>
      <c r="C95" s="691"/>
      <c r="D95" s="669"/>
      <c r="E95" s="689"/>
      <c r="F95" s="644"/>
      <c r="G95" s="689"/>
      <c r="H95" s="644"/>
      <c r="I95" s="644"/>
      <c r="J95" s="647"/>
    </row>
    <row r="96" spans="1:15" ht="15.75">
      <c r="A96" s="665"/>
      <c r="B96" s="665"/>
      <c r="C96" s="695"/>
      <c r="D96" s="669"/>
      <c r="E96" s="689"/>
      <c r="F96" s="644"/>
      <c r="G96" s="689"/>
      <c r="H96" s="644"/>
      <c r="I96" s="644"/>
      <c r="J96" s="647"/>
    </row>
    <row r="97" spans="1:10" ht="15.75">
      <c r="A97" s="665"/>
      <c r="B97" s="665"/>
      <c r="C97" s="700"/>
      <c r="D97" s="669"/>
      <c r="E97" s="689"/>
      <c r="F97" s="644"/>
      <c r="G97" s="689"/>
      <c r="H97" s="644"/>
      <c r="I97" s="644"/>
      <c r="J97" s="647"/>
    </row>
    <row r="98" spans="1:10" ht="15.75">
      <c r="A98" s="665"/>
      <c r="B98" s="665"/>
      <c r="C98" s="691"/>
      <c r="D98" s="669"/>
      <c r="E98" s="689"/>
      <c r="F98" s="644"/>
      <c r="G98" s="689"/>
      <c r="H98" s="644"/>
      <c r="I98" s="644"/>
      <c r="J98" s="647"/>
    </row>
    <row r="99" spans="1:10" ht="15.75">
      <c r="A99" s="665"/>
      <c r="B99" s="665"/>
      <c r="C99" s="691"/>
      <c r="D99" s="671"/>
      <c r="E99" s="689"/>
      <c r="F99" s="644"/>
      <c r="G99" s="689"/>
      <c r="H99" s="644"/>
      <c r="I99" s="644"/>
      <c r="J99" s="647"/>
    </row>
    <row r="100" spans="1:10" ht="15.75">
      <c r="A100" s="665"/>
      <c r="B100" s="665"/>
      <c r="C100" s="695"/>
      <c r="D100" s="671"/>
      <c r="E100" s="689"/>
      <c r="F100" s="644"/>
      <c r="G100" s="689"/>
      <c r="H100" s="644"/>
      <c r="I100" s="644"/>
      <c r="J100" s="647"/>
    </row>
    <row r="101" spans="1:10" ht="15.75">
      <c r="A101" s="665"/>
      <c r="B101" s="665"/>
      <c r="C101" s="691"/>
      <c r="D101" s="671"/>
      <c r="E101" s="689"/>
      <c r="F101" s="644"/>
      <c r="G101" s="689"/>
      <c r="H101" s="644"/>
      <c r="I101" s="644"/>
      <c r="J101" s="647"/>
    </row>
    <row r="102" spans="1:10" ht="15.75">
      <c r="A102" s="665"/>
      <c r="B102" s="665"/>
      <c r="C102" s="691"/>
      <c r="D102" s="671"/>
      <c r="E102" s="689"/>
      <c r="F102" s="644"/>
      <c r="G102" s="689"/>
      <c r="H102" s="644"/>
      <c r="I102" s="644"/>
      <c r="J102" s="644"/>
    </row>
    <row r="103" spans="1:10" ht="15.75">
      <c r="A103" s="665"/>
      <c r="B103" s="665"/>
      <c r="C103" s="691"/>
      <c r="D103" s="669"/>
      <c r="E103" s="689"/>
      <c r="F103" s="644"/>
      <c r="G103" s="689"/>
      <c r="H103" s="644"/>
      <c r="I103" s="644"/>
      <c r="J103" s="647"/>
    </row>
    <row r="104" spans="1:10" ht="15.75">
      <c r="A104" s="665"/>
      <c r="B104" s="665"/>
      <c r="C104" s="691"/>
      <c r="D104" s="669"/>
      <c r="E104" s="689"/>
      <c r="F104" s="644"/>
      <c r="G104" s="689"/>
      <c r="H104" s="644"/>
      <c r="I104" s="644"/>
      <c r="J104" s="647"/>
    </row>
    <row r="105" spans="1:10" ht="15.75">
      <c r="A105" s="665"/>
      <c r="B105" s="665"/>
      <c r="C105" s="695"/>
      <c r="D105" s="669"/>
      <c r="E105" s="689"/>
      <c r="F105" s="644"/>
      <c r="G105" s="689"/>
      <c r="H105" s="644"/>
      <c r="I105" s="644"/>
      <c r="J105" s="647"/>
    </row>
    <row r="106" spans="1:10" ht="15.75">
      <c r="A106" s="665"/>
      <c r="B106" s="665"/>
      <c r="C106" s="695"/>
      <c r="D106" s="669"/>
      <c r="E106" s="689"/>
      <c r="F106" s="644"/>
      <c r="G106" s="689"/>
      <c r="H106" s="644"/>
      <c r="I106" s="644"/>
      <c r="J106" s="647"/>
    </row>
    <row r="107" spans="1:10" ht="15.75">
      <c r="A107" s="665"/>
      <c r="B107" s="665"/>
      <c r="C107" s="691"/>
      <c r="D107" s="669"/>
      <c r="E107" s="689"/>
      <c r="F107" s="644"/>
      <c r="G107" s="689"/>
      <c r="H107" s="644"/>
      <c r="I107" s="644"/>
      <c r="J107" s="647"/>
    </row>
    <row r="108" spans="1:10" ht="15.75">
      <c r="A108" s="665"/>
      <c r="B108" s="665"/>
      <c r="C108" s="691"/>
      <c r="D108" s="671"/>
      <c r="E108" s="689"/>
      <c r="F108" s="644"/>
      <c r="G108" s="689"/>
      <c r="H108" s="644"/>
      <c r="I108" s="644"/>
      <c r="J108" s="647"/>
    </row>
    <row r="109" spans="1:10" ht="15.75">
      <c r="A109" s="665"/>
      <c r="B109" s="665"/>
      <c r="C109" s="695"/>
      <c r="D109" s="671"/>
      <c r="E109" s="689"/>
      <c r="F109" s="644"/>
      <c r="G109" s="689"/>
      <c r="H109" s="644"/>
      <c r="I109" s="644"/>
      <c r="J109" s="647"/>
    </row>
    <row r="110" spans="1:10" ht="15.75">
      <c r="A110" s="665"/>
      <c r="B110" s="665"/>
      <c r="C110" s="700"/>
      <c r="D110" s="671"/>
      <c r="E110" s="689"/>
      <c r="F110" s="644"/>
      <c r="G110" s="689"/>
      <c r="H110" s="644"/>
      <c r="I110" s="644"/>
      <c r="J110" s="647"/>
    </row>
    <row r="111" spans="1:10" ht="15.75">
      <c r="A111" s="665"/>
      <c r="B111" s="665"/>
      <c r="C111" s="691"/>
      <c r="D111" s="671"/>
      <c r="E111" s="670"/>
      <c r="F111" s="644"/>
      <c r="G111" s="644"/>
      <c r="H111" s="644"/>
      <c r="I111" s="644"/>
      <c r="J111" s="644"/>
    </row>
    <row r="112" spans="1:10" ht="15.75">
      <c r="A112" s="665"/>
      <c r="B112" s="665"/>
      <c r="C112" s="695"/>
      <c r="D112" s="669"/>
      <c r="E112" s="670"/>
      <c r="F112" s="644"/>
      <c r="G112" s="644"/>
      <c r="H112" s="644"/>
      <c r="I112" s="644"/>
      <c r="J112" s="647"/>
    </row>
    <row r="113" spans="1:10" ht="15.75">
      <c r="A113" s="665"/>
      <c r="B113" s="665"/>
      <c r="C113" s="695"/>
      <c r="D113" s="671"/>
      <c r="E113" s="670"/>
      <c r="F113" s="644"/>
      <c r="G113" s="644"/>
      <c r="H113" s="644"/>
      <c r="I113" s="644"/>
      <c r="J113" s="647"/>
    </row>
    <row r="114" spans="1:10" ht="15.75">
      <c r="A114" s="665"/>
      <c r="B114" s="665"/>
      <c r="C114" s="695"/>
      <c r="D114" s="669"/>
      <c r="E114" s="670"/>
      <c r="F114" s="644"/>
      <c r="G114" s="644"/>
      <c r="H114" s="644"/>
      <c r="I114" s="644"/>
      <c r="J114" s="647"/>
    </row>
    <row r="115" spans="1:10" ht="15.75">
      <c r="A115" s="665"/>
      <c r="B115" s="665"/>
      <c r="C115" s="691"/>
      <c r="D115" s="669"/>
      <c r="E115" s="670"/>
      <c r="F115" s="644"/>
      <c r="G115" s="644"/>
      <c r="H115" s="644"/>
      <c r="I115" s="644"/>
      <c r="J115" s="647"/>
    </row>
    <row r="116" spans="1:10" ht="15.75">
      <c r="A116" s="665"/>
      <c r="B116" s="665"/>
      <c r="C116" s="691"/>
      <c r="D116" s="671"/>
      <c r="E116" s="670"/>
      <c r="F116" s="644"/>
      <c r="G116" s="644"/>
      <c r="H116" s="644"/>
      <c r="I116" s="644"/>
      <c r="J116" s="647"/>
    </row>
    <row r="117" spans="1:10" ht="15.75">
      <c r="A117" s="665"/>
      <c r="B117" s="665"/>
      <c r="C117" s="691"/>
      <c r="D117" s="671"/>
      <c r="E117" s="670"/>
      <c r="F117" s="644"/>
      <c r="G117" s="644"/>
      <c r="H117" s="644"/>
      <c r="I117" s="644"/>
      <c r="J117" s="647"/>
    </row>
    <row r="118" spans="1:10" ht="15.75">
      <c r="A118" s="665"/>
      <c r="B118" s="665"/>
      <c r="C118" s="691"/>
      <c r="D118" s="671"/>
      <c r="E118" s="670"/>
      <c r="F118" s="644"/>
      <c r="G118" s="644"/>
      <c r="H118" s="644"/>
      <c r="I118" s="644"/>
      <c r="J118" s="647"/>
    </row>
    <row r="119" spans="1:10" ht="15.75">
      <c r="A119" s="665"/>
      <c r="B119" s="665"/>
      <c r="C119" s="691"/>
      <c r="D119" s="669"/>
      <c r="E119" s="670"/>
      <c r="F119" s="644"/>
      <c r="G119" s="644"/>
      <c r="H119" s="644"/>
      <c r="I119" s="644"/>
      <c r="J119" s="647"/>
    </row>
    <row r="120" spans="1:10" ht="15.75">
      <c r="A120" s="665"/>
      <c r="B120" s="665"/>
      <c r="C120" s="691"/>
      <c r="D120" s="669"/>
      <c r="E120" s="670"/>
      <c r="F120" s="644"/>
      <c r="G120" s="644"/>
      <c r="H120" s="644"/>
      <c r="I120" s="644"/>
      <c r="J120" s="647"/>
    </row>
    <row r="121" spans="1:10" ht="15.75">
      <c r="A121" s="665"/>
      <c r="B121" s="665"/>
      <c r="C121" s="691"/>
      <c r="D121" s="669"/>
      <c r="E121" s="670"/>
      <c r="F121" s="644"/>
      <c r="G121" s="644"/>
      <c r="H121" s="644"/>
      <c r="I121" s="644"/>
      <c r="J121" s="647"/>
    </row>
    <row r="122" spans="1:10" ht="15.75">
      <c r="A122" s="665"/>
      <c r="B122" s="665"/>
      <c r="C122" s="695"/>
      <c r="D122" s="669"/>
      <c r="E122" s="670"/>
      <c r="F122" s="644"/>
      <c r="G122" s="644"/>
      <c r="H122" s="644"/>
      <c r="I122" s="644"/>
      <c r="J122" s="647"/>
    </row>
    <row r="123" spans="1:10" ht="15.75">
      <c r="A123" s="665"/>
      <c r="B123" s="665"/>
      <c r="C123" s="691"/>
      <c r="D123" s="669"/>
      <c r="E123" s="670"/>
      <c r="F123" s="644"/>
      <c r="G123" s="644"/>
      <c r="H123" s="644"/>
      <c r="I123" s="644"/>
      <c r="J123" s="647"/>
    </row>
    <row r="124" spans="1:10" ht="15.75">
      <c r="A124" s="665"/>
      <c r="B124" s="665"/>
      <c r="C124" s="691"/>
      <c r="D124" s="669"/>
      <c r="E124" s="670"/>
      <c r="F124" s="644"/>
      <c r="G124" s="644"/>
      <c r="H124" s="644"/>
      <c r="I124" s="644"/>
      <c r="J124" s="647"/>
    </row>
    <row r="125" spans="1:10" ht="15.75">
      <c r="A125" s="665"/>
      <c r="B125" s="665"/>
      <c r="C125" s="691"/>
      <c r="D125" s="671"/>
      <c r="E125" s="670"/>
      <c r="F125" s="644"/>
      <c r="G125" s="644"/>
      <c r="H125" s="644"/>
      <c r="I125" s="644"/>
      <c r="J125" s="647"/>
    </row>
    <row r="126" spans="1:10" ht="15.75">
      <c r="A126" s="665"/>
      <c r="B126" s="665"/>
      <c r="C126" s="691"/>
      <c r="D126" s="671"/>
      <c r="E126" s="670"/>
      <c r="F126" s="644"/>
      <c r="G126" s="644"/>
      <c r="H126" s="644"/>
      <c r="I126" s="644"/>
      <c r="J126" s="647"/>
    </row>
    <row r="127" spans="1:10" ht="15.75">
      <c r="A127" s="665"/>
      <c r="B127" s="665"/>
      <c r="C127" s="691"/>
      <c r="D127" s="671"/>
      <c r="E127" s="670"/>
      <c r="F127" s="644"/>
      <c r="G127" s="644"/>
      <c r="H127" s="644"/>
      <c r="I127" s="644"/>
      <c r="J127" s="647"/>
    </row>
    <row r="128" spans="1:10" ht="15.75">
      <c r="A128" s="665"/>
      <c r="B128" s="665"/>
      <c r="C128" s="695"/>
      <c r="D128" s="671"/>
      <c r="E128" s="670"/>
      <c r="F128" s="644"/>
      <c r="G128" s="644"/>
      <c r="H128" s="644"/>
      <c r="I128" s="644"/>
      <c r="J128" s="644"/>
    </row>
    <row r="129" spans="1:10" ht="15.75">
      <c r="A129" s="665"/>
      <c r="B129" s="665"/>
      <c r="C129" s="695"/>
      <c r="D129" s="669"/>
      <c r="E129" s="670"/>
      <c r="F129" s="644"/>
      <c r="G129" s="644"/>
      <c r="H129" s="644"/>
      <c r="I129" s="644"/>
      <c r="J129" s="647"/>
    </row>
    <row r="130" spans="1:10" ht="15.75">
      <c r="A130" s="665"/>
      <c r="B130" s="665"/>
      <c r="C130" s="691"/>
      <c r="D130" s="669"/>
      <c r="E130" s="670"/>
      <c r="F130" s="644"/>
      <c r="G130" s="644"/>
      <c r="H130" s="644"/>
      <c r="I130" s="644"/>
      <c r="J130" s="647"/>
    </row>
    <row r="131" spans="1:10" ht="15.75">
      <c r="A131" s="665"/>
      <c r="B131" s="665"/>
      <c r="C131" s="691"/>
      <c r="D131" s="669"/>
      <c r="E131" s="670"/>
      <c r="F131" s="644"/>
      <c r="G131" s="644"/>
      <c r="H131" s="644"/>
      <c r="I131" s="644"/>
      <c r="J131" s="647"/>
    </row>
    <row r="132" spans="1:10" ht="15.75">
      <c r="A132" s="665"/>
      <c r="B132" s="665"/>
      <c r="C132" s="700"/>
      <c r="D132" s="671"/>
      <c r="E132" s="670"/>
      <c r="F132" s="644"/>
      <c r="G132" s="644"/>
      <c r="H132" s="644"/>
      <c r="I132" s="644"/>
      <c r="J132" s="647"/>
    </row>
    <row r="133" spans="1:10" ht="15.75">
      <c r="A133" s="665"/>
      <c r="B133" s="665"/>
      <c r="C133" s="695"/>
      <c r="D133" s="671"/>
      <c r="E133" s="670"/>
      <c r="F133" s="644"/>
      <c r="G133" s="644"/>
      <c r="H133" s="644"/>
      <c r="I133" s="644"/>
      <c r="J133" s="647"/>
    </row>
    <row r="134" spans="1:10" ht="15.75">
      <c r="A134" s="665"/>
      <c r="B134" s="665"/>
      <c r="C134" s="698"/>
      <c r="D134" s="671"/>
      <c r="E134" s="670"/>
      <c r="F134" s="644"/>
      <c r="G134" s="644"/>
      <c r="H134" s="644"/>
      <c r="I134" s="644"/>
      <c r="J134" s="647"/>
    </row>
    <row r="135" spans="1:10" ht="15.75">
      <c r="A135" s="665"/>
      <c r="B135" s="665"/>
      <c r="C135" s="695"/>
      <c r="D135" s="671"/>
      <c r="E135" s="670"/>
      <c r="F135" s="644"/>
      <c r="G135" s="644"/>
      <c r="H135" s="644"/>
      <c r="I135" s="644"/>
      <c r="J135" s="644"/>
    </row>
    <row r="136" spans="1:10" ht="15.75">
      <c r="A136" s="665"/>
      <c r="B136" s="665"/>
      <c r="C136" s="695"/>
      <c r="D136" s="671"/>
      <c r="E136" s="670"/>
      <c r="F136" s="644"/>
      <c r="G136" s="644"/>
      <c r="H136" s="644"/>
      <c r="I136" s="644"/>
      <c r="J136" s="647"/>
    </row>
    <row r="137" spans="1:10" ht="15.75">
      <c r="A137" s="665"/>
      <c r="B137" s="665"/>
      <c r="C137" s="691"/>
      <c r="D137" s="669"/>
      <c r="E137" s="670"/>
      <c r="F137" s="644"/>
      <c r="G137" s="644"/>
      <c r="H137" s="644"/>
      <c r="I137" s="644"/>
      <c r="J137" s="647"/>
    </row>
    <row r="138" spans="1:10" ht="15.75">
      <c r="A138" s="665"/>
      <c r="B138" s="665"/>
      <c r="C138" s="691"/>
      <c r="D138" s="671"/>
      <c r="E138" s="670"/>
      <c r="F138" s="644"/>
      <c r="G138" s="644"/>
      <c r="H138" s="644"/>
      <c r="I138" s="644"/>
      <c r="J138" s="647"/>
    </row>
    <row r="139" spans="1:10" ht="15.75">
      <c r="A139" s="665"/>
      <c r="B139" s="665"/>
      <c r="C139" s="695"/>
      <c r="D139" s="671"/>
      <c r="E139" s="670"/>
      <c r="F139" s="644"/>
      <c r="G139" s="644"/>
      <c r="H139" s="644"/>
      <c r="I139" s="644"/>
      <c r="J139" s="647"/>
    </row>
    <row r="140" spans="1:10" ht="15.75">
      <c r="A140" s="665"/>
      <c r="B140" s="665"/>
      <c r="C140" s="691"/>
      <c r="D140" s="671"/>
      <c r="E140" s="670"/>
      <c r="F140" s="644"/>
      <c r="G140" s="644"/>
      <c r="H140" s="644"/>
      <c r="I140" s="644"/>
      <c r="J140" s="647"/>
    </row>
    <row r="141" spans="1:10" ht="15.75">
      <c r="A141" s="665"/>
      <c r="B141" s="665"/>
      <c r="C141" s="695"/>
      <c r="D141" s="671"/>
      <c r="E141" s="670"/>
      <c r="F141" s="644"/>
      <c r="G141" s="644"/>
      <c r="H141" s="644"/>
      <c r="I141" s="644"/>
      <c r="J141" s="644"/>
    </row>
    <row r="142" spans="1:10" ht="15.75">
      <c r="A142" s="665"/>
      <c r="B142" s="665"/>
      <c r="C142" s="695"/>
      <c r="D142" s="669"/>
      <c r="E142" s="670"/>
      <c r="F142" s="644"/>
      <c r="G142" s="644"/>
      <c r="H142" s="644"/>
      <c r="I142" s="644"/>
      <c r="J142" s="647"/>
    </row>
    <row r="143" spans="1:10" ht="15.75">
      <c r="A143" s="665"/>
      <c r="B143" s="665"/>
      <c r="C143" s="700"/>
      <c r="D143" s="669"/>
      <c r="E143" s="670"/>
      <c r="F143" s="644"/>
      <c r="G143" s="644"/>
      <c r="H143" s="644"/>
      <c r="I143" s="644"/>
      <c r="J143" s="647"/>
    </row>
    <row r="144" spans="1:10" ht="15.75">
      <c r="A144" s="665"/>
      <c r="B144" s="665"/>
      <c r="C144" s="695"/>
      <c r="D144" s="671"/>
      <c r="E144" s="670"/>
      <c r="F144" s="644"/>
      <c r="G144" s="644"/>
      <c r="H144" s="644"/>
      <c r="I144" s="644"/>
      <c r="J144" s="647"/>
    </row>
    <row r="145" spans="1:10" ht="15.75">
      <c r="A145" s="665"/>
      <c r="B145" s="665"/>
      <c r="C145" s="695"/>
      <c r="D145" s="671"/>
      <c r="E145" s="670"/>
      <c r="F145" s="644"/>
      <c r="G145" s="644"/>
      <c r="H145" s="644"/>
      <c r="I145" s="644"/>
      <c r="J145" s="647"/>
    </row>
    <row r="146" spans="1:10" ht="15.75">
      <c r="A146" s="665"/>
      <c r="B146" s="665"/>
      <c r="C146" s="691"/>
      <c r="D146" s="671"/>
      <c r="E146" s="670"/>
      <c r="F146" s="644"/>
      <c r="G146" s="644"/>
      <c r="H146" s="644"/>
      <c r="I146" s="644"/>
      <c r="J146" s="647"/>
    </row>
    <row r="147" spans="1:10" ht="15.75">
      <c r="A147" s="665"/>
      <c r="B147" s="665"/>
      <c r="C147" s="695"/>
      <c r="D147" s="671"/>
      <c r="E147" s="670"/>
      <c r="F147" s="644"/>
      <c r="G147" s="644"/>
      <c r="H147" s="644"/>
      <c r="I147" s="644"/>
      <c r="J147" s="647"/>
    </row>
    <row r="148" spans="1:10" ht="15.75">
      <c r="A148" s="665"/>
      <c r="B148" s="665"/>
      <c r="C148" s="691"/>
      <c r="D148" s="671"/>
      <c r="E148" s="670"/>
      <c r="F148" s="644"/>
      <c r="G148" s="644"/>
      <c r="H148" s="644"/>
      <c r="I148" s="644"/>
      <c r="J148" s="647"/>
    </row>
    <row r="149" spans="1:10" ht="15.75">
      <c r="A149" s="665"/>
      <c r="B149" s="665"/>
      <c r="C149" s="695"/>
      <c r="D149" s="671"/>
      <c r="E149" s="670"/>
      <c r="F149" s="644"/>
      <c r="G149" s="644"/>
      <c r="H149" s="644"/>
      <c r="I149" s="644"/>
      <c r="J149" s="647"/>
    </row>
    <row r="150" spans="1:10" ht="15.75">
      <c r="A150" s="665"/>
      <c r="B150" s="665"/>
      <c r="C150" s="691"/>
      <c r="D150" s="671"/>
      <c r="E150" s="670"/>
      <c r="F150" s="644"/>
      <c r="G150" s="644"/>
      <c r="H150" s="644"/>
      <c r="I150" s="644"/>
      <c r="J150" s="647"/>
    </row>
    <row r="151" spans="1:10" ht="15.75">
      <c r="A151" s="665"/>
      <c r="B151" s="665"/>
      <c r="C151" s="695"/>
      <c r="D151" s="671"/>
      <c r="E151" s="670"/>
      <c r="F151" s="644"/>
      <c r="G151" s="644"/>
      <c r="H151" s="644"/>
      <c r="I151" s="644"/>
      <c r="J151" s="644"/>
    </row>
    <row r="152" spans="1:10" ht="15.75">
      <c r="A152" s="665"/>
      <c r="B152" s="665"/>
      <c r="C152" s="695"/>
      <c r="D152" s="671"/>
      <c r="E152" s="670"/>
      <c r="F152" s="644"/>
      <c r="G152" s="644"/>
      <c r="H152" s="644"/>
      <c r="I152" s="644"/>
      <c r="J152" s="647"/>
    </row>
    <row r="153" spans="1:10" ht="15.75">
      <c r="A153" s="665"/>
      <c r="B153" s="665"/>
      <c r="C153" s="691"/>
      <c r="D153" s="671"/>
      <c r="E153" s="670"/>
      <c r="F153" s="644"/>
      <c r="G153" s="644"/>
      <c r="H153" s="644"/>
      <c r="I153" s="644"/>
      <c r="J153" s="647"/>
    </row>
    <row r="154" spans="1:10" ht="15.75">
      <c r="A154" s="665"/>
      <c r="B154" s="665"/>
      <c r="C154" s="695"/>
      <c r="D154" s="671"/>
      <c r="E154" s="670"/>
      <c r="F154" s="644"/>
      <c r="G154" s="644"/>
      <c r="H154" s="644"/>
      <c r="I154" s="644"/>
      <c r="J154" s="647"/>
    </row>
    <row r="155" spans="1:10" ht="15.75">
      <c r="A155" s="665"/>
      <c r="B155" s="665"/>
      <c r="C155" s="691"/>
      <c r="D155" s="671"/>
      <c r="E155" s="670"/>
      <c r="F155" s="644"/>
      <c r="G155" s="644"/>
      <c r="H155" s="644"/>
      <c r="I155" s="644"/>
      <c r="J155" s="647"/>
    </row>
    <row r="156" spans="1:10" ht="15.75">
      <c r="A156" s="665"/>
      <c r="B156" s="665"/>
      <c r="C156" s="695"/>
      <c r="D156" s="671"/>
      <c r="E156" s="670"/>
      <c r="F156" s="644"/>
      <c r="G156" s="644"/>
      <c r="H156" s="644"/>
      <c r="I156" s="644"/>
      <c r="J156" s="644"/>
    </row>
    <row r="157" spans="1:10" ht="15.75">
      <c r="A157" s="665"/>
      <c r="B157" s="665"/>
      <c r="C157" s="691"/>
      <c r="D157" s="669"/>
      <c r="E157" s="670"/>
      <c r="F157" s="644"/>
      <c r="G157" s="644"/>
      <c r="H157" s="644"/>
      <c r="I157" s="644"/>
      <c r="J157" s="647"/>
    </row>
    <row r="158" spans="1:10" ht="15.75">
      <c r="A158" s="665"/>
      <c r="B158" s="665"/>
      <c r="C158" s="695"/>
      <c r="D158" s="671"/>
      <c r="E158" s="670"/>
      <c r="F158" s="644"/>
      <c r="G158" s="644"/>
      <c r="H158" s="644"/>
      <c r="I158" s="644"/>
      <c r="J158" s="647"/>
    </row>
    <row r="159" spans="1:10" ht="15.75">
      <c r="A159" s="665"/>
      <c r="B159" s="665"/>
      <c r="C159" s="691"/>
      <c r="D159" s="671"/>
      <c r="E159" s="670"/>
      <c r="F159" s="644"/>
      <c r="G159" s="644"/>
      <c r="H159" s="644"/>
      <c r="I159" s="644"/>
      <c r="J159" s="647"/>
    </row>
    <row r="160" spans="1:10" ht="15.75">
      <c r="A160" s="665"/>
      <c r="B160" s="665"/>
      <c r="C160" s="698"/>
      <c r="D160" s="671"/>
      <c r="E160" s="670"/>
      <c r="F160" s="644"/>
      <c r="G160" s="644"/>
      <c r="H160" s="644"/>
      <c r="I160" s="644"/>
      <c r="J160" s="647"/>
    </row>
    <row r="161" spans="1:14" ht="15.75">
      <c r="A161" s="665"/>
      <c r="B161" s="665"/>
      <c r="C161" s="691"/>
      <c r="D161" s="671"/>
      <c r="E161" s="670"/>
      <c r="F161" s="644"/>
      <c r="G161" s="644"/>
      <c r="H161" s="644"/>
      <c r="I161" s="644"/>
      <c r="J161" s="647"/>
    </row>
    <row r="162" spans="1:14" ht="15.75">
      <c r="A162" s="665"/>
      <c r="B162" s="665"/>
      <c r="C162" s="695"/>
      <c r="D162" s="671"/>
      <c r="E162" s="670"/>
      <c r="F162" s="644"/>
      <c r="G162" s="644"/>
      <c r="H162" s="644"/>
      <c r="I162" s="644"/>
      <c r="J162" s="644"/>
      <c r="K162" s="644"/>
      <c r="L162" s="644"/>
      <c r="M162" s="644"/>
      <c r="N162" s="644"/>
    </row>
    <row r="163" spans="1:14" ht="15.75">
      <c r="A163" s="665"/>
      <c r="B163" s="665"/>
      <c r="C163" s="691"/>
      <c r="D163" s="671"/>
      <c r="E163" s="670"/>
      <c r="F163" s="644"/>
      <c r="G163" s="644"/>
      <c r="H163" s="644"/>
      <c r="I163" s="644"/>
      <c r="J163" s="647"/>
      <c r="K163" s="644"/>
      <c r="L163" s="644"/>
      <c r="M163" s="644"/>
      <c r="N163" s="644"/>
    </row>
    <row r="164" spans="1:14" ht="15.75">
      <c r="A164" s="665"/>
      <c r="B164" s="665"/>
      <c r="C164" s="701"/>
      <c r="D164" s="671"/>
      <c r="E164" s="670"/>
      <c r="F164" s="644"/>
      <c r="G164" s="644"/>
      <c r="H164" s="644"/>
      <c r="I164" s="644"/>
      <c r="J164" s="647"/>
      <c r="K164" s="644"/>
      <c r="L164" s="644"/>
      <c r="M164" s="644"/>
      <c r="N164" s="644"/>
    </row>
    <row r="165" spans="1:14" ht="15.75">
      <c r="A165" s="665"/>
      <c r="B165" s="665"/>
      <c r="C165" s="691"/>
      <c r="D165" s="671"/>
      <c r="E165" s="670"/>
      <c r="F165" s="644"/>
      <c r="G165" s="644"/>
      <c r="H165" s="644"/>
      <c r="I165" s="644"/>
      <c r="J165" s="647"/>
      <c r="K165" s="644"/>
      <c r="L165" s="644"/>
      <c r="M165" s="644"/>
      <c r="N165" s="644"/>
    </row>
    <row r="166" spans="1:14" ht="15.75">
      <c r="A166" s="665"/>
      <c r="B166" s="665"/>
      <c r="C166" s="695"/>
      <c r="D166" s="671"/>
      <c r="E166" s="670"/>
      <c r="F166" s="644"/>
      <c r="G166" s="644"/>
      <c r="H166" s="644"/>
      <c r="I166" s="644"/>
      <c r="J166" s="647"/>
      <c r="K166" s="644"/>
      <c r="L166" s="644"/>
      <c r="M166" s="644"/>
      <c r="N166" s="644"/>
    </row>
    <row r="167" spans="1:14" ht="15.75">
      <c r="A167" s="665"/>
      <c r="B167" s="665"/>
      <c r="C167" s="691"/>
      <c r="D167" s="671"/>
      <c r="E167" s="670"/>
      <c r="F167" s="644"/>
      <c r="G167" s="644"/>
      <c r="H167" s="644"/>
      <c r="I167" s="644"/>
      <c r="J167" s="647"/>
      <c r="K167" s="644"/>
      <c r="L167" s="644"/>
      <c r="M167" s="644"/>
      <c r="N167" s="644"/>
    </row>
    <row r="168" spans="1:14" ht="15.75">
      <c r="A168" s="665"/>
      <c r="B168" s="665"/>
      <c r="C168" s="701"/>
      <c r="D168" s="671"/>
      <c r="E168" s="670"/>
      <c r="F168" s="644"/>
      <c r="G168" s="644"/>
      <c r="H168" s="644"/>
      <c r="I168" s="644"/>
      <c r="J168" s="647"/>
      <c r="K168" s="644"/>
      <c r="L168" s="644"/>
      <c r="M168" s="644"/>
      <c r="N168" s="644"/>
    </row>
    <row r="169" spans="1:14" ht="15.75">
      <c r="A169" s="665"/>
      <c r="B169" s="665"/>
      <c r="C169" s="691"/>
      <c r="D169" s="671"/>
      <c r="E169" s="670"/>
      <c r="F169" s="644"/>
      <c r="G169" s="644"/>
      <c r="H169" s="644"/>
      <c r="I169" s="644"/>
      <c r="J169" s="647"/>
      <c r="K169" s="644"/>
      <c r="L169" s="644"/>
      <c r="M169" s="644"/>
      <c r="N169" s="644"/>
    </row>
    <row r="170" spans="1:14" ht="15.75">
      <c r="A170" s="665"/>
      <c r="B170" s="665"/>
      <c r="C170" s="691"/>
      <c r="D170" s="669"/>
      <c r="E170" s="670"/>
      <c r="F170" s="644"/>
      <c r="G170" s="644"/>
      <c r="H170" s="644"/>
      <c r="I170" s="644"/>
      <c r="J170" s="647"/>
      <c r="K170" s="644"/>
      <c r="L170" s="644"/>
      <c r="M170" s="644"/>
      <c r="N170" s="644"/>
    </row>
    <row r="171" spans="1:14" ht="15.75">
      <c r="A171" s="665"/>
      <c r="B171" s="665"/>
      <c r="C171" s="691"/>
      <c r="D171" s="671"/>
      <c r="E171" s="670"/>
      <c r="F171" s="644"/>
      <c r="G171" s="644"/>
      <c r="H171" s="644"/>
      <c r="I171" s="644"/>
      <c r="J171" s="647"/>
      <c r="K171" s="644"/>
      <c r="L171" s="644"/>
      <c r="M171" s="644"/>
      <c r="N171" s="644"/>
    </row>
    <row r="172" spans="1:14" ht="15.75">
      <c r="A172" s="665"/>
      <c r="B172" s="665"/>
      <c r="C172" s="699"/>
      <c r="D172" s="671"/>
      <c r="E172" s="670"/>
      <c r="F172" s="644"/>
      <c r="G172" s="644"/>
      <c r="H172" s="644"/>
      <c r="I172" s="644"/>
      <c r="J172" s="647"/>
      <c r="K172" s="644"/>
      <c r="L172" s="644"/>
      <c r="M172" s="644"/>
      <c r="N172" s="644"/>
    </row>
    <row r="173" spans="1:14" ht="15.75">
      <c r="A173" s="665"/>
      <c r="B173" s="665"/>
      <c r="C173" s="691"/>
      <c r="D173" s="671"/>
      <c r="E173" s="670"/>
      <c r="F173" s="644"/>
      <c r="G173" s="644"/>
      <c r="H173" s="644"/>
      <c r="I173" s="644"/>
      <c r="J173" s="647"/>
      <c r="K173" s="644"/>
      <c r="L173" s="644"/>
      <c r="M173" s="644"/>
      <c r="N173" s="644"/>
    </row>
    <row r="174" spans="1:14" ht="15.75">
      <c r="A174" s="665"/>
      <c r="B174" s="665"/>
      <c r="C174" s="699"/>
      <c r="D174" s="671"/>
      <c r="E174" s="670"/>
      <c r="F174" s="644"/>
      <c r="G174" s="644"/>
      <c r="H174" s="644"/>
      <c r="I174" s="644"/>
      <c r="J174" s="647"/>
      <c r="K174" s="644"/>
      <c r="L174" s="644"/>
      <c r="M174" s="644"/>
      <c r="N174" s="644"/>
    </row>
    <row r="175" spans="1:14" ht="15.75">
      <c r="A175" s="665"/>
      <c r="B175" s="665"/>
      <c r="C175" s="691"/>
      <c r="D175" s="671"/>
      <c r="E175" s="670"/>
      <c r="F175" s="644"/>
      <c r="G175" s="644"/>
      <c r="H175" s="644"/>
      <c r="I175" s="644"/>
      <c r="J175" s="647"/>
      <c r="K175" s="644"/>
      <c r="L175" s="644"/>
      <c r="M175" s="644"/>
      <c r="N175" s="654"/>
    </row>
    <row r="176" spans="1:14" ht="15.75">
      <c r="A176" s="665"/>
      <c r="B176" s="665"/>
      <c r="C176" s="699"/>
      <c r="D176" s="671"/>
      <c r="E176" s="670"/>
      <c r="F176" s="644"/>
      <c r="G176" s="644"/>
      <c r="H176" s="644"/>
      <c r="I176" s="644"/>
      <c r="J176" s="647"/>
      <c r="K176" s="644"/>
      <c r="L176" s="644"/>
      <c r="M176" s="644"/>
      <c r="N176" s="644"/>
    </row>
    <row r="177" spans="1:15" ht="15.75">
      <c r="A177" s="665"/>
      <c r="B177" s="665"/>
      <c r="C177" s="699"/>
      <c r="D177" s="671"/>
      <c r="E177" s="670"/>
      <c r="F177" s="644"/>
      <c r="G177" s="644"/>
      <c r="H177" s="644"/>
      <c r="I177" s="644"/>
      <c r="J177" s="647"/>
      <c r="K177" s="644"/>
      <c r="L177" s="644"/>
      <c r="M177" s="644"/>
      <c r="N177" s="644"/>
    </row>
    <row r="178" spans="1:15" ht="15.75">
      <c r="A178" s="665"/>
      <c r="B178" s="665"/>
      <c r="C178" s="691"/>
      <c r="D178" s="671"/>
      <c r="E178" s="670"/>
      <c r="F178" s="644"/>
      <c r="G178" s="644"/>
      <c r="H178" s="644"/>
      <c r="I178" s="644"/>
      <c r="J178" s="647"/>
      <c r="K178" s="644"/>
      <c r="L178" s="644"/>
      <c r="M178" s="644"/>
      <c r="N178" s="644"/>
      <c r="O178" s="644"/>
    </row>
    <row r="179" spans="1:15" ht="15.75">
      <c r="A179" s="649"/>
      <c r="B179" s="649"/>
      <c r="C179" s="654"/>
      <c r="D179" s="702"/>
      <c r="E179" s="702"/>
      <c r="F179" s="702"/>
      <c r="G179" s="702"/>
      <c r="H179" s="703"/>
      <c r="I179" s="649"/>
      <c r="J179" s="649"/>
      <c r="K179" s="654"/>
      <c r="L179" s="654"/>
      <c r="M179" s="654"/>
      <c r="N179" s="654"/>
      <c r="O179" s="649"/>
    </row>
    <row r="180" spans="1:15" ht="15.75">
      <c r="A180" s="665"/>
      <c r="B180" s="665"/>
      <c r="C180" s="704"/>
      <c r="D180" s="669"/>
      <c r="E180" s="670"/>
      <c r="F180" s="644"/>
      <c r="G180" s="644"/>
      <c r="H180" s="644"/>
      <c r="I180" s="644"/>
      <c r="J180" s="647"/>
      <c r="K180" s="644"/>
      <c r="L180" s="644"/>
      <c r="M180" s="644"/>
      <c r="N180" s="644"/>
      <c r="O180" s="676"/>
    </row>
    <row r="181" spans="1:15" ht="15.75">
      <c r="A181" s="649"/>
      <c r="B181" s="649"/>
      <c r="C181" s="654"/>
      <c r="D181" s="702"/>
      <c r="E181" s="702"/>
      <c r="F181" s="702"/>
      <c r="G181" s="702"/>
      <c r="H181" s="705"/>
      <c r="I181" s="649"/>
      <c r="J181" s="649"/>
      <c r="K181" s="654"/>
      <c r="L181" s="654"/>
      <c r="M181" s="654"/>
      <c r="N181" s="654"/>
      <c r="O181" s="654"/>
    </row>
    <row r="182" spans="1:15" ht="15.75">
      <c r="A182" s="649"/>
      <c r="B182" s="649"/>
      <c r="C182" s="654"/>
      <c r="D182" s="702"/>
      <c r="E182" s="702"/>
      <c r="F182" s="702"/>
      <c r="G182" s="702"/>
      <c r="H182" s="705"/>
      <c r="I182" s="649"/>
      <c r="J182" s="649"/>
      <c r="K182" s="654"/>
      <c r="L182" s="654"/>
      <c r="M182" s="654"/>
      <c r="N182" s="654"/>
      <c r="O182" s="654"/>
    </row>
    <row r="183" spans="1:15" ht="15.75">
      <c r="A183" s="665"/>
      <c r="B183" s="665"/>
      <c r="C183" s="644"/>
      <c r="D183" s="669"/>
      <c r="E183" s="670"/>
      <c r="F183" s="644"/>
      <c r="G183" s="644"/>
      <c r="H183" s="644"/>
      <c r="I183" s="644"/>
      <c r="J183" s="647"/>
      <c r="K183" s="644"/>
      <c r="L183" s="644"/>
      <c r="M183" s="644"/>
      <c r="N183" s="644"/>
      <c r="O183" s="676"/>
    </row>
    <row r="184" spans="1:15" ht="15.75">
      <c r="A184" s="665"/>
      <c r="B184" s="665"/>
      <c r="C184" s="644"/>
      <c r="D184" s="671"/>
      <c r="E184" s="670"/>
      <c r="F184" s="644"/>
      <c r="G184" s="644"/>
      <c r="H184" s="644"/>
      <c r="I184" s="644"/>
      <c r="J184" s="647"/>
      <c r="K184" s="644"/>
      <c r="L184" s="644"/>
      <c r="M184" s="644"/>
      <c r="N184" s="644"/>
      <c r="O184" s="676"/>
    </row>
    <row r="185" spans="1:15" ht="15.75">
      <c r="A185" s="665"/>
      <c r="B185" s="665"/>
      <c r="C185" s="706"/>
      <c r="D185" s="669"/>
      <c r="E185" s="670"/>
      <c r="F185" s="644"/>
      <c r="G185" s="644"/>
      <c r="H185" s="644"/>
      <c r="I185" s="644"/>
      <c r="J185" s="644"/>
      <c r="K185" s="644"/>
      <c r="L185" s="644"/>
      <c r="M185" s="644"/>
      <c r="N185" s="644"/>
      <c r="O185" s="676"/>
    </row>
    <row r="186" spans="1:15" ht="15.75">
      <c r="A186" s="665"/>
      <c r="B186" s="665"/>
      <c r="C186" s="706"/>
      <c r="D186" s="669"/>
      <c r="E186" s="670"/>
      <c r="F186" s="644"/>
      <c r="G186" s="644"/>
      <c r="H186" s="644"/>
      <c r="I186" s="644"/>
      <c r="J186" s="647"/>
      <c r="K186" s="644"/>
      <c r="L186" s="644"/>
      <c r="M186" s="644"/>
      <c r="N186" s="644"/>
      <c r="O186" s="676"/>
    </row>
    <row r="187" spans="1:15" ht="15.75">
      <c r="A187" s="665"/>
      <c r="B187" s="665"/>
      <c r="C187" s="674"/>
      <c r="D187" s="669"/>
      <c r="E187" s="670"/>
      <c r="F187" s="644"/>
      <c r="G187" s="644"/>
      <c r="H187" s="644"/>
      <c r="I187" s="644"/>
      <c r="J187" s="647"/>
      <c r="K187" s="644"/>
      <c r="L187" s="644"/>
      <c r="M187" s="644"/>
      <c r="N187" s="644"/>
      <c r="O187" s="676"/>
    </row>
    <row r="188" spans="1:15" ht="15.75">
      <c r="A188" s="665"/>
      <c r="B188" s="665"/>
      <c r="C188" s="673"/>
      <c r="D188" s="669"/>
      <c r="E188" s="670"/>
      <c r="F188" s="644"/>
      <c r="G188" s="644"/>
      <c r="H188" s="644"/>
      <c r="I188" s="644"/>
      <c r="J188" s="647"/>
      <c r="K188" s="644"/>
      <c r="L188" s="644"/>
      <c r="M188" s="644"/>
      <c r="N188" s="644"/>
      <c r="O188" s="676"/>
    </row>
    <row r="189" spans="1:15" ht="15.75">
      <c r="A189" s="665"/>
      <c r="B189" s="665"/>
      <c r="C189" s="704"/>
      <c r="D189" s="671"/>
      <c r="E189" s="670"/>
      <c r="F189" s="644"/>
      <c r="G189" s="644"/>
      <c r="H189" s="644"/>
      <c r="I189" s="644"/>
      <c r="J189" s="647"/>
      <c r="K189" s="644"/>
      <c r="L189" s="644"/>
      <c r="M189" s="644"/>
      <c r="N189" s="644"/>
      <c r="O189" s="676"/>
    </row>
    <row r="190" spans="1:15" ht="15.75">
      <c r="A190" s="665"/>
      <c r="B190" s="665"/>
      <c r="C190" s="704"/>
      <c r="D190" s="669"/>
      <c r="E190" s="670"/>
      <c r="F190" s="644"/>
      <c r="G190" s="644"/>
      <c r="H190" s="644"/>
      <c r="I190" s="644"/>
      <c r="J190" s="647"/>
      <c r="K190" s="644"/>
      <c r="L190" s="644"/>
      <c r="M190" s="644"/>
      <c r="N190" s="644"/>
      <c r="O190" s="676"/>
    </row>
    <row r="191" spans="1:15" ht="15.75">
      <c r="A191" s="665"/>
      <c r="B191" s="665"/>
      <c r="C191" s="673"/>
      <c r="D191" s="671"/>
      <c r="E191" s="670"/>
      <c r="F191" s="644"/>
      <c r="G191" s="644"/>
      <c r="H191" s="644"/>
      <c r="I191" s="644"/>
      <c r="J191" s="647"/>
      <c r="K191" s="644"/>
      <c r="L191" s="644"/>
      <c r="M191" s="644"/>
      <c r="N191" s="644"/>
      <c r="O191" s="676"/>
    </row>
    <row r="192" spans="1:15" ht="15.75">
      <c r="A192" s="665"/>
      <c r="B192" s="665"/>
      <c r="C192" s="667"/>
      <c r="D192" s="671"/>
      <c r="E192" s="670"/>
      <c r="F192" s="644"/>
      <c r="G192" s="644"/>
      <c r="H192" s="644"/>
      <c r="I192" s="644"/>
      <c r="J192" s="644"/>
      <c r="K192" s="644"/>
      <c r="L192" s="644"/>
      <c r="M192" s="644"/>
      <c r="N192" s="644"/>
      <c r="O192" s="676"/>
    </row>
    <row r="193" spans="1:15" ht="15.75">
      <c r="A193" s="665"/>
      <c r="B193" s="665"/>
      <c r="C193" s="704"/>
      <c r="D193" s="669"/>
      <c r="E193" s="670"/>
      <c r="F193" s="644"/>
      <c r="G193" s="644"/>
      <c r="H193" s="644"/>
      <c r="I193" s="647"/>
      <c r="J193" s="647"/>
      <c r="K193" s="644"/>
      <c r="L193" s="644"/>
      <c r="M193" s="644"/>
      <c r="N193" s="644"/>
      <c r="O193" s="676"/>
    </row>
    <row r="194" spans="1:15" ht="15.75">
      <c r="A194" s="665"/>
      <c r="B194" s="665"/>
      <c r="C194" s="673"/>
      <c r="D194" s="671"/>
      <c r="E194" s="670"/>
      <c r="F194" s="644"/>
      <c r="G194" s="644"/>
      <c r="H194" s="644"/>
      <c r="I194" s="644"/>
      <c r="J194" s="647"/>
      <c r="K194" s="644"/>
      <c r="L194" s="644"/>
      <c r="M194" s="644"/>
      <c r="N194" s="644"/>
      <c r="O194" s="676"/>
    </row>
  </sheetData>
  <mergeCells count="6">
    <mergeCell ref="I4:I5"/>
    <mergeCell ref="J4:J5"/>
    <mergeCell ref="E3:E5"/>
    <mergeCell ref="F3:F5"/>
    <mergeCell ref="G3:G5"/>
    <mergeCell ref="H3:H5"/>
  </mergeCells>
  <pageMargins left="0.75" right="0.75" top="1" bottom="1" header="0.3" footer="0.3"/>
  <pageSetup scale="53"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
  <sheetViews>
    <sheetView zoomScaleNormal="100" workbookViewId="0">
      <pane ySplit="5" topLeftCell="A9" activePane="bottomLeft" state="frozen"/>
      <selection pane="bottomLeft" activeCell="E6" sqref="E6:E8"/>
    </sheetView>
  </sheetViews>
  <sheetFormatPr defaultColWidth="8.85546875" defaultRowHeight="12.75"/>
  <cols>
    <col min="1" max="1" width="9.7109375" style="611" customWidth="1"/>
    <col min="2" max="2" width="23.7109375" style="611" customWidth="1"/>
    <col min="3" max="3" width="16.28515625" style="608" customWidth="1"/>
    <col min="4" max="4" width="38.28515625" style="641" customWidth="1"/>
    <col min="5" max="5" width="10.85546875" style="610" customWidth="1"/>
    <col min="6" max="6" width="12.140625" style="611" customWidth="1"/>
    <col min="7" max="7" width="11" style="611" customWidth="1"/>
    <col min="8" max="8" width="12.7109375" style="611" customWidth="1"/>
    <col min="9" max="9" width="12" style="611" customWidth="1"/>
    <col min="10" max="10" width="10.85546875" style="611" customWidth="1"/>
    <col min="11" max="256" width="8.85546875" style="611"/>
    <col min="257" max="257" width="9.7109375" style="611" customWidth="1"/>
    <col min="258" max="258" width="23.7109375" style="611" customWidth="1"/>
    <col min="259" max="259" width="16.28515625" style="611" customWidth="1"/>
    <col min="260" max="260" width="38.28515625" style="611" customWidth="1"/>
    <col min="261" max="261" width="10.85546875" style="611" customWidth="1"/>
    <col min="262" max="262" width="12.140625" style="611" customWidth="1"/>
    <col min="263" max="263" width="11" style="611" customWidth="1"/>
    <col min="264" max="264" width="12.7109375" style="611" customWidth="1"/>
    <col min="265" max="265" width="12" style="611" customWidth="1"/>
    <col min="266" max="266" width="10.85546875" style="611" customWidth="1"/>
    <col min="267" max="512" width="8.85546875" style="611"/>
    <col min="513" max="513" width="9.7109375" style="611" customWidth="1"/>
    <col min="514" max="514" width="23.7109375" style="611" customWidth="1"/>
    <col min="515" max="515" width="16.28515625" style="611" customWidth="1"/>
    <col min="516" max="516" width="38.28515625" style="611" customWidth="1"/>
    <col min="517" max="517" width="10.85546875" style="611" customWidth="1"/>
    <col min="518" max="518" width="12.140625" style="611" customWidth="1"/>
    <col min="519" max="519" width="11" style="611" customWidth="1"/>
    <col min="520" max="520" width="12.7109375" style="611" customWidth="1"/>
    <col min="521" max="521" width="12" style="611" customWidth="1"/>
    <col min="522" max="522" width="10.85546875" style="611" customWidth="1"/>
    <col min="523" max="768" width="8.85546875" style="611"/>
    <col min="769" max="769" width="9.7109375" style="611" customWidth="1"/>
    <col min="770" max="770" width="23.7109375" style="611" customWidth="1"/>
    <col min="771" max="771" width="16.28515625" style="611" customWidth="1"/>
    <col min="772" max="772" width="38.28515625" style="611" customWidth="1"/>
    <col min="773" max="773" width="10.85546875" style="611" customWidth="1"/>
    <col min="774" max="774" width="12.140625" style="611" customWidth="1"/>
    <col min="775" max="775" width="11" style="611" customWidth="1"/>
    <col min="776" max="776" width="12.7109375" style="611" customWidth="1"/>
    <col min="777" max="777" width="12" style="611" customWidth="1"/>
    <col min="778" max="778" width="10.85546875" style="611" customWidth="1"/>
    <col min="779" max="1024" width="8.85546875" style="611"/>
    <col min="1025" max="1025" width="9.7109375" style="611" customWidth="1"/>
    <col min="1026" max="1026" width="23.7109375" style="611" customWidth="1"/>
    <col min="1027" max="1027" width="16.28515625" style="611" customWidth="1"/>
    <col min="1028" max="1028" width="38.28515625" style="611" customWidth="1"/>
    <col min="1029" max="1029" width="10.85546875" style="611" customWidth="1"/>
    <col min="1030" max="1030" width="12.140625" style="611" customWidth="1"/>
    <col min="1031" max="1031" width="11" style="611" customWidth="1"/>
    <col min="1032" max="1032" width="12.7109375" style="611" customWidth="1"/>
    <col min="1033" max="1033" width="12" style="611" customWidth="1"/>
    <col min="1034" max="1034" width="10.85546875" style="611" customWidth="1"/>
    <col min="1035" max="1280" width="8.85546875" style="611"/>
    <col min="1281" max="1281" width="9.7109375" style="611" customWidth="1"/>
    <col min="1282" max="1282" width="23.7109375" style="611" customWidth="1"/>
    <col min="1283" max="1283" width="16.28515625" style="611" customWidth="1"/>
    <col min="1284" max="1284" width="38.28515625" style="611" customWidth="1"/>
    <col min="1285" max="1285" width="10.85546875" style="611" customWidth="1"/>
    <col min="1286" max="1286" width="12.140625" style="611" customWidth="1"/>
    <col min="1287" max="1287" width="11" style="611" customWidth="1"/>
    <col min="1288" max="1288" width="12.7109375" style="611" customWidth="1"/>
    <col min="1289" max="1289" width="12" style="611" customWidth="1"/>
    <col min="1290" max="1290" width="10.85546875" style="611" customWidth="1"/>
    <col min="1291" max="1536" width="8.85546875" style="611"/>
    <col min="1537" max="1537" width="9.7109375" style="611" customWidth="1"/>
    <col min="1538" max="1538" width="23.7109375" style="611" customWidth="1"/>
    <col min="1539" max="1539" width="16.28515625" style="611" customWidth="1"/>
    <col min="1540" max="1540" width="38.28515625" style="611" customWidth="1"/>
    <col min="1541" max="1541" width="10.85546875" style="611" customWidth="1"/>
    <col min="1542" max="1542" width="12.140625" style="611" customWidth="1"/>
    <col min="1543" max="1543" width="11" style="611" customWidth="1"/>
    <col min="1544" max="1544" width="12.7109375" style="611" customWidth="1"/>
    <col min="1545" max="1545" width="12" style="611" customWidth="1"/>
    <col min="1546" max="1546" width="10.85546875" style="611" customWidth="1"/>
    <col min="1547" max="1792" width="8.85546875" style="611"/>
    <col min="1793" max="1793" width="9.7109375" style="611" customWidth="1"/>
    <col min="1794" max="1794" width="23.7109375" style="611" customWidth="1"/>
    <col min="1795" max="1795" width="16.28515625" style="611" customWidth="1"/>
    <col min="1796" max="1796" width="38.28515625" style="611" customWidth="1"/>
    <col min="1797" max="1797" width="10.85546875" style="611" customWidth="1"/>
    <col min="1798" max="1798" width="12.140625" style="611" customWidth="1"/>
    <col min="1799" max="1799" width="11" style="611" customWidth="1"/>
    <col min="1800" max="1800" width="12.7109375" style="611" customWidth="1"/>
    <col min="1801" max="1801" width="12" style="611" customWidth="1"/>
    <col min="1802" max="1802" width="10.85546875" style="611" customWidth="1"/>
    <col min="1803" max="2048" width="8.85546875" style="611"/>
    <col min="2049" max="2049" width="9.7109375" style="611" customWidth="1"/>
    <col min="2050" max="2050" width="23.7109375" style="611" customWidth="1"/>
    <col min="2051" max="2051" width="16.28515625" style="611" customWidth="1"/>
    <col min="2052" max="2052" width="38.28515625" style="611" customWidth="1"/>
    <col min="2053" max="2053" width="10.85546875" style="611" customWidth="1"/>
    <col min="2054" max="2054" width="12.140625" style="611" customWidth="1"/>
    <col min="2055" max="2055" width="11" style="611" customWidth="1"/>
    <col min="2056" max="2056" width="12.7109375" style="611" customWidth="1"/>
    <col min="2057" max="2057" width="12" style="611" customWidth="1"/>
    <col min="2058" max="2058" width="10.85546875" style="611" customWidth="1"/>
    <col min="2059" max="2304" width="8.85546875" style="611"/>
    <col min="2305" max="2305" width="9.7109375" style="611" customWidth="1"/>
    <col min="2306" max="2306" width="23.7109375" style="611" customWidth="1"/>
    <col min="2307" max="2307" width="16.28515625" style="611" customWidth="1"/>
    <col min="2308" max="2308" width="38.28515625" style="611" customWidth="1"/>
    <col min="2309" max="2309" width="10.85546875" style="611" customWidth="1"/>
    <col min="2310" max="2310" width="12.140625" style="611" customWidth="1"/>
    <col min="2311" max="2311" width="11" style="611" customWidth="1"/>
    <col min="2312" max="2312" width="12.7109375" style="611" customWidth="1"/>
    <col min="2313" max="2313" width="12" style="611" customWidth="1"/>
    <col min="2314" max="2314" width="10.85546875" style="611" customWidth="1"/>
    <col min="2315" max="2560" width="8.85546875" style="611"/>
    <col min="2561" max="2561" width="9.7109375" style="611" customWidth="1"/>
    <col min="2562" max="2562" width="23.7109375" style="611" customWidth="1"/>
    <col min="2563" max="2563" width="16.28515625" style="611" customWidth="1"/>
    <col min="2564" max="2564" width="38.28515625" style="611" customWidth="1"/>
    <col min="2565" max="2565" width="10.85546875" style="611" customWidth="1"/>
    <col min="2566" max="2566" width="12.140625" style="611" customWidth="1"/>
    <col min="2567" max="2567" width="11" style="611" customWidth="1"/>
    <col min="2568" max="2568" width="12.7109375" style="611" customWidth="1"/>
    <col min="2569" max="2569" width="12" style="611" customWidth="1"/>
    <col min="2570" max="2570" width="10.85546875" style="611" customWidth="1"/>
    <col min="2571" max="2816" width="8.85546875" style="611"/>
    <col min="2817" max="2817" width="9.7109375" style="611" customWidth="1"/>
    <col min="2818" max="2818" width="23.7109375" style="611" customWidth="1"/>
    <col min="2819" max="2819" width="16.28515625" style="611" customWidth="1"/>
    <col min="2820" max="2820" width="38.28515625" style="611" customWidth="1"/>
    <col min="2821" max="2821" width="10.85546875" style="611" customWidth="1"/>
    <col min="2822" max="2822" width="12.140625" style="611" customWidth="1"/>
    <col min="2823" max="2823" width="11" style="611" customWidth="1"/>
    <col min="2824" max="2824" width="12.7109375" style="611" customWidth="1"/>
    <col min="2825" max="2825" width="12" style="611" customWidth="1"/>
    <col min="2826" max="2826" width="10.85546875" style="611" customWidth="1"/>
    <col min="2827" max="3072" width="8.85546875" style="611"/>
    <col min="3073" max="3073" width="9.7109375" style="611" customWidth="1"/>
    <col min="3074" max="3074" width="23.7109375" style="611" customWidth="1"/>
    <col min="3075" max="3075" width="16.28515625" style="611" customWidth="1"/>
    <col min="3076" max="3076" width="38.28515625" style="611" customWidth="1"/>
    <col min="3077" max="3077" width="10.85546875" style="611" customWidth="1"/>
    <col min="3078" max="3078" width="12.140625" style="611" customWidth="1"/>
    <col min="3079" max="3079" width="11" style="611" customWidth="1"/>
    <col min="3080" max="3080" width="12.7109375" style="611" customWidth="1"/>
    <col min="3081" max="3081" width="12" style="611" customWidth="1"/>
    <col min="3082" max="3082" width="10.85546875" style="611" customWidth="1"/>
    <col min="3083" max="3328" width="8.85546875" style="611"/>
    <col min="3329" max="3329" width="9.7109375" style="611" customWidth="1"/>
    <col min="3330" max="3330" width="23.7109375" style="611" customWidth="1"/>
    <col min="3331" max="3331" width="16.28515625" style="611" customWidth="1"/>
    <col min="3332" max="3332" width="38.28515625" style="611" customWidth="1"/>
    <col min="3333" max="3333" width="10.85546875" style="611" customWidth="1"/>
    <col min="3334" max="3334" width="12.140625" style="611" customWidth="1"/>
    <col min="3335" max="3335" width="11" style="611" customWidth="1"/>
    <col min="3336" max="3336" width="12.7109375" style="611" customWidth="1"/>
    <col min="3337" max="3337" width="12" style="611" customWidth="1"/>
    <col min="3338" max="3338" width="10.85546875" style="611" customWidth="1"/>
    <col min="3339" max="3584" width="8.85546875" style="611"/>
    <col min="3585" max="3585" width="9.7109375" style="611" customWidth="1"/>
    <col min="3586" max="3586" width="23.7109375" style="611" customWidth="1"/>
    <col min="3587" max="3587" width="16.28515625" style="611" customWidth="1"/>
    <col min="3588" max="3588" width="38.28515625" style="611" customWidth="1"/>
    <col min="3589" max="3589" width="10.85546875" style="611" customWidth="1"/>
    <col min="3590" max="3590" width="12.140625" style="611" customWidth="1"/>
    <col min="3591" max="3591" width="11" style="611" customWidth="1"/>
    <col min="3592" max="3592" width="12.7109375" style="611" customWidth="1"/>
    <col min="3593" max="3593" width="12" style="611" customWidth="1"/>
    <col min="3594" max="3594" width="10.85546875" style="611" customWidth="1"/>
    <col min="3595" max="3840" width="8.85546875" style="611"/>
    <col min="3841" max="3841" width="9.7109375" style="611" customWidth="1"/>
    <col min="3842" max="3842" width="23.7109375" style="611" customWidth="1"/>
    <col min="3843" max="3843" width="16.28515625" style="611" customWidth="1"/>
    <col min="3844" max="3844" width="38.28515625" style="611" customWidth="1"/>
    <col min="3845" max="3845" width="10.85546875" style="611" customWidth="1"/>
    <col min="3846" max="3846" width="12.140625" style="611" customWidth="1"/>
    <col min="3847" max="3847" width="11" style="611" customWidth="1"/>
    <col min="3848" max="3848" width="12.7109375" style="611" customWidth="1"/>
    <col min="3849" max="3849" width="12" style="611" customWidth="1"/>
    <col min="3850" max="3850" width="10.85546875" style="611" customWidth="1"/>
    <col min="3851" max="4096" width="8.85546875" style="611"/>
    <col min="4097" max="4097" width="9.7109375" style="611" customWidth="1"/>
    <col min="4098" max="4098" width="23.7109375" style="611" customWidth="1"/>
    <col min="4099" max="4099" width="16.28515625" style="611" customWidth="1"/>
    <col min="4100" max="4100" width="38.28515625" style="611" customWidth="1"/>
    <col min="4101" max="4101" width="10.85546875" style="611" customWidth="1"/>
    <col min="4102" max="4102" width="12.140625" style="611" customWidth="1"/>
    <col min="4103" max="4103" width="11" style="611" customWidth="1"/>
    <col min="4104" max="4104" width="12.7109375" style="611" customWidth="1"/>
    <col min="4105" max="4105" width="12" style="611" customWidth="1"/>
    <col min="4106" max="4106" width="10.85546875" style="611" customWidth="1"/>
    <col min="4107" max="4352" width="8.85546875" style="611"/>
    <col min="4353" max="4353" width="9.7109375" style="611" customWidth="1"/>
    <col min="4354" max="4354" width="23.7109375" style="611" customWidth="1"/>
    <col min="4355" max="4355" width="16.28515625" style="611" customWidth="1"/>
    <col min="4356" max="4356" width="38.28515625" style="611" customWidth="1"/>
    <col min="4357" max="4357" width="10.85546875" style="611" customWidth="1"/>
    <col min="4358" max="4358" width="12.140625" style="611" customWidth="1"/>
    <col min="4359" max="4359" width="11" style="611" customWidth="1"/>
    <col min="4360" max="4360" width="12.7109375" style="611" customWidth="1"/>
    <col min="4361" max="4361" width="12" style="611" customWidth="1"/>
    <col min="4362" max="4362" width="10.85546875" style="611" customWidth="1"/>
    <col min="4363" max="4608" width="8.85546875" style="611"/>
    <col min="4609" max="4609" width="9.7109375" style="611" customWidth="1"/>
    <col min="4610" max="4610" width="23.7109375" style="611" customWidth="1"/>
    <col min="4611" max="4611" width="16.28515625" style="611" customWidth="1"/>
    <col min="4612" max="4612" width="38.28515625" style="611" customWidth="1"/>
    <col min="4613" max="4613" width="10.85546875" style="611" customWidth="1"/>
    <col min="4614" max="4614" width="12.140625" style="611" customWidth="1"/>
    <col min="4615" max="4615" width="11" style="611" customWidth="1"/>
    <col min="4616" max="4616" width="12.7109375" style="611" customWidth="1"/>
    <col min="4617" max="4617" width="12" style="611" customWidth="1"/>
    <col min="4618" max="4618" width="10.85546875" style="611" customWidth="1"/>
    <col min="4619" max="4864" width="8.85546875" style="611"/>
    <col min="4865" max="4865" width="9.7109375" style="611" customWidth="1"/>
    <col min="4866" max="4866" width="23.7109375" style="611" customWidth="1"/>
    <col min="4867" max="4867" width="16.28515625" style="611" customWidth="1"/>
    <col min="4868" max="4868" width="38.28515625" style="611" customWidth="1"/>
    <col min="4869" max="4869" width="10.85546875" style="611" customWidth="1"/>
    <col min="4870" max="4870" width="12.140625" style="611" customWidth="1"/>
    <col min="4871" max="4871" width="11" style="611" customWidth="1"/>
    <col min="4872" max="4872" width="12.7109375" style="611" customWidth="1"/>
    <col min="4873" max="4873" width="12" style="611" customWidth="1"/>
    <col min="4874" max="4874" width="10.85546875" style="611" customWidth="1"/>
    <col min="4875" max="5120" width="8.85546875" style="611"/>
    <col min="5121" max="5121" width="9.7109375" style="611" customWidth="1"/>
    <col min="5122" max="5122" width="23.7109375" style="611" customWidth="1"/>
    <col min="5123" max="5123" width="16.28515625" style="611" customWidth="1"/>
    <col min="5124" max="5124" width="38.28515625" style="611" customWidth="1"/>
    <col min="5125" max="5125" width="10.85546875" style="611" customWidth="1"/>
    <col min="5126" max="5126" width="12.140625" style="611" customWidth="1"/>
    <col min="5127" max="5127" width="11" style="611" customWidth="1"/>
    <col min="5128" max="5128" width="12.7109375" style="611" customWidth="1"/>
    <col min="5129" max="5129" width="12" style="611" customWidth="1"/>
    <col min="5130" max="5130" width="10.85546875" style="611" customWidth="1"/>
    <col min="5131" max="5376" width="8.85546875" style="611"/>
    <col min="5377" max="5377" width="9.7109375" style="611" customWidth="1"/>
    <col min="5378" max="5378" width="23.7109375" style="611" customWidth="1"/>
    <col min="5379" max="5379" width="16.28515625" style="611" customWidth="1"/>
    <col min="5380" max="5380" width="38.28515625" style="611" customWidth="1"/>
    <col min="5381" max="5381" width="10.85546875" style="611" customWidth="1"/>
    <col min="5382" max="5382" width="12.140625" style="611" customWidth="1"/>
    <col min="5383" max="5383" width="11" style="611" customWidth="1"/>
    <col min="5384" max="5384" width="12.7109375" style="611" customWidth="1"/>
    <col min="5385" max="5385" width="12" style="611" customWidth="1"/>
    <col min="5386" max="5386" width="10.85546875" style="611" customWidth="1"/>
    <col min="5387" max="5632" width="8.85546875" style="611"/>
    <col min="5633" max="5633" width="9.7109375" style="611" customWidth="1"/>
    <col min="5634" max="5634" width="23.7109375" style="611" customWidth="1"/>
    <col min="5635" max="5635" width="16.28515625" style="611" customWidth="1"/>
    <col min="5636" max="5636" width="38.28515625" style="611" customWidth="1"/>
    <col min="5637" max="5637" width="10.85546875" style="611" customWidth="1"/>
    <col min="5638" max="5638" width="12.140625" style="611" customWidth="1"/>
    <col min="5639" max="5639" width="11" style="611" customWidth="1"/>
    <col min="5640" max="5640" width="12.7109375" style="611" customWidth="1"/>
    <col min="5641" max="5641" width="12" style="611" customWidth="1"/>
    <col min="5642" max="5642" width="10.85546875" style="611" customWidth="1"/>
    <col min="5643" max="5888" width="8.85546875" style="611"/>
    <col min="5889" max="5889" width="9.7109375" style="611" customWidth="1"/>
    <col min="5890" max="5890" width="23.7109375" style="611" customWidth="1"/>
    <col min="5891" max="5891" width="16.28515625" style="611" customWidth="1"/>
    <col min="5892" max="5892" width="38.28515625" style="611" customWidth="1"/>
    <col min="5893" max="5893" width="10.85546875" style="611" customWidth="1"/>
    <col min="5894" max="5894" width="12.140625" style="611" customWidth="1"/>
    <col min="5895" max="5895" width="11" style="611" customWidth="1"/>
    <col min="5896" max="5896" width="12.7109375" style="611" customWidth="1"/>
    <col min="5897" max="5897" width="12" style="611" customWidth="1"/>
    <col min="5898" max="5898" width="10.85546875" style="611" customWidth="1"/>
    <col min="5899" max="6144" width="8.85546875" style="611"/>
    <col min="6145" max="6145" width="9.7109375" style="611" customWidth="1"/>
    <col min="6146" max="6146" width="23.7109375" style="611" customWidth="1"/>
    <col min="6147" max="6147" width="16.28515625" style="611" customWidth="1"/>
    <col min="6148" max="6148" width="38.28515625" style="611" customWidth="1"/>
    <col min="6149" max="6149" width="10.85546875" style="611" customWidth="1"/>
    <col min="6150" max="6150" width="12.140625" style="611" customWidth="1"/>
    <col min="6151" max="6151" width="11" style="611" customWidth="1"/>
    <col min="6152" max="6152" width="12.7109375" style="611" customWidth="1"/>
    <col min="6153" max="6153" width="12" style="611" customWidth="1"/>
    <col min="6154" max="6154" width="10.85546875" style="611" customWidth="1"/>
    <col min="6155" max="6400" width="8.85546875" style="611"/>
    <col min="6401" max="6401" width="9.7109375" style="611" customWidth="1"/>
    <col min="6402" max="6402" width="23.7109375" style="611" customWidth="1"/>
    <col min="6403" max="6403" width="16.28515625" style="611" customWidth="1"/>
    <col min="6404" max="6404" width="38.28515625" style="611" customWidth="1"/>
    <col min="6405" max="6405" width="10.85546875" style="611" customWidth="1"/>
    <col min="6406" max="6406" width="12.140625" style="611" customWidth="1"/>
    <col min="6407" max="6407" width="11" style="611" customWidth="1"/>
    <col min="6408" max="6408" width="12.7109375" style="611" customWidth="1"/>
    <col min="6409" max="6409" width="12" style="611" customWidth="1"/>
    <col min="6410" max="6410" width="10.85546875" style="611" customWidth="1"/>
    <col min="6411" max="6656" width="8.85546875" style="611"/>
    <col min="6657" max="6657" width="9.7109375" style="611" customWidth="1"/>
    <col min="6658" max="6658" width="23.7109375" style="611" customWidth="1"/>
    <col min="6659" max="6659" width="16.28515625" style="611" customWidth="1"/>
    <col min="6660" max="6660" width="38.28515625" style="611" customWidth="1"/>
    <col min="6661" max="6661" width="10.85546875" style="611" customWidth="1"/>
    <col min="6662" max="6662" width="12.140625" style="611" customWidth="1"/>
    <col min="6663" max="6663" width="11" style="611" customWidth="1"/>
    <col min="6664" max="6664" width="12.7109375" style="611" customWidth="1"/>
    <col min="6665" max="6665" width="12" style="611" customWidth="1"/>
    <col min="6666" max="6666" width="10.85546875" style="611" customWidth="1"/>
    <col min="6667" max="6912" width="8.85546875" style="611"/>
    <col min="6913" max="6913" width="9.7109375" style="611" customWidth="1"/>
    <col min="6914" max="6914" width="23.7109375" style="611" customWidth="1"/>
    <col min="6915" max="6915" width="16.28515625" style="611" customWidth="1"/>
    <col min="6916" max="6916" width="38.28515625" style="611" customWidth="1"/>
    <col min="6917" max="6917" width="10.85546875" style="611" customWidth="1"/>
    <col min="6918" max="6918" width="12.140625" style="611" customWidth="1"/>
    <col min="6919" max="6919" width="11" style="611" customWidth="1"/>
    <col min="6920" max="6920" width="12.7109375" style="611" customWidth="1"/>
    <col min="6921" max="6921" width="12" style="611" customWidth="1"/>
    <col min="6922" max="6922" width="10.85546875" style="611" customWidth="1"/>
    <col min="6923" max="7168" width="8.85546875" style="611"/>
    <col min="7169" max="7169" width="9.7109375" style="611" customWidth="1"/>
    <col min="7170" max="7170" width="23.7109375" style="611" customWidth="1"/>
    <col min="7171" max="7171" width="16.28515625" style="611" customWidth="1"/>
    <col min="7172" max="7172" width="38.28515625" style="611" customWidth="1"/>
    <col min="7173" max="7173" width="10.85546875" style="611" customWidth="1"/>
    <col min="7174" max="7174" width="12.140625" style="611" customWidth="1"/>
    <col min="7175" max="7175" width="11" style="611" customWidth="1"/>
    <col min="7176" max="7176" width="12.7109375" style="611" customWidth="1"/>
    <col min="7177" max="7177" width="12" style="611" customWidth="1"/>
    <col min="7178" max="7178" width="10.85546875" style="611" customWidth="1"/>
    <col min="7179" max="7424" width="8.85546875" style="611"/>
    <col min="7425" max="7425" width="9.7109375" style="611" customWidth="1"/>
    <col min="7426" max="7426" width="23.7109375" style="611" customWidth="1"/>
    <col min="7427" max="7427" width="16.28515625" style="611" customWidth="1"/>
    <col min="7428" max="7428" width="38.28515625" style="611" customWidth="1"/>
    <col min="7429" max="7429" width="10.85546875" style="611" customWidth="1"/>
    <col min="7430" max="7430" width="12.140625" style="611" customWidth="1"/>
    <col min="7431" max="7431" width="11" style="611" customWidth="1"/>
    <col min="7432" max="7432" width="12.7109375" style="611" customWidth="1"/>
    <col min="7433" max="7433" width="12" style="611" customWidth="1"/>
    <col min="7434" max="7434" width="10.85546875" style="611" customWidth="1"/>
    <col min="7435" max="7680" width="8.85546875" style="611"/>
    <col min="7681" max="7681" width="9.7109375" style="611" customWidth="1"/>
    <col min="7682" max="7682" width="23.7109375" style="611" customWidth="1"/>
    <col min="7683" max="7683" width="16.28515625" style="611" customWidth="1"/>
    <col min="7684" max="7684" width="38.28515625" style="611" customWidth="1"/>
    <col min="7685" max="7685" width="10.85546875" style="611" customWidth="1"/>
    <col min="7686" max="7686" width="12.140625" style="611" customWidth="1"/>
    <col min="7687" max="7687" width="11" style="611" customWidth="1"/>
    <col min="7688" max="7688" width="12.7109375" style="611" customWidth="1"/>
    <col min="7689" max="7689" width="12" style="611" customWidth="1"/>
    <col min="7690" max="7690" width="10.85546875" style="611" customWidth="1"/>
    <col min="7691" max="7936" width="8.85546875" style="611"/>
    <col min="7937" max="7937" width="9.7109375" style="611" customWidth="1"/>
    <col min="7938" max="7938" width="23.7109375" style="611" customWidth="1"/>
    <col min="7939" max="7939" width="16.28515625" style="611" customWidth="1"/>
    <col min="7940" max="7940" width="38.28515625" style="611" customWidth="1"/>
    <col min="7941" max="7941" width="10.85546875" style="611" customWidth="1"/>
    <col min="7942" max="7942" width="12.140625" style="611" customWidth="1"/>
    <col min="7943" max="7943" width="11" style="611" customWidth="1"/>
    <col min="7944" max="7944" width="12.7109375" style="611" customWidth="1"/>
    <col min="7945" max="7945" width="12" style="611" customWidth="1"/>
    <col min="7946" max="7946" width="10.85546875" style="611" customWidth="1"/>
    <col min="7947" max="8192" width="8.85546875" style="611"/>
    <col min="8193" max="8193" width="9.7109375" style="611" customWidth="1"/>
    <col min="8194" max="8194" width="23.7109375" style="611" customWidth="1"/>
    <col min="8195" max="8195" width="16.28515625" style="611" customWidth="1"/>
    <col min="8196" max="8196" width="38.28515625" style="611" customWidth="1"/>
    <col min="8197" max="8197" width="10.85546875" style="611" customWidth="1"/>
    <col min="8198" max="8198" width="12.140625" style="611" customWidth="1"/>
    <col min="8199" max="8199" width="11" style="611" customWidth="1"/>
    <col min="8200" max="8200" width="12.7109375" style="611" customWidth="1"/>
    <col min="8201" max="8201" width="12" style="611" customWidth="1"/>
    <col min="8202" max="8202" width="10.85546875" style="611" customWidth="1"/>
    <col min="8203" max="8448" width="8.85546875" style="611"/>
    <col min="8449" max="8449" width="9.7109375" style="611" customWidth="1"/>
    <col min="8450" max="8450" width="23.7109375" style="611" customWidth="1"/>
    <col min="8451" max="8451" width="16.28515625" style="611" customWidth="1"/>
    <col min="8452" max="8452" width="38.28515625" style="611" customWidth="1"/>
    <col min="8453" max="8453" width="10.85546875" style="611" customWidth="1"/>
    <col min="8454" max="8454" width="12.140625" style="611" customWidth="1"/>
    <col min="8455" max="8455" width="11" style="611" customWidth="1"/>
    <col min="8456" max="8456" width="12.7109375" style="611" customWidth="1"/>
    <col min="8457" max="8457" width="12" style="611" customWidth="1"/>
    <col min="8458" max="8458" width="10.85546875" style="611" customWidth="1"/>
    <col min="8459" max="8704" width="8.85546875" style="611"/>
    <col min="8705" max="8705" width="9.7109375" style="611" customWidth="1"/>
    <col min="8706" max="8706" width="23.7109375" style="611" customWidth="1"/>
    <col min="8707" max="8707" width="16.28515625" style="611" customWidth="1"/>
    <col min="8708" max="8708" width="38.28515625" style="611" customWidth="1"/>
    <col min="8709" max="8709" width="10.85546875" style="611" customWidth="1"/>
    <col min="8710" max="8710" width="12.140625" style="611" customWidth="1"/>
    <col min="8711" max="8711" width="11" style="611" customWidth="1"/>
    <col min="8712" max="8712" width="12.7109375" style="611" customWidth="1"/>
    <col min="8713" max="8713" width="12" style="611" customWidth="1"/>
    <col min="8714" max="8714" width="10.85546875" style="611" customWidth="1"/>
    <col min="8715" max="8960" width="8.85546875" style="611"/>
    <col min="8961" max="8961" width="9.7109375" style="611" customWidth="1"/>
    <col min="8962" max="8962" width="23.7109375" style="611" customWidth="1"/>
    <col min="8963" max="8963" width="16.28515625" style="611" customWidth="1"/>
    <col min="8964" max="8964" width="38.28515625" style="611" customWidth="1"/>
    <col min="8965" max="8965" width="10.85546875" style="611" customWidth="1"/>
    <col min="8966" max="8966" width="12.140625" style="611" customWidth="1"/>
    <col min="8967" max="8967" width="11" style="611" customWidth="1"/>
    <col min="8968" max="8968" width="12.7109375" style="611" customWidth="1"/>
    <col min="8969" max="8969" width="12" style="611" customWidth="1"/>
    <col min="8970" max="8970" width="10.85546875" style="611" customWidth="1"/>
    <col min="8971" max="9216" width="8.85546875" style="611"/>
    <col min="9217" max="9217" width="9.7109375" style="611" customWidth="1"/>
    <col min="9218" max="9218" width="23.7109375" style="611" customWidth="1"/>
    <col min="9219" max="9219" width="16.28515625" style="611" customWidth="1"/>
    <col min="9220" max="9220" width="38.28515625" style="611" customWidth="1"/>
    <col min="9221" max="9221" width="10.85546875" style="611" customWidth="1"/>
    <col min="9222" max="9222" width="12.140625" style="611" customWidth="1"/>
    <col min="9223" max="9223" width="11" style="611" customWidth="1"/>
    <col min="9224" max="9224" width="12.7109375" style="611" customWidth="1"/>
    <col min="9225" max="9225" width="12" style="611" customWidth="1"/>
    <col min="9226" max="9226" width="10.85546875" style="611" customWidth="1"/>
    <col min="9227" max="9472" width="8.85546875" style="611"/>
    <col min="9473" max="9473" width="9.7109375" style="611" customWidth="1"/>
    <col min="9474" max="9474" width="23.7109375" style="611" customWidth="1"/>
    <col min="9475" max="9475" width="16.28515625" style="611" customWidth="1"/>
    <col min="9476" max="9476" width="38.28515625" style="611" customWidth="1"/>
    <col min="9477" max="9477" width="10.85546875" style="611" customWidth="1"/>
    <col min="9478" max="9478" width="12.140625" style="611" customWidth="1"/>
    <col min="9479" max="9479" width="11" style="611" customWidth="1"/>
    <col min="9480" max="9480" width="12.7109375" style="611" customWidth="1"/>
    <col min="9481" max="9481" width="12" style="611" customWidth="1"/>
    <col min="9482" max="9482" width="10.85546875" style="611" customWidth="1"/>
    <col min="9483" max="9728" width="8.85546875" style="611"/>
    <col min="9729" max="9729" width="9.7109375" style="611" customWidth="1"/>
    <col min="9730" max="9730" width="23.7109375" style="611" customWidth="1"/>
    <col min="9731" max="9731" width="16.28515625" style="611" customWidth="1"/>
    <col min="9732" max="9732" width="38.28515625" style="611" customWidth="1"/>
    <col min="9733" max="9733" width="10.85546875" style="611" customWidth="1"/>
    <col min="9734" max="9734" width="12.140625" style="611" customWidth="1"/>
    <col min="9735" max="9735" width="11" style="611" customWidth="1"/>
    <col min="9736" max="9736" width="12.7109375" style="611" customWidth="1"/>
    <col min="9737" max="9737" width="12" style="611" customWidth="1"/>
    <col min="9738" max="9738" width="10.85546875" style="611" customWidth="1"/>
    <col min="9739" max="9984" width="8.85546875" style="611"/>
    <col min="9985" max="9985" width="9.7109375" style="611" customWidth="1"/>
    <col min="9986" max="9986" width="23.7109375" style="611" customWidth="1"/>
    <col min="9987" max="9987" width="16.28515625" style="611" customWidth="1"/>
    <col min="9988" max="9988" width="38.28515625" style="611" customWidth="1"/>
    <col min="9989" max="9989" width="10.85546875" style="611" customWidth="1"/>
    <col min="9990" max="9990" width="12.140625" style="611" customWidth="1"/>
    <col min="9991" max="9991" width="11" style="611" customWidth="1"/>
    <col min="9992" max="9992" width="12.7109375" style="611" customWidth="1"/>
    <col min="9993" max="9993" width="12" style="611" customWidth="1"/>
    <col min="9994" max="9994" width="10.85546875" style="611" customWidth="1"/>
    <col min="9995" max="10240" width="8.85546875" style="611"/>
    <col min="10241" max="10241" width="9.7109375" style="611" customWidth="1"/>
    <col min="10242" max="10242" width="23.7109375" style="611" customWidth="1"/>
    <col min="10243" max="10243" width="16.28515625" style="611" customWidth="1"/>
    <col min="10244" max="10244" width="38.28515625" style="611" customWidth="1"/>
    <col min="10245" max="10245" width="10.85546875" style="611" customWidth="1"/>
    <col min="10246" max="10246" width="12.140625" style="611" customWidth="1"/>
    <col min="10247" max="10247" width="11" style="611" customWidth="1"/>
    <col min="10248" max="10248" width="12.7109375" style="611" customWidth="1"/>
    <col min="10249" max="10249" width="12" style="611" customWidth="1"/>
    <col min="10250" max="10250" width="10.85546875" style="611" customWidth="1"/>
    <col min="10251" max="10496" width="8.85546875" style="611"/>
    <col min="10497" max="10497" width="9.7109375" style="611" customWidth="1"/>
    <col min="10498" max="10498" width="23.7109375" style="611" customWidth="1"/>
    <col min="10499" max="10499" width="16.28515625" style="611" customWidth="1"/>
    <col min="10500" max="10500" width="38.28515625" style="611" customWidth="1"/>
    <col min="10501" max="10501" width="10.85546875" style="611" customWidth="1"/>
    <col min="10502" max="10502" width="12.140625" style="611" customWidth="1"/>
    <col min="10503" max="10503" width="11" style="611" customWidth="1"/>
    <col min="10504" max="10504" width="12.7109375" style="611" customWidth="1"/>
    <col min="10505" max="10505" width="12" style="611" customWidth="1"/>
    <col min="10506" max="10506" width="10.85546875" style="611" customWidth="1"/>
    <col min="10507" max="10752" width="8.85546875" style="611"/>
    <col min="10753" max="10753" width="9.7109375" style="611" customWidth="1"/>
    <col min="10754" max="10754" width="23.7109375" style="611" customWidth="1"/>
    <col min="10755" max="10755" width="16.28515625" style="611" customWidth="1"/>
    <col min="10756" max="10756" width="38.28515625" style="611" customWidth="1"/>
    <col min="10757" max="10757" width="10.85546875" style="611" customWidth="1"/>
    <col min="10758" max="10758" width="12.140625" style="611" customWidth="1"/>
    <col min="10759" max="10759" width="11" style="611" customWidth="1"/>
    <col min="10760" max="10760" width="12.7109375" style="611" customWidth="1"/>
    <col min="10761" max="10761" width="12" style="611" customWidth="1"/>
    <col min="10762" max="10762" width="10.85546875" style="611" customWidth="1"/>
    <col min="10763" max="11008" width="8.85546875" style="611"/>
    <col min="11009" max="11009" width="9.7109375" style="611" customWidth="1"/>
    <col min="11010" max="11010" width="23.7109375" style="611" customWidth="1"/>
    <col min="11011" max="11011" width="16.28515625" style="611" customWidth="1"/>
    <col min="11012" max="11012" width="38.28515625" style="611" customWidth="1"/>
    <col min="11013" max="11013" width="10.85546875" style="611" customWidth="1"/>
    <col min="11014" max="11014" width="12.140625" style="611" customWidth="1"/>
    <col min="11015" max="11015" width="11" style="611" customWidth="1"/>
    <col min="11016" max="11016" width="12.7109375" style="611" customWidth="1"/>
    <col min="11017" max="11017" width="12" style="611" customWidth="1"/>
    <col min="11018" max="11018" width="10.85546875" style="611" customWidth="1"/>
    <col min="11019" max="11264" width="8.85546875" style="611"/>
    <col min="11265" max="11265" width="9.7109375" style="611" customWidth="1"/>
    <col min="11266" max="11266" width="23.7109375" style="611" customWidth="1"/>
    <col min="11267" max="11267" width="16.28515625" style="611" customWidth="1"/>
    <col min="11268" max="11268" width="38.28515625" style="611" customWidth="1"/>
    <col min="11269" max="11269" width="10.85546875" style="611" customWidth="1"/>
    <col min="11270" max="11270" width="12.140625" style="611" customWidth="1"/>
    <col min="11271" max="11271" width="11" style="611" customWidth="1"/>
    <col min="11272" max="11272" width="12.7109375" style="611" customWidth="1"/>
    <col min="11273" max="11273" width="12" style="611" customWidth="1"/>
    <col min="11274" max="11274" width="10.85546875" style="611" customWidth="1"/>
    <col min="11275" max="11520" width="8.85546875" style="611"/>
    <col min="11521" max="11521" width="9.7109375" style="611" customWidth="1"/>
    <col min="11522" max="11522" width="23.7109375" style="611" customWidth="1"/>
    <col min="11523" max="11523" width="16.28515625" style="611" customWidth="1"/>
    <col min="11524" max="11524" width="38.28515625" style="611" customWidth="1"/>
    <col min="11525" max="11525" width="10.85546875" style="611" customWidth="1"/>
    <col min="11526" max="11526" width="12.140625" style="611" customWidth="1"/>
    <col min="11527" max="11527" width="11" style="611" customWidth="1"/>
    <col min="11528" max="11528" width="12.7109375" style="611" customWidth="1"/>
    <col min="11529" max="11529" width="12" style="611" customWidth="1"/>
    <col min="11530" max="11530" width="10.85546875" style="611" customWidth="1"/>
    <col min="11531" max="11776" width="8.85546875" style="611"/>
    <col min="11777" max="11777" width="9.7109375" style="611" customWidth="1"/>
    <col min="11778" max="11778" width="23.7109375" style="611" customWidth="1"/>
    <col min="11779" max="11779" width="16.28515625" style="611" customWidth="1"/>
    <col min="11780" max="11780" width="38.28515625" style="611" customWidth="1"/>
    <col min="11781" max="11781" width="10.85546875" style="611" customWidth="1"/>
    <col min="11782" max="11782" width="12.140625" style="611" customWidth="1"/>
    <col min="11783" max="11783" width="11" style="611" customWidth="1"/>
    <col min="11784" max="11784" width="12.7109375" style="611" customWidth="1"/>
    <col min="11785" max="11785" width="12" style="611" customWidth="1"/>
    <col min="11786" max="11786" width="10.85546875" style="611" customWidth="1"/>
    <col min="11787" max="12032" width="8.85546875" style="611"/>
    <col min="12033" max="12033" width="9.7109375" style="611" customWidth="1"/>
    <col min="12034" max="12034" width="23.7109375" style="611" customWidth="1"/>
    <col min="12035" max="12035" width="16.28515625" style="611" customWidth="1"/>
    <col min="12036" max="12036" width="38.28515625" style="611" customWidth="1"/>
    <col min="12037" max="12037" width="10.85546875" style="611" customWidth="1"/>
    <col min="12038" max="12038" width="12.140625" style="611" customWidth="1"/>
    <col min="12039" max="12039" width="11" style="611" customWidth="1"/>
    <col min="12040" max="12040" width="12.7109375" style="611" customWidth="1"/>
    <col min="12041" max="12041" width="12" style="611" customWidth="1"/>
    <col min="12042" max="12042" width="10.85546875" style="611" customWidth="1"/>
    <col min="12043" max="12288" width="8.85546875" style="611"/>
    <col min="12289" max="12289" width="9.7109375" style="611" customWidth="1"/>
    <col min="12290" max="12290" width="23.7109375" style="611" customWidth="1"/>
    <col min="12291" max="12291" width="16.28515625" style="611" customWidth="1"/>
    <col min="12292" max="12292" width="38.28515625" style="611" customWidth="1"/>
    <col min="12293" max="12293" width="10.85546875" style="611" customWidth="1"/>
    <col min="12294" max="12294" width="12.140625" style="611" customWidth="1"/>
    <col min="12295" max="12295" width="11" style="611" customWidth="1"/>
    <col min="12296" max="12296" width="12.7109375" style="611" customWidth="1"/>
    <col min="12297" max="12297" width="12" style="611" customWidth="1"/>
    <col min="12298" max="12298" width="10.85546875" style="611" customWidth="1"/>
    <col min="12299" max="12544" width="8.85546875" style="611"/>
    <col min="12545" max="12545" width="9.7109375" style="611" customWidth="1"/>
    <col min="12546" max="12546" width="23.7109375" style="611" customWidth="1"/>
    <col min="12547" max="12547" width="16.28515625" style="611" customWidth="1"/>
    <col min="12548" max="12548" width="38.28515625" style="611" customWidth="1"/>
    <col min="12549" max="12549" width="10.85546875" style="611" customWidth="1"/>
    <col min="12550" max="12550" width="12.140625" style="611" customWidth="1"/>
    <col min="12551" max="12551" width="11" style="611" customWidth="1"/>
    <col min="12552" max="12552" width="12.7109375" style="611" customWidth="1"/>
    <col min="12553" max="12553" width="12" style="611" customWidth="1"/>
    <col min="12554" max="12554" width="10.85546875" style="611" customWidth="1"/>
    <col min="12555" max="12800" width="8.85546875" style="611"/>
    <col min="12801" max="12801" width="9.7109375" style="611" customWidth="1"/>
    <col min="12802" max="12802" width="23.7109375" style="611" customWidth="1"/>
    <col min="12803" max="12803" width="16.28515625" style="611" customWidth="1"/>
    <col min="12804" max="12804" width="38.28515625" style="611" customWidth="1"/>
    <col min="12805" max="12805" width="10.85546875" style="611" customWidth="1"/>
    <col min="12806" max="12806" width="12.140625" style="611" customWidth="1"/>
    <col min="12807" max="12807" width="11" style="611" customWidth="1"/>
    <col min="12808" max="12808" width="12.7109375" style="611" customWidth="1"/>
    <col min="12809" max="12809" width="12" style="611" customWidth="1"/>
    <col min="12810" max="12810" width="10.85546875" style="611" customWidth="1"/>
    <col min="12811" max="13056" width="8.85546875" style="611"/>
    <col min="13057" max="13057" width="9.7109375" style="611" customWidth="1"/>
    <col min="13058" max="13058" width="23.7109375" style="611" customWidth="1"/>
    <col min="13059" max="13059" width="16.28515625" style="611" customWidth="1"/>
    <col min="13060" max="13060" width="38.28515625" style="611" customWidth="1"/>
    <col min="13061" max="13061" width="10.85546875" style="611" customWidth="1"/>
    <col min="13062" max="13062" width="12.140625" style="611" customWidth="1"/>
    <col min="13063" max="13063" width="11" style="611" customWidth="1"/>
    <col min="13064" max="13064" width="12.7109375" style="611" customWidth="1"/>
    <col min="13065" max="13065" width="12" style="611" customWidth="1"/>
    <col min="13066" max="13066" width="10.85546875" style="611" customWidth="1"/>
    <col min="13067" max="13312" width="8.85546875" style="611"/>
    <col min="13313" max="13313" width="9.7109375" style="611" customWidth="1"/>
    <col min="13314" max="13314" width="23.7109375" style="611" customWidth="1"/>
    <col min="13315" max="13315" width="16.28515625" style="611" customWidth="1"/>
    <col min="13316" max="13316" width="38.28515625" style="611" customWidth="1"/>
    <col min="13317" max="13317" width="10.85546875" style="611" customWidth="1"/>
    <col min="13318" max="13318" width="12.140625" style="611" customWidth="1"/>
    <col min="13319" max="13319" width="11" style="611" customWidth="1"/>
    <col min="13320" max="13320" width="12.7109375" style="611" customWidth="1"/>
    <col min="13321" max="13321" width="12" style="611" customWidth="1"/>
    <col min="13322" max="13322" width="10.85546875" style="611" customWidth="1"/>
    <col min="13323" max="13568" width="8.85546875" style="611"/>
    <col min="13569" max="13569" width="9.7109375" style="611" customWidth="1"/>
    <col min="13570" max="13570" width="23.7109375" style="611" customWidth="1"/>
    <col min="13571" max="13571" width="16.28515625" style="611" customWidth="1"/>
    <col min="13572" max="13572" width="38.28515625" style="611" customWidth="1"/>
    <col min="13573" max="13573" width="10.85546875" style="611" customWidth="1"/>
    <col min="13574" max="13574" width="12.140625" style="611" customWidth="1"/>
    <col min="13575" max="13575" width="11" style="611" customWidth="1"/>
    <col min="13576" max="13576" width="12.7109375" style="611" customWidth="1"/>
    <col min="13577" max="13577" width="12" style="611" customWidth="1"/>
    <col min="13578" max="13578" width="10.85546875" style="611" customWidth="1"/>
    <col min="13579" max="13824" width="8.85546875" style="611"/>
    <col min="13825" max="13825" width="9.7109375" style="611" customWidth="1"/>
    <col min="13826" max="13826" width="23.7109375" style="611" customWidth="1"/>
    <col min="13827" max="13827" width="16.28515625" style="611" customWidth="1"/>
    <col min="13828" max="13828" width="38.28515625" style="611" customWidth="1"/>
    <col min="13829" max="13829" width="10.85546875" style="611" customWidth="1"/>
    <col min="13830" max="13830" width="12.140625" style="611" customWidth="1"/>
    <col min="13831" max="13831" width="11" style="611" customWidth="1"/>
    <col min="13832" max="13832" width="12.7109375" style="611" customWidth="1"/>
    <col min="13833" max="13833" width="12" style="611" customWidth="1"/>
    <col min="13834" max="13834" width="10.85546875" style="611" customWidth="1"/>
    <col min="13835" max="14080" width="8.85546875" style="611"/>
    <col min="14081" max="14081" width="9.7109375" style="611" customWidth="1"/>
    <col min="14082" max="14082" width="23.7109375" style="611" customWidth="1"/>
    <col min="14083" max="14083" width="16.28515625" style="611" customWidth="1"/>
    <col min="14084" max="14084" width="38.28515625" style="611" customWidth="1"/>
    <col min="14085" max="14085" width="10.85546875" style="611" customWidth="1"/>
    <col min="14086" max="14086" width="12.140625" style="611" customWidth="1"/>
    <col min="14087" max="14087" width="11" style="611" customWidth="1"/>
    <col min="14088" max="14088" width="12.7109375" style="611" customWidth="1"/>
    <col min="14089" max="14089" width="12" style="611" customWidth="1"/>
    <col min="14090" max="14090" width="10.85546875" style="611" customWidth="1"/>
    <col min="14091" max="14336" width="8.85546875" style="611"/>
    <col min="14337" max="14337" width="9.7109375" style="611" customWidth="1"/>
    <col min="14338" max="14338" width="23.7109375" style="611" customWidth="1"/>
    <col min="14339" max="14339" width="16.28515625" style="611" customWidth="1"/>
    <col min="14340" max="14340" width="38.28515625" style="611" customWidth="1"/>
    <col min="14341" max="14341" width="10.85546875" style="611" customWidth="1"/>
    <col min="14342" max="14342" width="12.140625" style="611" customWidth="1"/>
    <col min="14343" max="14343" width="11" style="611" customWidth="1"/>
    <col min="14344" max="14344" width="12.7109375" style="611" customWidth="1"/>
    <col min="14345" max="14345" width="12" style="611" customWidth="1"/>
    <col min="14346" max="14346" width="10.85546875" style="611" customWidth="1"/>
    <col min="14347" max="14592" width="8.85546875" style="611"/>
    <col min="14593" max="14593" width="9.7109375" style="611" customWidth="1"/>
    <col min="14594" max="14594" width="23.7109375" style="611" customWidth="1"/>
    <col min="14595" max="14595" width="16.28515625" style="611" customWidth="1"/>
    <col min="14596" max="14596" width="38.28515625" style="611" customWidth="1"/>
    <col min="14597" max="14597" width="10.85546875" style="611" customWidth="1"/>
    <col min="14598" max="14598" width="12.140625" style="611" customWidth="1"/>
    <col min="14599" max="14599" width="11" style="611" customWidth="1"/>
    <col min="14600" max="14600" width="12.7109375" style="611" customWidth="1"/>
    <col min="14601" max="14601" width="12" style="611" customWidth="1"/>
    <col min="14602" max="14602" width="10.85546875" style="611" customWidth="1"/>
    <col min="14603" max="14848" width="8.85546875" style="611"/>
    <col min="14849" max="14849" width="9.7109375" style="611" customWidth="1"/>
    <col min="14850" max="14850" width="23.7109375" style="611" customWidth="1"/>
    <col min="14851" max="14851" width="16.28515625" style="611" customWidth="1"/>
    <col min="14852" max="14852" width="38.28515625" style="611" customWidth="1"/>
    <col min="14853" max="14853" width="10.85546875" style="611" customWidth="1"/>
    <col min="14854" max="14854" width="12.140625" style="611" customWidth="1"/>
    <col min="14855" max="14855" width="11" style="611" customWidth="1"/>
    <col min="14856" max="14856" width="12.7109375" style="611" customWidth="1"/>
    <col min="14857" max="14857" width="12" style="611" customWidth="1"/>
    <col min="14858" max="14858" width="10.85546875" style="611" customWidth="1"/>
    <col min="14859" max="15104" width="8.85546875" style="611"/>
    <col min="15105" max="15105" width="9.7109375" style="611" customWidth="1"/>
    <col min="15106" max="15106" width="23.7109375" style="611" customWidth="1"/>
    <col min="15107" max="15107" width="16.28515625" style="611" customWidth="1"/>
    <col min="15108" max="15108" width="38.28515625" style="611" customWidth="1"/>
    <col min="15109" max="15109" width="10.85546875" style="611" customWidth="1"/>
    <col min="15110" max="15110" width="12.140625" style="611" customWidth="1"/>
    <col min="15111" max="15111" width="11" style="611" customWidth="1"/>
    <col min="15112" max="15112" width="12.7109375" style="611" customWidth="1"/>
    <col min="15113" max="15113" width="12" style="611" customWidth="1"/>
    <col min="15114" max="15114" width="10.85546875" style="611" customWidth="1"/>
    <col min="15115" max="15360" width="8.85546875" style="611"/>
    <col min="15361" max="15361" width="9.7109375" style="611" customWidth="1"/>
    <col min="15362" max="15362" width="23.7109375" style="611" customWidth="1"/>
    <col min="15363" max="15363" width="16.28515625" style="611" customWidth="1"/>
    <col min="15364" max="15364" width="38.28515625" style="611" customWidth="1"/>
    <col min="15365" max="15365" width="10.85546875" style="611" customWidth="1"/>
    <col min="15366" max="15366" width="12.140625" style="611" customWidth="1"/>
    <col min="15367" max="15367" width="11" style="611" customWidth="1"/>
    <col min="15368" max="15368" width="12.7109375" style="611" customWidth="1"/>
    <col min="15369" max="15369" width="12" style="611" customWidth="1"/>
    <col min="15370" max="15370" width="10.85546875" style="611" customWidth="1"/>
    <col min="15371" max="15616" width="8.85546875" style="611"/>
    <col min="15617" max="15617" width="9.7109375" style="611" customWidth="1"/>
    <col min="15618" max="15618" width="23.7109375" style="611" customWidth="1"/>
    <col min="15619" max="15619" width="16.28515625" style="611" customWidth="1"/>
    <col min="15620" max="15620" width="38.28515625" style="611" customWidth="1"/>
    <col min="15621" max="15621" width="10.85546875" style="611" customWidth="1"/>
    <col min="15622" max="15622" width="12.140625" style="611" customWidth="1"/>
    <col min="15623" max="15623" width="11" style="611" customWidth="1"/>
    <col min="15624" max="15624" width="12.7109375" style="611" customWidth="1"/>
    <col min="15625" max="15625" width="12" style="611" customWidth="1"/>
    <col min="15626" max="15626" width="10.85546875" style="611" customWidth="1"/>
    <col min="15627" max="15872" width="8.85546875" style="611"/>
    <col min="15873" max="15873" width="9.7109375" style="611" customWidth="1"/>
    <col min="15874" max="15874" width="23.7109375" style="611" customWidth="1"/>
    <col min="15875" max="15875" width="16.28515625" style="611" customWidth="1"/>
    <col min="15876" max="15876" width="38.28515625" style="611" customWidth="1"/>
    <col min="15877" max="15877" width="10.85546875" style="611" customWidth="1"/>
    <col min="15878" max="15878" width="12.140625" style="611" customWidth="1"/>
    <col min="15879" max="15879" width="11" style="611" customWidth="1"/>
    <col min="15880" max="15880" width="12.7109375" style="611" customWidth="1"/>
    <col min="15881" max="15881" width="12" style="611" customWidth="1"/>
    <col min="15882" max="15882" width="10.85546875" style="611" customWidth="1"/>
    <col min="15883" max="16128" width="8.85546875" style="611"/>
    <col min="16129" max="16129" width="9.7109375" style="611" customWidth="1"/>
    <col min="16130" max="16130" width="23.7109375" style="611" customWidth="1"/>
    <col min="16131" max="16131" width="16.28515625" style="611" customWidth="1"/>
    <col min="16132" max="16132" width="38.28515625" style="611" customWidth="1"/>
    <col min="16133" max="16133" width="10.85546875" style="611" customWidth="1"/>
    <col min="16134" max="16134" width="12.140625" style="611" customWidth="1"/>
    <col min="16135" max="16135" width="11" style="611" customWidth="1"/>
    <col min="16136" max="16136" width="12.7109375" style="611" customWidth="1"/>
    <col min="16137" max="16137" width="12" style="611" customWidth="1"/>
    <col min="16138" max="16138" width="10.85546875" style="611" customWidth="1"/>
    <col min="16139" max="16384" width="8.85546875" style="611"/>
  </cols>
  <sheetData>
    <row r="1" spans="1:11" ht="20.25">
      <c r="A1" s="606" t="s">
        <v>4388</v>
      </c>
      <c r="B1" s="607"/>
      <c r="D1" s="609"/>
      <c r="K1" s="612"/>
    </row>
    <row r="2" spans="1:11" ht="15.75">
      <c r="A2" s="613" t="s">
        <v>4735</v>
      </c>
      <c r="B2" s="614"/>
      <c r="C2" s="615" t="s">
        <v>23</v>
      </c>
      <c r="D2" s="616"/>
      <c r="E2" s="1151" t="s">
        <v>42</v>
      </c>
      <c r="F2" s="1152"/>
      <c r="G2" s="1152"/>
      <c r="H2" s="1152"/>
      <c r="I2" s="617"/>
      <c r="J2" s="617"/>
      <c r="K2" s="618"/>
    </row>
    <row r="3" spans="1:11" ht="15.75">
      <c r="A3" s="619"/>
      <c r="B3" s="620"/>
      <c r="C3" s="615"/>
      <c r="D3" s="621"/>
      <c r="E3" s="1134" t="s">
        <v>6</v>
      </c>
      <c r="F3" s="1151" t="s">
        <v>7</v>
      </c>
      <c r="G3" s="1151" t="s">
        <v>8</v>
      </c>
      <c r="H3" s="1155" t="s">
        <v>9</v>
      </c>
      <c r="I3" s="622"/>
      <c r="J3" s="622"/>
      <c r="K3" s="618"/>
    </row>
    <row r="4" spans="1:11" ht="15.75">
      <c r="A4" s="642" t="s">
        <v>0</v>
      </c>
      <c r="B4" s="615"/>
      <c r="C4" s="615"/>
      <c r="D4" s="623"/>
      <c r="E4" s="1133"/>
      <c r="F4" s="1153"/>
      <c r="G4" s="1154"/>
      <c r="H4" s="1156"/>
      <c r="I4" s="1149" t="s">
        <v>4</v>
      </c>
      <c r="J4" s="1149" t="s">
        <v>5</v>
      </c>
      <c r="K4" s="618"/>
    </row>
    <row r="5" spans="1:11" ht="15.75">
      <c r="A5" s="642" t="s">
        <v>1</v>
      </c>
      <c r="B5" s="642" t="s">
        <v>12</v>
      </c>
      <c r="C5" s="615" t="s">
        <v>2</v>
      </c>
      <c r="D5" s="624" t="s">
        <v>3</v>
      </c>
      <c r="E5" s="1133"/>
      <c r="F5" s="1153"/>
      <c r="G5" s="1154"/>
      <c r="H5" s="1156"/>
      <c r="I5" s="1150"/>
      <c r="J5" s="1150"/>
      <c r="K5" s="618"/>
    </row>
    <row r="6" spans="1:11" s="626" customFormat="1" ht="140.25">
      <c r="A6" s="625">
        <v>1</v>
      </c>
      <c r="B6" s="626" t="s">
        <v>4389</v>
      </c>
      <c r="C6" s="626" t="s">
        <v>4390</v>
      </c>
      <c r="D6" s="626" t="s">
        <v>4391</v>
      </c>
      <c r="E6" s="627">
        <v>275000</v>
      </c>
      <c r="F6" s="628">
        <f>SUM(E6)</f>
        <v>275000</v>
      </c>
      <c r="G6" s="629">
        <v>275000</v>
      </c>
      <c r="H6" s="630">
        <f>G6</f>
        <v>275000</v>
      </c>
      <c r="I6" s="631"/>
      <c r="J6" s="631"/>
      <c r="K6" s="632"/>
    </row>
    <row r="7" spans="1:11" s="626" customFormat="1" ht="216.75">
      <c r="A7" s="625">
        <v>2</v>
      </c>
      <c r="B7" s="626" t="s">
        <v>4729</v>
      </c>
      <c r="C7" s="626" t="s">
        <v>4730</v>
      </c>
      <c r="D7" s="626" t="s">
        <v>4731</v>
      </c>
      <c r="E7" s="627">
        <v>185000</v>
      </c>
      <c r="F7" s="628">
        <f>F6+E7</f>
        <v>460000</v>
      </c>
      <c r="G7" s="629">
        <v>185000</v>
      </c>
      <c r="H7" s="630">
        <f>H6+G7</f>
        <v>460000</v>
      </c>
      <c r="I7" s="631"/>
      <c r="J7" s="631"/>
      <c r="K7" s="632"/>
    </row>
    <row r="8" spans="1:11" s="626" customFormat="1" ht="216.75">
      <c r="A8" s="625">
        <v>3</v>
      </c>
      <c r="B8" s="626" t="s">
        <v>4732</v>
      </c>
      <c r="C8" s="626" t="s">
        <v>4733</v>
      </c>
      <c r="D8" s="626" t="s">
        <v>4734</v>
      </c>
      <c r="E8" s="627">
        <v>300000</v>
      </c>
      <c r="F8" s="628">
        <f>F7+E8</f>
        <v>760000</v>
      </c>
      <c r="G8" s="629">
        <v>300000</v>
      </c>
      <c r="H8" s="630">
        <f>H7+G8</f>
        <v>760000</v>
      </c>
      <c r="I8" s="631"/>
      <c r="J8" s="631"/>
      <c r="K8" s="632"/>
    </row>
    <row r="9" spans="1:11" ht="13.5" thickBot="1">
      <c r="B9" s="633"/>
      <c r="C9" s="634"/>
      <c r="D9" s="635"/>
      <c r="E9" s="636"/>
      <c r="F9" s="637"/>
      <c r="G9" s="638" t="s">
        <v>86</v>
      </c>
      <c r="H9" s="630">
        <f>SUM(G6:G8)</f>
        <v>760000</v>
      </c>
      <c r="I9" s="639"/>
      <c r="J9" s="640"/>
    </row>
    <row r="10" spans="1:11" ht="13.5" thickTop="1"/>
  </sheetData>
  <mergeCells count="7">
    <mergeCell ref="J4:J5"/>
    <mergeCell ref="E2:H2"/>
    <mergeCell ref="E3:E5"/>
    <mergeCell ref="F3:F5"/>
    <mergeCell ref="G3:G5"/>
    <mergeCell ref="H3:H5"/>
    <mergeCell ref="I4:I5"/>
  </mergeCells>
  <pageMargins left="0.25" right="0.25" top="1" bottom="1" header="0.3" footer="0.3"/>
  <pageSetup scale="85" fitToHeight="0" orientation="landscape" horizontalDpi="1200" verticalDpi="1200" r:id="rId1"/>
  <headerFoot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3"/>
  <sheetViews>
    <sheetView zoomScale="85" zoomScaleNormal="85" workbookViewId="0">
      <pane ySplit="6" topLeftCell="A76" activePane="bottomLeft" state="frozen"/>
      <selection pane="bottomLeft" activeCell="D93" sqref="D93"/>
    </sheetView>
  </sheetViews>
  <sheetFormatPr defaultRowHeight="12.75"/>
  <cols>
    <col min="1" max="1" width="18.42578125" style="287" bestFit="1" customWidth="1"/>
    <col min="2" max="2" width="11.42578125" style="287" customWidth="1"/>
    <col min="3" max="3" width="47.28515625" style="287" customWidth="1"/>
    <col min="4" max="4" width="26.28515625" style="924" bestFit="1" customWidth="1"/>
    <col min="5" max="5" width="88.140625" style="287" customWidth="1"/>
    <col min="6" max="16384" width="9.140625" style="287"/>
  </cols>
  <sheetData>
    <row r="1" spans="1:10" ht="60.75">
      <c r="A1" s="896" t="s">
        <v>4329</v>
      </c>
      <c r="B1" s="626"/>
      <c r="C1" s="626"/>
      <c r="D1" s="909"/>
      <c r="E1" s="626"/>
      <c r="F1" s="626"/>
      <c r="G1" s="626"/>
      <c r="H1" s="626"/>
      <c r="I1" s="626"/>
      <c r="J1" s="626"/>
    </row>
    <row r="2" spans="1:10" ht="23.25">
      <c r="A2" s="604" t="s">
        <v>4330</v>
      </c>
      <c r="B2" s="896"/>
      <c r="C2" s="896"/>
      <c r="D2" s="910"/>
      <c r="E2" s="897"/>
      <c r="F2" s="898"/>
      <c r="G2" s="899"/>
      <c r="H2" s="898"/>
      <c r="I2" s="617"/>
      <c r="J2" s="617"/>
    </row>
    <row r="3" spans="1:10" ht="24" thickBot="1">
      <c r="A3" s="604"/>
      <c r="B3" s="896"/>
      <c r="C3" s="896"/>
      <c r="D3" s="910"/>
      <c r="E3" s="897"/>
      <c r="F3" s="898"/>
      <c r="G3" s="899"/>
      <c r="H3" s="898"/>
      <c r="I3" s="617"/>
      <c r="J3" s="617"/>
    </row>
    <row r="4" spans="1:10" ht="32.25" thickBot="1">
      <c r="A4" s="900" t="s">
        <v>4331</v>
      </c>
      <c r="B4" s="900" t="s">
        <v>4332</v>
      </c>
      <c r="C4" s="900" t="s">
        <v>2</v>
      </c>
      <c r="D4" s="911" t="s">
        <v>4333</v>
      </c>
      <c r="E4" s="901" t="s">
        <v>3</v>
      </c>
    </row>
    <row r="5" spans="1:10" s="267" customFormat="1" ht="15">
      <c r="A5" s="605" t="s">
        <v>570</v>
      </c>
      <c r="B5" s="605" t="s">
        <v>4334</v>
      </c>
      <c r="C5" s="605" t="s">
        <v>2591</v>
      </c>
      <c r="D5" s="912">
        <v>25000</v>
      </c>
      <c r="E5" s="605" t="s">
        <v>4335</v>
      </c>
    </row>
    <row r="6" spans="1:10" s="267" customFormat="1" ht="30">
      <c r="A6" s="605" t="s">
        <v>2994</v>
      </c>
      <c r="B6" s="605" t="s">
        <v>4334</v>
      </c>
      <c r="C6" s="605" t="s">
        <v>4336</v>
      </c>
      <c r="D6" s="912">
        <v>9000</v>
      </c>
      <c r="E6" s="605" t="s">
        <v>4337</v>
      </c>
    </row>
    <row r="7" spans="1:10" s="267" customFormat="1" ht="30">
      <c r="A7" s="605" t="s">
        <v>4338</v>
      </c>
      <c r="B7" s="605" t="s">
        <v>4334</v>
      </c>
      <c r="C7" s="605" t="s">
        <v>4339</v>
      </c>
      <c r="D7" s="912">
        <v>25000</v>
      </c>
      <c r="E7" s="605" t="s">
        <v>4340</v>
      </c>
    </row>
    <row r="8" spans="1:10" s="267" customFormat="1" ht="15">
      <c r="A8" s="267" t="s">
        <v>4341</v>
      </c>
      <c r="B8" s="605" t="s">
        <v>4334</v>
      </c>
      <c r="C8" s="267" t="s">
        <v>4342</v>
      </c>
      <c r="D8" s="913">
        <v>9000</v>
      </c>
      <c r="E8" s="267" t="s">
        <v>4343</v>
      </c>
    </row>
    <row r="9" spans="1:10" s="267" customFormat="1" ht="45">
      <c r="A9" s="605" t="s">
        <v>48</v>
      </c>
      <c r="B9" s="605" t="s">
        <v>4334</v>
      </c>
      <c r="C9" s="605" t="s">
        <v>4344</v>
      </c>
      <c r="D9" s="912">
        <v>20000</v>
      </c>
      <c r="E9" s="605" t="s">
        <v>4345</v>
      </c>
    </row>
    <row r="10" spans="1:10" s="267" customFormat="1" ht="30">
      <c r="A10" s="605" t="s">
        <v>2263</v>
      </c>
      <c r="B10" s="605" t="s">
        <v>4334</v>
      </c>
      <c r="C10" s="605" t="s">
        <v>4346</v>
      </c>
      <c r="D10" s="912">
        <v>40000</v>
      </c>
      <c r="E10" s="605" t="s">
        <v>4347</v>
      </c>
    </row>
    <row r="11" spans="1:10" s="267" customFormat="1" ht="15">
      <c r="A11" s="605" t="s">
        <v>15</v>
      </c>
      <c r="B11" s="605" t="s">
        <v>4334</v>
      </c>
      <c r="C11" s="605" t="s">
        <v>4348</v>
      </c>
      <c r="D11" s="912">
        <v>35000</v>
      </c>
      <c r="E11" s="605" t="s">
        <v>4349</v>
      </c>
    </row>
    <row r="12" spans="1:10" s="267" customFormat="1" ht="15">
      <c r="A12" s="605" t="s">
        <v>2596</v>
      </c>
      <c r="B12" s="605" t="s">
        <v>4334</v>
      </c>
      <c r="C12" s="605" t="s">
        <v>4350</v>
      </c>
      <c r="D12" s="912">
        <v>25000</v>
      </c>
      <c r="E12" s="605" t="s">
        <v>4351</v>
      </c>
    </row>
    <row r="13" spans="1:10" s="267" customFormat="1" ht="15">
      <c r="A13" s="267" t="s">
        <v>139</v>
      </c>
      <c r="B13" s="605" t="s">
        <v>4334</v>
      </c>
      <c r="C13" s="267" t="s">
        <v>4352</v>
      </c>
      <c r="D13" s="913">
        <v>60000</v>
      </c>
      <c r="E13" s="267" t="s">
        <v>4353</v>
      </c>
    </row>
    <row r="14" spans="1:10" s="267" customFormat="1" ht="15">
      <c r="A14" s="267" t="s">
        <v>139</v>
      </c>
      <c r="B14" s="605" t="s">
        <v>4334</v>
      </c>
      <c r="C14" s="267" t="s">
        <v>4354</v>
      </c>
      <c r="D14" s="913">
        <v>50000</v>
      </c>
      <c r="E14" s="267" t="s">
        <v>4355</v>
      </c>
    </row>
    <row r="15" spans="1:10" s="267" customFormat="1" ht="15">
      <c r="A15" s="267" t="s">
        <v>139</v>
      </c>
      <c r="B15" s="605" t="s">
        <v>4334</v>
      </c>
      <c r="C15" s="267" t="s">
        <v>4356</v>
      </c>
      <c r="D15" s="913">
        <v>200000</v>
      </c>
      <c r="E15" s="267" t="s">
        <v>4357</v>
      </c>
    </row>
    <row r="16" spans="1:10" s="267" customFormat="1" ht="15">
      <c r="A16" s="267" t="s">
        <v>2595</v>
      </c>
      <c r="B16" s="605" t="s">
        <v>4334</v>
      </c>
      <c r="C16" s="267" t="s">
        <v>4358</v>
      </c>
      <c r="D16" s="913">
        <v>50000</v>
      </c>
      <c r="E16" s="267" t="s">
        <v>4359</v>
      </c>
    </row>
    <row r="17" spans="1:5" s="267" customFormat="1" ht="15">
      <c r="A17" s="267" t="s">
        <v>2596</v>
      </c>
      <c r="B17" s="605" t="s">
        <v>4334</v>
      </c>
      <c r="C17" s="267" t="s">
        <v>4350</v>
      </c>
      <c r="D17" s="913">
        <v>45000</v>
      </c>
      <c r="E17" s="267" t="s">
        <v>4360</v>
      </c>
    </row>
    <row r="18" spans="1:5" s="267" customFormat="1" ht="25.5">
      <c r="A18" s="267" t="s">
        <v>915</v>
      </c>
      <c r="B18" s="605" t="s">
        <v>4334</v>
      </c>
      <c r="C18" s="267" t="s">
        <v>2593</v>
      </c>
      <c r="D18" s="913">
        <v>25000</v>
      </c>
      <c r="E18" s="267" t="s">
        <v>4361</v>
      </c>
    </row>
    <row r="19" spans="1:5" s="267" customFormat="1" ht="15">
      <c r="A19" s="267" t="s">
        <v>915</v>
      </c>
      <c r="B19" s="605" t="s">
        <v>4334</v>
      </c>
      <c r="C19" s="267" t="s">
        <v>2592</v>
      </c>
      <c r="D19" s="913">
        <v>35000</v>
      </c>
      <c r="E19" s="267" t="s">
        <v>4362</v>
      </c>
    </row>
    <row r="20" spans="1:5" s="267" customFormat="1" ht="25.5">
      <c r="A20" s="267" t="s">
        <v>48</v>
      </c>
      <c r="B20" s="605" t="s">
        <v>4334</v>
      </c>
      <c r="C20" s="267" t="s">
        <v>4363</v>
      </c>
      <c r="D20" s="913">
        <v>25000</v>
      </c>
      <c r="E20" s="267" t="s">
        <v>4364</v>
      </c>
    </row>
    <row r="21" spans="1:5" s="267" customFormat="1" ht="15">
      <c r="A21" s="605" t="s">
        <v>488</v>
      </c>
      <c r="B21" s="605" t="s">
        <v>4334</v>
      </c>
      <c r="C21" s="605" t="s">
        <v>4365</v>
      </c>
      <c r="D21" s="912">
        <v>10000</v>
      </c>
      <c r="E21" s="605" t="s">
        <v>4366</v>
      </c>
    </row>
    <row r="22" spans="1:5" s="267" customFormat="1" ht="15">
      <c r="A22" s="267" t="s">
        <v>139</v>
      </c>
      <c r="B22" s="605" t="s">
        <v>4334</v>
      </c>
      <c r="C22" s="605" t="s">
        <v>4356</v>
      </c>
      <c r="D22" s="913">
        <v>50000</v>
      </c>
      <c r="E22" s="267" t="str">
        <f>[1]FY2018!$C$53</f>
        <v>Replace/upgrade siding from hardi-plank to metal siding</v>
      </c>
    </row>
    <row r="23" spans="1:5" s="267" customFormat="1" ht="15">
      <c r="A23" s="267" t="s">
        <v>139</v>
      </c>
      <c r="B23" s="605" t="s">
        <v>4334</v>
      </c>
      <c r="C23" s="267" t="s">
        <v>4356</v>
      </c>
      <c r="D23" s="913">
        <v>20000</v>
      </c>
      <c r="E23" s="267" t="s">
        <v>4367</v>
      </c>
    </row>
    <row r="24" spans="1:5" s="267" customFormat="1" ht="15">
      <c r="A24" s="267" t="s">
        <v>139</v>
      </c>
      <c r="B24" s="605" t="s">
        <v>4334</v>
      </c>
      <c r="C24" s="267" t="s">
        <v>4356</v>
      </c>
      <c r="D24" s="913">
        <v>20000</v>
      </c>
      <c r="E24" s="267" t="str">
        <f>[1]FY2018!$C$52</f>
        <v>Misc. repairs/upgrades (Painting/shed repairs)</v>
      </c>
    </row>
    <row r="25" spans="1:5" s="267" customFormat="1" ht="15">
      <c r="A25" s="267" t="s">
        <v>15</v>
      </c>
      <c r="B25" s="605" t="s">
        <v>4334</v>
      </c>
      <c r="C25" s="267" t="s">
        <v>4348</v>
      </c>
      <c r="D25" s="913">
        <v>100000</v>
      </c>
      <c r="E25" s="267" t="s">
        <v>4368</v>
      </c>
    </row>
    <row r="26" spans="1:5" s="267" customFormat="1" ht="25.5">
      <c r="A26" s="267" t="s">
        <v>46</v>
      </c>
      <c r="B26" s="267" t="s">
        <v>4369</v>
      </c>
      <c r="C26" s="267" t="s">
        <v>4370</v>
      </c>
      <c r="D26" s="913">
        <v>8500</v>
      </c>
      <c r="E26" s="267" t="s">
        <v>4371</v>
      </c>
    </row>
    <row r="27" spans="1:5" s="267" customFormat="1" ht="25.5">
      <c r="A27" s="267" t="s">
        <v>46</v>
      </c>
      <c r="B27" s="267" t="s">
        <v>4369</v>
      </c>
      <c r="C27" s="267" t="s">
        <v>4372</v>
      </c>
      <c r="D27" s="913">
        <v>12000</v>
      </c>
      <c r="E27" s="267" t="s">
        <v>4373</v>
      </c>
    </row>
    <row r="28" spans="1:5" s="267" customFormat="1">
      <c r="A28" s="267" t="s">
        <v>16</v>
      </c>
      <c r="B28" s="267" t="s">
        <v>4369</v>
      </c>
      <c r="C28" s="267" t="s">
        <v>4374</v>
      </c>
      <c r="D28" s="913">
        <v>5000</v>
      </c>
      <c r="E28" s="267" t="s">
        <v>4375</v>
      </c>
    </row>
    <row r="29" spans="1:5" s="267" customFormat="1" ht="15">
      <c r="A29" s="605" t="s">
        <v>743</v>
      </c>
      <c r="B29" s="605" t="s">
        <v>4376</v>
      </c>
      <c r="C29" s="605" t="s">
        <v>4377</v>
      </c>
      <c r="D29" s="912">
        <v>3000</v>
      </c>
      <c r="E29" s="605" t="s">
        <v>4378</v>
      </c>
    </row>
    <row r="30" spans="1:5" s="267" customFormat="1" ht="30">
      <c r="A30" s="605" t="s">
        <v>44</v>
      </c>
      <c r="B30" s="605" t="s">
        <v>4376</v>
      </c>
      <c r="C30" s="605" t="s">
        <v>4379</v>
      </c>
      <c r="D30" s="912">
        <v>10000</v>
      </c>
      <c r="E30" s="605" t="s">
        <v>4380</v>
      </c>
    </row>
    <row r="31" spans="1:5" s="267" customFormat="1" ht="15">
      <c r="A31" s="605" t="s">
        <v>44</v>
      </c>
      <c r="B31" s="605" t="s">
        <v>4376</v>
      </c>
      <c r="C31" s="605" t="s">
        <v>4381</v>
      </c>
      <c r="D31" s="912">
        <v>52800</v>
      </c>
      <c r="E31" s="605" t="s">
        <v>4382</v>
      </c>
    </row>
    <row r="32" spans="1:5" s="267" customFormat="1" ht="15">
      <c r="A32" s="605" t="s">
        <v>494</v>
      </c>
      <c r="B32" s="605" t="s">
        <v>4376</v>
      </c>
      <c r="C32" s="605" t="s">
        <v>4383</v>
      </c>
      <c r="D32" s="912">
        <v>2000</v>
      </c>
      <c r="E32" s="605" t="s">
        <v>4384</v>
      </c>
    </row>
    <row r="33" spans="1:7" s="267" customFormat="1" ht="15">
      <c r="A33" s="605" t="s">
        <v>4385</v>
      </c>
      <c r="B33" s="605" t="s">
        <v>4376</v>
      </c>
      <c r="C33" s="605" t="s">
        <v>4386</v>
      </c>
      <c r="D33" s="912">
        <v>4000</v>
      </c>
      <c r="E33" s="605" t="s">
        <v>4387</v>
      </c>
    </row>
    <row r="34" spans="1:7" ht="15">
      <c r="D34" s="914">
        <f>SUM(D5:D33)</f>
        <v>975300</v>
      </c>
    </row>
    <row r="37" spans="1:7" customFormat="1" ht="15">
      <c r="A37" s="902" t="s">
        <v>14</v>
      </c>
      <c r="B37" s="902" t="s">
        <v>4376</v>
      </c>
      <c r="C37" s="903" t="s">
        <v>4836</v>
      </c>
      <c r="D37" s="915">
        <v>250000</v>
      </c>
      <c r="E37" s="902" t="s">
        <v>4837</v>
      </c>
      <c r="F37" s="504"/>
      <c r="G37" s="504"/>
    </row>
    <row r="38" spans="1:7" customFormat="1" ht="15">
      <c r="A38" s="902" t="s">
        <v>14</v>
      </c>
      <c r="B38" s="902" t="s">
        <v>4376</v>
      </c>
      <c r="C38" s="903" t="s">
        <v>4838</v>
      </c>
      <c r="D38" s="915">
        <v>14000</v>
      </c>
      <c r="E38" s="902" t="s">
        <v>4839</v>
      </c>
      <c r="F38" s="504"/>
      <c r="G38" s="504"/>
    </row>
    <row r="39" spans="1:7" ht="15">
      <c r="D39" s="914">
        <f>SUM(D37:D38)</f>
        <v>264000</v>
      </c>
    </row>
    <row r="40" spans="1:7" customFormat="1" ht="27" thickBot="1">
      <c r="A40" s="904" t="s">
        <v>4840</v>
      </c>
      <c r="B40" s="272"/>
      <c r="C40" s="615"/>
      <c r="D40" s="916"/>
      <c r="E40" s="623"/>
    </row>
    <row r="41" spans="1:7" customFormat="1" ht="28.5" customHeight="1" thickBot="1">
      <c r="A41" s="900" t="s">
        <v>4331</v>
      </c>
      <c r="B41" s="900" t="s">
        <v>4332</v>
      </c>
      <c r="C41" s="900" t="s">
        <v>2</v>
      </c>
      <c r="D41" s="911" t="s">
        <v>4333</v>
      </c>
      <c r="E41" s="901" t="s">
        <v>3</v>
      </c>
    </row>
    <row r="42" spans="1:7" customFormat="1">
      <c r="A42" s="332" t="s">
        <v>743</v>
      </c>
      <c r="B42" s="332" t="s">
        <v>4334</v>
      </c>
      <c r="C42" s="332" t="s">
        <v>4841</v>
      </c>
      <c r="D42" s="917">
        <v>5000</v>
      </c>
      <c r="E42" s="332" t="s">
        <v>4842</v>
      </c>
    </row>
    <row r="43" spans="1:7" customFormat="1">
      <c r="A43" s="332" t="s">
        <v>743</v>
      </c>
      <c r="B43" s="332" t="s">
        <v>4334</v>
      </c>
      <c r="C43" s="332" t="s">
        <v>4841</v>
      </c>
      <c r="D43" s="917">
        <v>20000</v>
      </c>
      <c r="E43" s="332" t="s">
        <v>4843</v>
      </c>
    </row>
    <row r="44" spans="1:7" customFormat="1">
      <c r="A44" s="332" t="s">
        <v>743</v>
      </c>
      <c r="B44" s="332" t="s">
        <v>4334</v>
      </c>
      <c r="C44" s="332" t="s">
        <v>4841</v>
      </c>
      <c r="D44" s="917">
        <v>5000</v>
      </c>
      <c r="E44" s="332" t="s">
        <v>4844</v>
      </c>
    </row>
    <row r="45" spans="1:7" customFormat="1">
      <c r="A45" s="332" t="s">
        <v>743</v>
      </c>
      <c r="B45" s="332" t="s">
        <v>4334</v>
      </c>
      <c r="C45" s="332" t="s">
        <v>4845</v>
      </c>
      <c r="D45" s="917">
        <v>10000</v>
      </c>
      <c r="E45" s="332" t="s">
        <v>4846</v>
      </c>
    </row>
    <row r="46" spans="1:7" customFormat="1">
      <c r="A46" s="332" t="s">
        <v>743</v>
      </c>
      <c r="B46" s="332" t="s">
        <v>4334</v>
      </c>
      <c r="C46" s="332" t="s">
        <v>4847</v>
      </c>
      <c r="D46" s="917">
        <v>40000</v>
      </c>
      <c r="E46" s="332" t="s">
        <v>4848</v>
      </c>
    </row>
    <row r="47" spans="1:7" customFormat="1">
      <c r="A47" s="332" t="s">
        <v>743</v>
      </c>
      <c r="B47" s="332" t="s">
        <v>4334</v>
      </c>
      <c r="C47" s="332" t="s">
        <v>4849</v>
      </c>
      <c r="D47" s="917">
        <v>50000</v>
      </c>
      <c r="E47" s="332" t="s">
        <v>4850</v>
      </c>
    </row>
    <row r="48" spans="1:7" customFormat="1">
      <c r="A48" s="332" t="s">
        <v>743</v>
      </c>
      <c r="B48" s="332" t="s">
        <v>4334</v>
      </c>
      <c r="C48" s="332" t="s">
        <v>4851</v>
      </c>
      <c r="D48" s="917">
        <v>15000</v>
      </c>
      <c r="E48" s="332" t="s">
        <v>4852</v>
      </c>
    </row>
    <row r="49" spans="1:5" customFormat="1">
      <c r="A49" s="332" t="s">
        <v>11</v>
      </c>
      <c r="B49" s="332" t="s">
        <v>4334</v>
      </c>
      <c r="C49" s="332" t="s">
        <v>4853</v>
      </c>
      <c r="D49" s="917">
        <v>7000</v>
      </c>
      <c r="E49" s="332" t="s">
        <v>4854</v>
      </c>
    </row>
    <row r="50" spans="1:5" customFormat="1">
      <c r="A50" s="332" t="s">
        <v>11</v>
      </c>
      <c r="B50" s="332" t="s">
        <v>4334</v>
      </c>
      <c r="C50" s="332" t="s">
        <v>4855</v>
      </c>
      <c r="D50" s="917">
        <v>3500</v>
      </c>
      <c r="E50" s="332" t="s">
        <v>4856</v>
      </c>
    </row>
    <row r="51" spans="1:5" customFormat="1">
      <c r="A51" s="332" t="s">
        <v>11</v>
      </c>
      <c r="B51" s="332" t="s">
        <v>4334</v>
      </c>
      <c r="C51" s="332" t="s">
        <v>4855</v>
      </c>
      <c r="D51" s="917">
        <v>60000</v>
      </c>
      <c r="E51" s="332" t="s">
        <v>4857</v>
      </c>
    </row>
    <row r="52" spans="1:5" customFormat="1">
      <c r="A52" s="332" t="s">
        <v>2263</v>
      </c>
      <c r="B52" s="332" t="s">
        <v>4334</v>
      </c>
      <c r="C52" s="332" t="s">
        <v>4858</v>
      </c>
      <c r="D52" s="917">
        <v>55000</v>
      </c>
      <c r="E52" s="332" t="s">
        <v>4859</v>
      </c>
    </row>
    <row r="53" spans="1:5" customFormat="1">
      <c r="A53" s="332" t="s">
        <v>515</v>
      </c>
      <c r="B53" s="332" t="s">
        <v>4334</v>
      </c>
      <c r="C53" s="332" t="s">
        <v>4860</v>
      </c>
      <c r="D53" s="917">
        <v>70000</v>
      </c>
      <c r="E53" s="332" t="s">
        <v>4861</v>
      </c>
    </row>
    <row r="54" spans="1:5" customFormat="1">
      <c r="A54" s="332" t="s">
        <v>4862</v>
      </c>
      <c r="B54" s="332" t="s">
        <v>4334</v>
      </c>
      <c r="C54" s="332" t="s">
        <v>4863</v>
      </c>
      <c r="D54" s="917">
        <v>7600</v>
      </c>
      <c r="E54" s="332" t="s">
        <v>4864</v>
      </c>
    </row>
    <row r="55" spans="1:5" customFormat="1">
      <c r="A55" s="332" t="s">
        <v>4862</v>
      </c>
      <c r="B55" s="332" t="s">
        <v>4334</v>
      </c>
      <c r="C55" s="332" t="s">
        <v>4863</v>
      </c>
      <c r="D55" s="917">
        <v>4500</v>
      </c>
      <c r="E55" s="332" t="s">
        <v>4865</v>
      </c>
    </row>
    <row r="56" spans="1:5" customFormat="1">
      <c r="A56" s="332" t="s">
        <v>4862</v>
      </c>
      <c r="B56" s="332" t="s">
        <v>4334</v>
      </c>
      <c r="C56" s="332" t="s">
        <v>4863</v>
      </c>
      <c r="D56" s="917">
        <v>5800</v>
      </c>
      <c r="E56" s="332" t="s">
        <v>4866</v>
      </c>
    </row>
    <row r="57" spans="1:5" customFormat="1">
      <c r="A57" s="332" t="s">
        <v>4862</v>
      </c>
      <c r="B57" s="332" t="s">
        <v>4334</v>
      </c>
      <c r="C57" s="332" t="s">
        <v>4863</v>
      </c>
      <c r="D57" s="917">
        <v>3600</v>
      </c>
      <c r="E57" s="332" t="s">
        <v>4867</v>
      </c>
    </row>
    <row r="58" spans="1:5" customFormat="1">
      <c r="A58" s="332" t="s">
        <v>515</v>
      </c>
      <c r="B58" s="332" t="s">
        <v>4334</v>
      </c>
      <c r="C58" s="332" t="s">
        <v>4863</v>
      </c>
      <c r="D58" s="917">
        <v>24000</v>
      </c>
      <c r="E58" s="332" t="s">
        <v>4868</v>
      </c>
    </row>
    <row r="59" spans="1:5" customFormat="1">
      <c r="A59" s="332" t="s">
        <v>515</v>
      </c>
      <c r="B59" s="332" t="s">
        <v>4334</v>
      </c>
      <c r="C59" s="332" t="s">
        <v>4869</v>
      </c>
      <c r="D59" s="917">
        <v>4000</v>
      </c>
      <c r="E59" s="332" t="s">
        <v>4870</v>
      </c>
    </row>
    <row r="60" spans="1:5" customFormat="1">
      <c r="A60" s="332" t="s">
        <v>515</v>
      </c>
      <c r="B60" s="332" t="s">
        <v>4334</v>
      </c>
      <c r="C60" s="332" t="s">
        <v>4871</v>
      </c>
      <c r="D60" s="917">
        <v>35000</v>
      </c>
      <c r="E60" s="332" t="s">
        <v>4872</v>
      </c>
    </row>
    <row r="61" spans="1:5" customFormat="1">
      <c r="A61" s="332" t="s">
        <v>515</v>
      </c>
      <c r="B61" s="332" t="s">
        <v>4334</v>
      </c>
      <c r="C61" s="332" t="s">
        <v>4863</v>
      </c>
      <c r="D61" s="917">
        <v>11000</v>
      </c>
      <c r="E61" s="332" t="s">
        <v>4873</v>
      </c>
    </row>
    <row r="62" spans="1:5" customFormat="1">
      <c r="A62" s="332" t="s">
        <v>2263</v>
      </c>
      <c r="B62" s="332" t="s">
        <v>4334</v>
      </c>
      <c r="C62" s="332" t="s">
        <v>4874</v>
      </c>
      <c r="D62" s="917">
        <v>9600</v>
      </c>
      <c r="E62" s="332" t="s">
        <v>4875</v>
      </c>
    </row>
    <row r="63" spans="1:5" customFormat="1">
      <c r="A63" s="332" t="s">
        <v>4862</v>
      </c>
      <c r="B63" s="332" t="s">
        <v>4334</v>
      </c>
      <c r="C63" s="332" t="s">
        <v>4863</v>
      </c>
      <c r="D63" s="917">
        <v>5000</v>
      </c>
      <c r="E63" s="332" t="s">
        <v>4876</v>
      </c>
    </row>
    <row r="64" spans="1:5" customFormat="1">
      <c r="A64" s="332" t="s">
        <v>515</v>
      </c>
      <c r="B64" s="332" t="s">
        <v>4334</v>
      </c>
      <c r="C64" s="332" t="s">
        <v>4877</v>
      </c>
      <c r="D64" s="917">
        <v>11000</v>
      </c>
      <c r="E64" s="332" t="s">
        <v>4878</v>
      </c>
    </row>
    <row r="65" spans="1:5" customFormat="1">
      <c r="A65" s="332" t="s">
        <v>2263</v>
      </c>
      <c r="B65" s="332" t="s">
        <v>4334</v>
      </c>
      <c r="C65" s="332" t="s">
        <v>4879</v>
      </c>
      <c r="D65" s="917">
        <v>14000</v>
      </c>
      <c r="E65" s="332" t="s">
        <v>4880</v>
      </c>
    </row>
    <row r="66" spans="1:5" customFormat="1">
      <c r="A66" s="332" t="s">
        <v>2263</v>
      </c>
      <c r="B66" s="332" t="s">
        <v>4334</v>
      </c>
      <c r="C66" s="332" t="s">
        <v>4881</v>
      </c>
      <c r="D66" s="917">
        <v>4500</v>
      </c>
      <c r="E66" s="332" t="s">
        <v>4882</v>
      </c>
    </row>
    <row r="67" spans="1:5" customFormat="1">
      <c r="A67" s="332" t="s">
        <v>743</v>
      </c>
      <c r="B67" s="332" t="s">
        <v>4334</v>
      </c>
      <c r="C67" s="332" t="s">
        <v>4841</v>
      </c>
      <c r="D67" s="917">
        <v>5000</v>
      </c>
      <c r="E67" s="332" t="s">
        <v>4883</v>
      </c>
    </row>
    <row r="68" spans="1:5" customFormat="1">
      <c r="A68" s="332" t="s">
        <v>743</v>
      </c>
      <c r="B68" s="332" t="s">
        <v>4334</v>
      </c>
      <c r="C68" s="332" t="s">
        <v>4841</v>
      </c>
      <c r="D68" s="917">
        <v>6000</v>
      </c>
      <c r="E68" s="332" t="s">
        <v>4884</v>
      </c>
    </row>
    <row r="69" spans="1:5" customFormat="1">
      <c r="A69" s="332" t="s">
        <v>743</v>
      </c>
      <c r="B69" s="332" t="s">
        <v>4334</v>
      </c>
      <c r="C69" s="332" t="s">
        <v>4841</v>
      </c>
      <c r="D69" s="917">
        <v>6000</v>
      </c>
      <c r="E69" s="332" t="s">
        <v>4885</v>
      </c>
    </row>
    <row r="70" spans="1:5" customFormat="1">
      <c r="A70" s="332" t="s">
        <v>743</v>
      </c>
      <c r="B70" s="332" t="s">
        <v>4334</v>
      </c>
      <c r="C70" s="332" t="s">
        <v>4841</v>
      </c>
      <c r="D70" s="917">
        <v>2000</v>
      </c>
      <c r="E70" s="332" t="s">
        <v>4886</v>
      </c>
    </row>
    <row r="71" spans="1:5" customFormat="1">
      <c r="A71" s="332" t="s">
        <v>11</v>
      </c>
      <c r="B71" s="332" t="s">
        <v>4334</v>
      </c>
      <c r="C71" s="332" t="s">
        <v>4855</v>
      </c>
      <c r="D71" s="917">
        <v>8000</v>
      </c>
      <c r="E71" s="332" t="s">
        <v>4887</v>
      </c>
    </row>
    <row r="72" spans="1:5" customFormat="1">
      <c r="A72" s="332" t="s">
        <v>11</v>
      </c>
      <c r="B72" s="332" t="s">
        <v>4334</v>
      </c>
      <c r="C72" s="332" t="s">
        <v>4855</v>
      </c>
      <c r="D72" s="917">
        <v>8000</v>
      </c>
      <c r="E72" s="332" t="s">
        <v>4888</v>
      </c>
    </row>
    <row r="73" spans="1:5" customFormat="1" ht="15">
      <c r="A73" s="905" t="s">
        <v>15</v>
      </c>
      <c r="B73" s="905" t="s">
        <v>4376</v>
      </c>
      <c r="C73" s="906" t="s">
        <v>4889</v>
      </c>
      <c r="D73" s="918">
        <v>11000</v>
      </c>
      <c r="E73" s="905" t="s">
        <v>4890</v>
      </c>
    </row>
    <row r="74" spans="1:5" customFormat="1" ht="15">
      <c r="A74" s="905" t="s">
        <v>4385</v>
      </c>
      <c r="B74" s="905" t="s">
        <v>4376</v>
      </c>
      <c r="C74" s="906" t="s">
        <v>4891</v>
      </c>
      <c r="D74" s="918">
        <v>3000</v>
      </c>
      <c r="E74" s="905" t="s">
        <v>4892</v>
      </c>
    </row>
    <row r="75" spans="1:5" customFormat="1" ht="30">
      <c r="A75" s="905" t="s">
        <v>4893</v>
      </c>
      <c r="B75" s="905" t="s">
        <v>4376</v>
      </c>
      <c r="C75" s="906" t="s">
        <v>4894</v>
      </c>
      <c r="D75" s="918">
        <v>50000</v>
      </c>
      <c r="E75" s="905" t="s">
        <v>4895</v>
      </c>
    </row>
    <row r="76" spans="1:5" customFormat="1" ht="15">
      <c r="A76" s="905" t="s">
        <v>743</v>
      </c>
      <c r="B76" s="905" t="s">
        <v>4376</v>
      </c>
      <c r="C76" s="906" t="s">
        <v>4896</v>
      </c>
      <c r="D76" s="918">
        <v>2000</v>
      </c>
      <c r="E76" s="905" t="s">
        <v>4897</v>
      </c>
    </row>
    <row r="77" spans="1:5" customFormat="1" ht="15">
      <c r="A77" s="905" t="s">
        <v>16</v>
      </c>
      <c r="B77" s="905" t="s">
        <v>4376</v>
      </c>
      <c r="C77" s="906" t="s">
        <v>4898</v>
      </c>
      <c r="D77" s="918">
        <v>3500</v>
      </c>
      <c r="E77" s="905" t="s">
        <v>4899</v>
      </c>
    </row>
    <row r="78" spans="1:5" customFormat="1" ht="15">
      <c r="A78" s="905" t="s">
        <v>52</v>
      </c>
      <c r="B78" s="905" t="s">
        <v>4376</v>
      </c>
      <c r="C78" s="906" t="s">
        <v>4889</v>
      </c>
      <c r="D78" s="918">
        <v>7000</v>
      </c>
      <c r="E78" s="905" t="s">
        <v>4900</v>
      </c>
    </row>
    <row r="79" spans="1:5" customFormat="1">
      <c r="A79" s="272"/>
      <c r="B79" s="272"/>
      <c r="D79" s="916"/>
      <c r="E79" s="330"/>
    </row>
    <row r="80" spans="1:5" customFormat="1" ht="15">
      <c r="A80" s="272"/>
      <c r="B80" s="272"/>
      <c r="D80" s="919">
        <f>SUM(D42:D78)</f>
        <v>591600</v>
      </c>
    </row>
    <row r="81" spans="1:5" customFormat="1" ht="27" thickBot="1">
      <c r="A81" s="904" t="s">
        <v>4901</v>
      </c>
      <c r="B81" s="272"/>
      <c r="D81" s="916"/>
    </row>
    <row r="82" spans="1:5" customFormat="1" ht="32.25" thickBot="1">
      <c r="A82" s="900" t="s">
        <v>4331</v>
      </c>
      <c r="B82" s="900" t="s">
        <v>4332</v>
      </c>
      <c r="C82" s="900" t="s">
        <v>2</v>
      </c>
      <c r="D82" s="911" t="s">
        <v>4333</v>
      </c>
      <c r="E82" s="901" t="s">
        <v>3</v>
      </c>
    </row>
    <row r="83" spans="1:5" customFormat="1">
      <c r="A83" s="330" t="s">
        <v>48</v>
      </c>
      <c r="B83" s="330" t="s">
        <v>4334</v>
      </c>
      <c r="C83" s="330" t="s">
        <v>4902</v>
      </c>
      <c r="D83" s="920">
        <v>50000</v>
      </c>
      <c r="E83" s="330" t="s">
        <v>4903</v>
      </c>
    </row>
    <row r="84" spans="1:5" customFormat="1" ht="15">
      <c r="A84" s="907" t="s">
        <v>4904</v>
      </c>
      <c r="B84" s="907" t="s">
        <v>4376</v>
      </c>
      <c r="C84" s="908" t="s">
        <v>4905</v>
      </c>
      <c r="D84" s="921">
        <v>48000</v>
      </c>
      <c r="E84" s="907" t="s">
        <v>4906</v>
      </c>
    </row>
    <row r="85" spans="1:5" customFormat="1" ht="15">
      <c r="A85" s="907" t="s">
        <v>4904</v>
      </c>
      <c r="B85" s="907" t="s">
        <v>4376</v>
      </c>
      <c r="C85" s="908" t="s">
        <v>4907</v>
      </c>
      <c r="D85" s="921">
        <v>100000</v>
      </c>
      <c r="E85" s="907" t="s">
        <v>4908</v>
      </c>
    </row>
    <row r="86" spans="1:5" customFormat="1" ht="15">
      <c r="A86" s="907" t="s">
        <v>14</v>
      </c>
      <c r="B86" s="907" t="s">
        <v>4376</v>
      </c>
      <c r="C86" s="908" t="s">
        <v>4909</v>
      </c>
      <c r="D86" s="921">
        <v>25000</v>
      </c>
      <c r="E86" s="907" t="s">
        <v>4910</v>
      </c>
    </row>
    <row r="87" spans="1:5" customFormat="1" ht="15">
      <c r="A87" s="907" t="s">
        <v>4904</v>
      </c>
      <c r="B87" s="907" t="s">
        <v>4376</v>
      </c>
      <c r="C87" s="908" t="s">
        <v>4911</v>
      </c>
      <c r="D87" s="921">
        <v>25000</v>
      </c>
      <c r="E87" s="907" t="s">
        <v>4912</v>
      </c>
    </row>
    <row r="88" spans="1:5" customFormat="1" ht="15">
      <c r="A88" s="907" t="s">
        <v>14</v>
      </c>
      <c r="B88" s="907" t="s">
        <v>4376</v>
      </c>
      <c r="C88" s="908" t="s">
        <v>4913</v>
      </c>
      <c r="D88" s="921">
        <v>12500</v>
      </c>
      <c r="E88" s="907" t="s">
        <v>4914</v>
      </c>
    </row>
    <row r="89" spans="1:5" customFormat="1" ht="15">
      <c r="D89" s="922">
        <f>SUM(D83:D88)</f>
        <v>260500</v>
      </c>
    </row>
    <row r="90" spans="1:5" customFormat="1">
      <c r="D90" s="923"/>
    </row>
    <row r="91" spans="1:5" customFormat="1">
      <c r="D91" s="923"/>
    </row>
    <row r="92" spans="1:5" customFormat="1">
      <c r="D92" s="923"/>
    </row>
    <row r="93" spans="1:5" customFormat="1" ht="15">
      <c r="D93" s="922">
        <f>D34+D39+D80+D89</f>
        <v>2091400</v>
      </c>
      <c r="E93" t="s">
        <v>4915</v>
      </c>
    </row>
  </sheetData>
  <pageMargins left="0.75" right="0.75" top="1" bottom="1" header="0.3" footer="0.3"/>
  <pageSetup scale="50"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80"/>
  <sheetViews>
    <sheetView zoomScale="85" zoomScaleNormal="85" workbookViewId="0">
      <pane ySplit="4" topLeftCell="A108" activePane="bottomLeft" state="frozen"/>
      <selection pane="bottomLeft" activeCell="F123" sqref="F123"/>
    </sheetView>
  </sheetViews>
  <sheetFormatPr defaultRowHeight="12.75"/>
  <cols>
    <col min="1" max="1" width="12.140625" style="287" customWidth="1"/>
    <col min="2" max="3" width="23.140625" style="287" customWidth="1"/>
    <col min="4" max="4" width="34.28515625" style="287" customWidth="1"/>
    <col min="5" max="5" width="39.42578125" style="287" customWidth="1"/>
    <col min="6" max="6" width="9.7109375" style="287" customWidth="1"/>
    <col min="7" max="7" width="11" style="287" customWidth="1"/>
    <col min="8" max="8" width="11.140625" style="287" customWidth="1"/>
    <col min="9" max="9" width="15.5703125" style="287" customWidth="1"/>
    <col min="10" max="10" width="11.7109375" style="287" customWidth="1"/>
    <col min="11" max="11" width="10.5703125" style="287" customWidth="1"/>
    <col min="12" max="256" width="9.140625" style="287"/>
    <col min="257" max="257" width="12.140625" style="287" customWidth="1"/>
    <col min="258" max="259" width="23.140625" style="287" customWidth="1"/>
    <col min="260" max="260" width="34.28515625" style="287" customWidth="1"/>
    <col min="261" max="261" width="39.42578125" style="287" customWidth="1"/>
    <col min="262" max="262" width="9.7109375" style="287" customWidth="1"/>
    <col min="263" max="263" width="11" style="287" customWidth="1"/>
    <col min="264" max="264" width="11.140625" style="287" customWidth="1"/>
    <col min="265" max="265" width="15.5703125" style="287" customWidth="1"/>
    <col min="266" max="266" width="11.7109375" style="287" customWidth="1"/>
    <col min="267" max="267" width="10.5703125" style="287" customWidth="1"/>
    <col min="268" max="512" width="9.140625" style="287"/>
    <col min="513" max="513" width="12.140625" style="287" customWidth="1"/>
    <col min="514" max="515" width="23.140625" style="287" customWidth="1"/>
    <col min="516" max="516" width="34.28515625" style="287" customWidth="1"/>
    <col min="517" max="517" width="39.42578125" style="287" customWidth="1"/>
    <col min="518" max="518" width="9.7109375" style="287" customWidth="1"/>
    <col min="519" max="519" width="11" style="287" customWidth="1"/>
    <col min="520" max="520" width="11.140625" style="287" customWidth="1"/>
    <col min="521" max="521" width="15.5703125" style="287" customWidth="1"/>
    <col min="522" max="522" width="11.7109375" style="287" customWidth="1"/>
    <col min="523" max="523" width="10.5703125" style="287" customWidth="1"/>
    <col min="524" max="768" width="9.140625" style="287"/>
    <col min="769" max="769" width="12.140625" style="287" customWidth="1"/>
    <col min="770" max="771" width="23.140625" style="287" customWidth="1"/>
    <col min="772" max="772" width="34.28515625" style="287" customWidth="1"/>
    <col min="773" max="773" width="39.42578125" style="287" customWidth="1"/>
    <col min="774" max="774" width="9.7109375" style="287" customWidth="1"/>
    <col min="775" max="775" width="11" style="287" customWidth="1"/>
    <col min="776" max="776" width="11.140625" style="287" customWidth="1"/>
    <col min="777" max="777" width="15.5703125" style="287" customWidth="1"/>
    <col min="778" max="778" width="11.7109375" style="287" customWidth="1"/>
    <col min="779" max="779" width="10.5703125" style="287" customWidth="1"/>
    <col min="780" max="1024" width="9.140625" style="287"/>
    <col min="1025" max="1025" width="12.140625" style="287" customWidth="1"/>
    <col min="1026" max="1027" width="23.140625" style="287" customWidth="1"/>
    <col min="1028" max="1028" width="34.28515625" style="287" customWidth="1"/>
    <col min="1029" max="1029" width="39.42578125" style="287" customWidth="1"/>
    <col min="1030" max="1030" width="9.7109375" style="287" customWidth="1"/>
    <col min="1031" max="1031" width="11" style="287" customWidth="1"/>
    <col min="1032" max="1032" width="11.140625" style="287" customWidth="1"/>
    <col min="1033" max="1033" width="15.5703125" style="287" customWidth="1"/>
    <col min="1034" max="1034" width="11.7109375" style="287" customWidth="1"/>
    <col min="1035" max="1035" width="10.5703125" style="287" customWidth="1"/>
    <col min="1036" max="1280" width="9.140625" style="287"/>
    <col min="1281" max="1281" width="12.140625" style="287" customWidth="1"/>
    <col min="1282" max="1283" width="23.140625" style="287" customWidth="1"/>
    <col min="1284" max="1284" width="34.28515625" style="287" customWidth="1"/>
    <col min="1285" max="1285" width="39.42578125" style="287" customWidth="1"/>
    <col min="1286" max="1286" width="9.7109375" style="287" customWidth="1"/>
    <col min="1287" max="1287" width="11" style="287" customWidth="1"/>
    <col min="1288" max="1288" width="11.140625" style="287" customWidth="1"/>
    <col min="1289" max="1289" width="15.5703125" style="287" customWidth="1"/>
    <col min="1290" max="1290" width="11.7109375" style="287" customWidth="1"/>
    <col min="1291" max="1291" width="10.5703125" style="287" customWidth="1"/>
    <col min="1292" max="1536" width="9.140625" style="287"/>
    <col min="1537" max="1537" width="12.140625" style="287" customWidth="1"/>
    <col min="1538" max="1539" width="23.140625" style="287" customWidth="1"/>
    <col min="1540" max="1540" width="34.28515625" style="287" customWidth="1"/>
    <col min="1541" max="1541" width="39.42578125" style="287" customWidth="1"/>
    <col min="1542" max="1542" width="9.7109375" style="287" customWidth="1"/>
    <col min="1543" max="1543" width="11" style="287" customWidth="1"/>
    <col min="1544" max="1544" width="11.140625" style="287" customWidth="1"/>
    <col min="1545" max="1545" width="15.5703125" style="287" customWidth="1"/>
    <col min="1546" max="1546" width="11.7109375" style="287" customWidth="1"/>
    <col min="1547" max="1547" width="10.5703125" style="287" customWidth="1"/>
    <col min="1548" max="1792" width="9.140625" style="287"/>
    <col min="1793" max="1793" width="12.140625" style="287" customWidth="1"/>
    <col min="1794" max="1795" width="23.140625" style="287" customWidth="1"/>
    <col min="1796" max="1796" width="34.28515625" style="287" customWidth="1"/>
    <col min="1797" max="1797" width="39.42578125" style="287" customWidth="1"/>
    <col min="1798" max="1798" width="9.7109375" style="287" customWidth="1"/>
    <col min="1799" max="1799" width="11" style="287" customWidth="1"/>
    <col min="1800" max="1800" width="11.140625" style="287" customWidth="1"/>
    <col min="1801" max="1801" width="15.5703125" style="287" customWidth="1"/>
    <col min="1802" max="1802" width="11.7109375" style="287" customWidth="1"/>
    <col min="1803" max="1803" width="10.5703125" style="287" customWidth="1"/>
    <col min="1804" max="2048" width="9.140625" style="287"/>
    <col min="2049" max="2049" width="12.140625" style="287" customWidth="1"/>
    <col min="2050" max="2051" width="23.140625" style="287" customWidth="1"/>
    <col min="2052" max="2052" width="34.28515625" style="287" customWidth="1"/>
    <col min="2053" max="2053" width="39.42578125" style="287" customWidth="1"/>
    <col min="2054" max="2054" width="9.7109375" style="287" customWidth="1"/>
    <col min="2055" max="2055" width="11" style="287" customWidth="1"/>
    <col min="2056" max="2056" width="11.140625" style="287" customWidth="1"/>
    <col min="2057" max="2057" width="15.5703125" style="287" customWidth="1"/>
    <col min="2058" max="2058" width="11.7109375" style="287" customWidth="1"/>
    <col min="2059" max="2059" width="10.5703125" style="287" customWidth="1"/>
    <col min="2060" max="2304" width="9.140625" style="287"/>
    <col min="2305" max="2305" width="12.140625" style="287" customWidth="1"/>
    <col min="2306" max="2307" width="23.140625" style="287" customWidth="1"/>
    <col min="2308" max="2308" width="34.28515625" style="287" customWidth="1"/>
    <col min="2309" max="2309" width="39.42578125" style="287" customWidth="1"/>
    <col min="2310" max="2310" width="9.7109375" style="287" customWidth="1"/>
    <col min="2311" max="2311" width="11" style="287" customWidth="1"/>
    <col min="2312" max="2312" width="11.140625" style="287" customWidth="1"/>
    <col min="2313" max="2313" width="15.5703125" style="287" customWidth="1"/>
    <col min="2314" max="2314" width="11.7109375" style="287" customWidth="1"/>
    <col min="2315" max="2315" width="10.5703125" style="287" customWidth="1"/>
    <col min="2316" max="2560" width="9.140625" style="287"/>
    <col min="2561" max="2561" width="12.140625" style="287" customWidth="1"/>
    <col min="2562" max="2563" width="23.140625" style="287" customWidth="1"/>
    <col min="2564" max="2564" width="34.28515625" style="287" customWidth="1"/>
    <col min="2565" max="2565" width="39.42578125" style="287" customWidth="1"/>
    <col min="2566" max="2566" width="9.7109375" style="287" customWidth="1"/>
    <col min="2567" max="2567" width="11" style="287" customWidth="1"/>
    <col min="2568" max="2568" width="11.140625" style="287" customWidth="1"/>
    <col min="2569" max="2569" width="15.5703125" style="287" customWidth="1"/>
    <col min="2570" max="2570" width="11.7109375" style="287" customWidth="1"/>
    <col min="2571" max="2571" width="10.5703125" style="287" customWidth="1"/>
    <col min="2572" max="2816" width="9.140625" style="287"/>
    <col min="2817" max="2817" width="12.140625" style="287" customWidth="1"/>
    <col min="2818" max="2819" width="23.140625" style="287" customWidth="1"/>
    <col min="2820" max="2820" width="34.28515625" style="287" customWidth="1"/>
    <col min="2821" max="2821" width="39.42578125" style="287" customWidth="1"/>
    <col min="2822" max="2822" width="9.7109375" style="287" customWidth="1"/>
    <col min="2823" max="2823" width="11" style="287" customWidth="1"/>
    <col min="2824" max="2824" width="11.140625" style="287" customWidth="1"/>
    <col min="2825" max="2825" width="15.5703125" style="287" customWidth="1"/>
    <col min="2826" max="2826" width="11.7109375" style="287" customWidth="1"/>
    <col min="2827" max="2827" width="10.5703125" style="287" customWidth="1"/>
    <col min="2828" max="3072" width="9.140625" style="287"/>
    <col min="3073" max="3073" width="12.140625" style="287" customWidth="1"/>
    <col min="3074" max="3075" width="23.140625" style="287" customWidth="1"/>
    <col min="3076" max="3076" width="34.28515625" style="287" customWidth="1"/>
    <col min="3077" max="3077" width="39.42578125" style="287" customWidth="1"/>
    <col min="3078" max="3078" width="9.7109375" style="287" customWidth="1"/>
    <col min="3079" max="3079" width="11" style="287" customWidth="1"/>
    <col min="3080" max="3080" width="11.140625" style="287" customWidth="1"/>
    <col min="3081" max="3081" width="15.5703125" style="287" customWidth="1"/>
    <col min="3082" max="3082" width="11.7109375" style="287" customWidth="1"/>
    <col min="3083" max="3083" width="10.5703125" style="287" customWidth="1"/>
    <col min="3084" max="3328" width="9.140625" style="287"/>
    <col min="3329" max="3329" width="12.140625" style="287" customWidth="1"/>
    <col min="3330" max="3331" width="23.140625" style="287" customWidth="1"/>
    <col min="3332" max="3332" width="34.28515625" style="287" customWidth="1"/>
    <col min="3333" max="3333" width="39.42578125" style="287" customWidth="1"/>
    <col min="3334" max="3334" width="9.7109375" style="287" customWidth="1"/>
    <col min="3335" max="3335" width="11" style="287" customWidth="1"/>
    <col min="3336" max="3336" width="11.140625" style="287" customWidth="1"/>
    <col min="3337" max="3337" width="15.5703125" style="287" customWidth="1"/>
    <col min="3338" max="3338" width="11.7109375" style="287" customWidth="1"/>
    <col min="3339" max="3339" width="10.5703125" style="287" customWidth="1"/>
    <col min="3340" max="3584" width="9.140625" style="287"/>
    <col min="3585" max="3585" width="12.140625" style="287" customWidth="1"/>
    <col min="3586" max="3587" width="23.140625" style="287" customWidth="1"/>
    <col min="3588" max="3588" width="34.28515625" style="287" customWidth="1"/>
    <col min="3589" max="3589" width="39.42578125" style="287" customWidth="1"/>
    <col min="3590" max="3590" width="9.7109375" style="287" customWidth="1"/>
    <col min="3591" max="3591" width="11" style="287" customWidth="1"/>
    <col min="3592" max="3592" width="11.140625" style="287" customWidth="1"/>
    <col min="3593" max="3593" width="15.5703125" style="287" customWidth="1"/>
    <col min="3594" max="3594" width="11.7109375" style="287" customWidth="1"/>
    <col min="3595" max="3595" width="10.5703125" style="287" customWidth="1"/>
    <col min="3596" max="3840" width="9.140625" style="287"/>
    <col min="3841" max="3841" width="12.140625" style="287" customWidth="1"/>
    <col min="3842" max="3843" width="23.140625" style="287" customWidth="1"/>
    <col min="3844" max="3844" width="34.28515625" style="287" customWidth="1"/>
    <col min="3845" max="3845" width="39.42578125" style="287" customWidth="1"/>
    <col min="3846" max="3846" width="9.7109375" style="287" customWidth="1"/>
    <col min="3847" max="3847" width="11" style="287" customWidth="1"/>
    <col min="3848" max="3848" width="11.140625" style="287" customWidth="1"/>
    <col min="3849" max="3849" width="15.5703125" style="287" customWidth="1"/>
    <col min="3850" max="3850" width="11.7109375" style="287" customWidth="1"/>
    <col min="3851" max="3851" width="10.5703125" style="287" customWidth="1"/>
    <col min="3852" max="4096" width="9.140625" style="287"/>
    <col min="4097" max="4097" width="12.140625" style="287" customWidth="1"/>
    <col min="4098" max="4099" width="23.140625" style="287" customWidth="1"/>
    <col min="4100" max="4100" width="34.28515625" style="287" customWidth="1"/>
    <col min="4101" max="4101" width="39.42578125" style="287" customWidth="1"/>
    <col min="4102" max="4102" width="9.7109375" style="287" customWidth="1"/>
    <col min="4103" max="4103" width="11" style="287" customWidth="1"/>
    <col min="4104" max="4104" width="11.140625" style="287" customWidth="1"/>
    <col min="4105" max="4105" width="15.5703125" style="287" customWidth="1"/>
    <col min="4106" max="4106" width="11.7109375" style="287" customWidth="1"/>
    <col min="4107" max="4107" width="10.5703125" style="287" customWidth="1"/>
    <col min="4108" max="4352" width="9.140625" style="287"/>
    <col min="4353" max="4353" width="12.140625" style="287" customWidth="1"/>
    <col min="4354" max="4355" width="23.140625" style="287" customWidth="1"/>
    <col min="4356" max="4356" width="34.28515625" style="287" customWidth="1"/>
    <col min="4357" max="4357" width="39.42578125" style="287" customWidth="1"/>
    <col min="4358" max="4358" width="9.7109375" style="287" customWidth="1"/>
    <col min="4359" max="4359" width="11" style="287" customWidth="1"/>
    <col min="4360" max="4360" width="11.140625" style="287" customWidth="1"/>
    <col min="4361" max="4361" width="15.5703125" style="287" customWidth="1"/>
    <col min="4362" max="4362" width="11.7109375" style="287" customWidth="1"/>
    <col min="4363" max="4363" width="10.5703125" style="287" customWidth="1"/>
    <col min="4364" max="4608" width="9.140625" style="287"/>
    <col min="4609" max="4609" width="12.140625" style="287" customWidth="1"/>
    <col min="4610" max="4611" width="23.140625" style="287" customWidth="1"/>
    <col min="4612" max="4612" width="34.28515625" style="287" customWidth="1"/>
    <col min="4613" max="4613" width="39.42578125" style="287" customWidth="1"/>
    <col min="4614" max="4614" width="9.7109375" style="287" customWidth="1"/>
    <col min="4615" max="4615" width="11" style="287" customWidth="1"/>
    <col min="4616" max="4616" width="11.140625" style="287" customWidth="1"/>
    <col min="4617" max="4617" width="15.5703125" style="287" customWidth="1"/>
    <col min="4618" max="4618" width="11.7109375" style="287" customWidth="1"/>
    <col min="4619" max="4619" width="10.5703125" style="287" customWidth="1"/>
    <col min="4620" max="4864" width="9.140625" style="287"/>
    <col min="4865" max="4865" width="12.140625" style="287" customWidth="1"/>
    <col min="4866" max="4867" width="23.140625" style="287" customWidth="1"/>
    <col min="4868" max="4868" width="34.28515625" style="287" customWidth="1"/>
    <col min="4869" max="4869" width="39.42578125" style="287" customWidth="1"/>
    <col min="4870" max="4870" width="9.7109375" style="287" customWidth="1"/>
    <col min="4871" max="4871" width="11" style="287" customWidth="1"/>
    <col min="4872" max="4872" width="11.140625" style="287" customWidth="1"/>
    <col min="4873" max="4873" width="15.5703125" style="287" customWidth="1"/>
    <col min="4874" max="4874" width="11.7109375" style="287" customWidth="1"/>
    <col min="4875" max="4875" width="10.5703125" style="287" customWidth="1"/>
    <col min="4876" max="5120" width="9.140625" style="287"/>
    <col min="5121" max="5121" width="12.140625" style="287" customWidth="1"/>
    <col min="5122" max="5123" width="23.140625" style="287" customWidth="1"/>
    <col min="5124" max="5124" width="34.28515625" style="287" customWidth="1"/>
    <col min="5125" max="5125" width="39.42578125" style="287" customWidth="1"/>
    <col min="5126" max="5126" width="9.7109375" style="287" customWidth="1"/>
    <col min="5127" max="5127" width="11" style="287" customWidth="1"/>
    <col min="5128" max="5128" width="11.140625" style="287" customWidth="1"/>
    <col min="5129" max="5129" width="15.5703125" style="287" customWidth="1"/>
    <col min="5130" max="5130" width="11.7109375" style="287" customWidth="1"/>
    <col min="5131" max="5131" width="10.5703125" style="287" customWidth="1"/>
    <col min="5132" max="5376" width="9.140625" style="287"/>
    <col min="5377" max="5377" width="12.140625" style="287" customWidth="1"/>
    <col min="5378" max="5379" width="23.140625" style="287" customWidth="1"/>
    <col min="5380" max="5380" width="34.28515625" style="287" customWidth="1"/>
    <col min="5381" max="5381" width="39.42578125" style="287" customWidth="1"/>
    <col min="5382" max="5382" width="9.7109375" style="287" customWidth="1"/>
    <col min="5383" max="5383" width="11" style="287" customWidth="1"/>
    <col min="5384" max="5384" width="11.140625" style="287" customWidth="1"/>
    <col min="5385" max="5385" width="15.5703125" style="287" customWidth="1"/>
    <col min="5386" max="5386" width="11.7109375" style="287" customWidth="1"/>
    <col min="5387" max="5387" width="10.5703125" style="287" customWidth="1"/>
    <col min="5388" max="5632" width="9.140625" style="287"/>
    <col min="5633" max="5633" width="12.140625" style="287" customWidth="1"/>
    <col min="5634" max="5635" width="23.140625" style="287" customWidth="1"/>
    <col min="5636" max="5636" width="34.28515625" style="287" customWidth="1"/>
    <col min="5637" max="5637" width="39.42578125" style="287" customWidth="1"/>
    <col min="5638" max="5638" width="9.7109375" style="287" customWidth="1"/>
    <col min="5639" max="5639" width="11" style="287" customWidth="1"/>
    <col min="5640" max="5640" width="11.140625" style="287" customWidth="1"/>
    <col min="5641" max="5641" width="15.5703125" style="287" customWidth="1"/>
    <col min="5642" max="5642" width="11.7109375" style="287" customWidth="1"/>
    <col min="5643" max="5643" width="10.5703125" style="287" customWidth="1"/>
    <col min="5644" max="5888" width="9.140625" style="287"/>
    <col min="5889" max="5889" width="12.140625" style="287" customWidth="1"/>
    <col min="5890" max="5891" width="23.140625" style="287" customWidth="1"/>
    <col min="5892" max="5892" width="34.28515625" style="287" customWidth="1"/>
    <col min="5893" max="5893" width="39.42578125" style="287" customWidth="1"/>
    <col min="5894" max="5894" width="9.7109375" style="287" customWidth="1"/>
    <col min="5895" max="5895" width="11" style="287" customWidth="1"/>
    <col min="5896" max="5896" width="11.140625" style="287" customWidth="1"/>
    <col min="5897" max="5897" width="15.5703125" style="287" customWidth="1"/>
    <col min="5898" max="5898" width="11.7109375" style="287" customWidth="1"/>
    <col min="5899" max="5899" width="10.5703125" style="287" customWidth="1"/>
    <col min="5900" max="6144" width="9.140625" style="287"/>
    <col min="6145" max="6145" width="12.140625" style="287" customWidth="1"/>
    <col min="6146" max="6147" width="23.140625" style="287" customWidth="1"/>
    <col min="6148" max="6148" width="34.28515625" style="287" customWidth="1"/>
    <col min="6149" max="6149" width="39.42578125" style="287" customWidth="1"/>
    <col min="6150" max="6150" width="9.7109375" style="287" customWidth="1"/>
    <col min="6151" max="6151" width="11" style="287" customWidth="1"/>
    <col min="6152" max="6152" width="11.140625" style="287" customWidth="1"/>
    <col min="6153" max="6153" width="15.5703125" style="287" customWidth="1"/>
    <col min="6154" max="6154" width="11.7109375" style="287" customWidth="1"/>
    <col min="6155" max="6155" width="10.5703125" style="287" customWidth="1"/>
    <col min="6156" max="6400" width="9.140625" style="287"/>
    <col min="6401" max="6401" width="12.140625" style="287" customWidth="1"/>
    <col min="6402" max="6403" width="23.140625" style="287" customWidth="1"/>
    <col min="6404" max="6404" width="34.28515625" style="287" customWidth="1"/>
    <col min="6405" max="6405" width="39.42578125" style="287" customWidth="1"/>
    <col min="6406" max="6406" width="9.7109375" style="287" customWidth="1"/>
    <col min="6407" max="6407" width="11" style="287" customWidth="1"/>
    <col min="6408" max="6408" width="11.140625" style="287" customWidth="1"/>
    <col min="6409" max="6409" width="15.5703125" style="287" customWidth="1"/>
    <col min="6410" max="6410" width="11.7109375" style="287" customWidth="1"/>
    <col min="6411" max="6411" width="10.5703125" style="287" customWidth="1"/>
    <col min="6412" max="6656" width="9.140625" style="287"/>
    <col min="6657" max="6657" width="12.140625" style="287" customWidth="1"/>
    <col min="6658" max="6659" width="23.140625" style="287" customWidth="1"/>
    <col min="6660" max="6660" width="34.28515625" style="287" customWidth="1"/>
    <col min="6661" max="6661" width="39.42578125" style="287" customWidth="1"/>
    <col min="6662" max="6662" width="9.7109375" style="287" customWidth="1"/>
    <col min="6663" max="6663" width="11" style="287" customWidth="1"/>
    <col min="6664" max="6664" width="11.140625" style="287" customWidth="1"/>
    <col min="6665" max="6665" width="15.5703125" style="287" customWidth="1"/>
    <col min="6666" max="6666" width="11.7109375" style="287" customWidth="1"/>
    <col min="6667" max="6667" width="10.5703125" style="287" customWidth="1"/>
    <col min="6668" max="6912" width="9.140625" style="287"/>
    <col min="6913" max="6913" width="12.140625" style="287" customWidth="1"/>
    <col min="6914" max="6915" width="23.140625" style="287" customWidth="1"/>
    <col min="6916" max="6916" width="34.28515625" style="287" customWidth="1"/>
    <col min="6917" max="6917" width="39.42578125" style="287" customWidth="1"/>
    <col min="6918" max="6918" width="9.7109375" style="287" customWidth="1"/>
    <col min="6919" max="6919" width="11" style="287" customWidth="1"/>
    <col min="6920" max="6920" width="11.140625" style="287" customWidth="1"/>
    <col min="6921" max="6921" width="15.5703125" style="287" customWidth="1"/>
    <col min="6922" max="6922" width="11.7109375" style="287" customWidth="1"/>
    <col min="6923" max="6923" width="10.5703125" style="287" customWidth="1"/>
    <col min="6924" max="7168" width="9.140625" style="287"/>
    <col min="7169" max="7169" width="12.140625" style="287" customWidth="1"/>
    <col min="7170" max="7171" width="23.140625" style="287" customWidth="1"/>
    <col min="7172" max="7172" width="34.28515625" style="287" customWidth="1"/>
    <col min="7173" max="7173" width="39.42578125" style="287" customWidth="1"/>
    <col min="7174" max="7174" width="9.7109375" style="287" customWidth="1"/>
    <col min="7175" max="7175" width="11" style="287" customWidth="1"/>
    <col min="7176" max="7176" width="11.140625" style="287" customWidth="1"/>
    <col min="7177" max="7177" width="15.5703125" style="287" customWidth="1"/>
    <col min="7178" max="7178" width="11.7109375" style="287" customWidth="1"/>
    <col min="7179" max="7179" width="10.5703125" style="287" customWidth="1"/>
    <col min="7180" max="7424" width="9.140625" style="287"/>
    <col min="7425" max="7425" width="12.140625" style="287" customWidth="1"/>
    <col min="7426" max="7427" width="23.140625" style="287" customWidth="1"/>
    <col min="7428" max="7428" width="34.28515625" style="287" customWidth="1"/>
    <col min="7429" max="7429" width="39.42578125" style="287" customWidth="1"/>
    <col min="7430" max="7430" width="9.7109375" style="287" customWidth="1"/>
    <col min="7431" max="7431" width="11" style="287" customWidth="1"/>
    <col min="7432" max="7432" width="11.140625" style="287" customWidth="1"/>
    <col min="7433" max="7433" width="15.5703125" style="287" customWidth="1"/>
    <col min="7434" max="7434" width="11.7109375" style="287" customWidth="1"/>
    <col min="7435" max="7435" width="10.5703125" style="287" customWidth="1"/>
    <col min="7436" max="7680" width="9.140625" style="287"/>
    <col min="7681" max="7681" width="12.140625" style="287" customWidth="1"/>
    <col min="7682" max="7683" width="23.140625" style="287" customWidth="1"/>
    <col min="7684" max="7684" width="34.28515625" style="287" customWidth="1"/>
    <col min="7685" max="7685" width="39.42578125" style="287" customWidth="1"/>
    <col min="7686" max="7686" width="9.7109375" style="287" customWidth="1"/>
    <col min="7687" max="7687" width="11" style="287" customWidth="1"/>
    <col min="7688" max="7688" width="11.140625" style="287" customWidth="1"/>
    <col min="7689" max="7689" width="15.5703125" style="287" customWidth="1"/>
    <col min="7690" max="7690" width="11.7109375" style="287" customWidth="1"/>
    <col min="7691" max="7691" width="10.5703125" style="287" customWidth="1"/>
    <col min="7692" max="7936" width="9.140625" style="287"/>
    <col min="7937" max="7937" width="12.140625" style="287" customWidth="1"/>
    <col min="7938" max="7939" width="23.140625" style="287" customWidth="1"/>
    <col min="7940" max="7940" width="34.28515625" style="287" customWidth="1"/>
    <col min="7941" max="7941" width="39.42578125" style="287" customWidth="1"/>
    <col min="7942" max="7942" width="9.7109375" style="287" customWidth="1"/>
    <col min="7943" max="7943" width="11" style="287" customWidth="1"/>
    <col min="7944" max="7944" width="11.140625" style="287" customWidth="1"/>
    <col min="7945" max="7945" width="15.5703125" style="287" customWidth="1"/>
    <col min="7946" max="7946" width="11.7109375" style="287" customWidth="1"/>
    <col min="7947" max="7947" width="10.5703125" style="287" customWidth="1"/>
    <col min="7948" max="8192" width="9.140625" style="287"/>
    <col min="8193" max="8193" width="12.140625" style="287" customWidth="1"/>
    <col min="8194" max="8195" width="23.140625" style="287" customWidth="1"/>
    <col min="8196" max="8196" width="34.28515625" style="287" customWidth="1"/>
    <col min="8197" max="8197" width="39.42578125" style="287" customWidth="1"/>
    <col min="8198" max="8198" width="9.7109375" style="287" customWidth="1"/>
    <col min="8199" max="8199" width="11" style="287" customWidth="1"/>
    <col min="8200" max="8200" width="11.140625" style="287" customWidth="1"/>
    <col min="8201" max="8201" width="15.5703125" style="287" customWidth="1"/>
    <col min="8202" max="8202" width="11.7109375" style="287" customWidth="1"/>
    <col min="8203" max="8203" width="10.5703125" style="287" customWidth="1"/>
    <col min="8204" max="8448" width="9.140625" style="287"/>
    <col min="8449" max="8449" width="12.140625" style="287" customWidth="1"/>
    <col min="8450" max="8451" width="23.140625" style="287" customWidth="1"/>
    <col min="8452" max="8452" width="34.28515625" style="287" customWidth="1"/>
    <col min="8453" max="8453" width="39.42578125" style="287" customWidth="1"/>
    <col min="8454" max="8454" width="9.7109375" style="287" customWidth="1"/>
    <col min="8455" max="8455" width="11" style="287" customWidth="1"/>
    <col min="8456" max="8456" width="11.140625" style="287" customWidth="1"/>
    <col min="8457" max="8457" width="15.5703125" style="287" customWidth="1"/>
    <col min="8458" max="8458" width="11.7109375" style="287" customWidth="1"/>
    <col min="8459" max="8459" width="10.5703125" style="287" customWidth="1"/>
    <col min="8460" max="8704" width="9.140625" style="287"/>
    <col min="8705" max="8705" width="12.140625" style="287" customWidth="1"/>
    <col min="8706" max="8707" width="23.140625" style="287" customWidth="1"/>
    <col min="8708" max="8708" width="34.28515625" style="287" customWidth="1"/>
    <col min="8709" max="8709" width="39.42578125" style="287" customWidth="1"/>
    <col min="8710" max="8710" width="9.7109375" style="287" customWidth="1"/>
    <col min="8711" max="8711" width="11" style="287" customWidth="1"/>
    <col min="8712" max="8712" width="11.140625" style="287" customWidth="1"/>
    <col min="8713" max="8713" width="15.5703125" style="287" customWidth="1"/>
    <col min="8714" max="8714" width="11.7109375" style="287" customWidth="1"/>
    <col min="8715" max="8715" width="10.5703125" style="287" customWidth="1"/>
    <col min="8716" max="8960" width="9.140625" style="287"/>
    <col min="8961" max="8961" width="12.140625" style="287" customWidth="1"/>
    <col min="8962" max="8963" width="23.140625" style="287" customWidth="1"/>
    <col min="8964" max="8964" width="34.28515625" style="287" customWidth="1"/>
    <col min="8965" max="8965" width="39.42578125" style="287" customWidth="1"/>
    <col min="8966" max="8966" width="9.7109375" style="287" customWidth="1"/>
    <col min="8967" max="8967" width="11" style="287" customWidth="1"/>
    <col min="8968" max="8968" width="11.140625" style="287" customWidth="1"/>
    <col min="8969" max="8969" width="15.5703125" style="287" customWidth="1"/>
    <col min="8970" max="8970" width="11.7109375" style="287" customWidth="1"/>
    <col min="8971" max="8971" width="10.5703125" style="287" customWidth="1"/>
    <col min="8972" max="9216" width="9.140625" style="287"/>
    <col min="9217" max="9217" width="12.140625" style="287" customWidth="1"/>
    <col min="9218" max="9219" width="23.140625" style="287" customWidth="1"/>
    <col min="9220" max="9220" width="34.28515625" style="287" customWidth="1"/>
    <col min="9221" max="9221" width="39.42578125" style="287" customWidth="1"/>
    <col min="9222" max="9222" width="9.7109375" style="287" customWidth="1"/>
    <col min="9223" max="9223" width="11" style="287" customWidth="1"/>
    <col min="9224" max="9224" width="11.140625" style="287" customWidth="1"/>
    <col min="9225" max="9225" width="15.5703125" style="287" customWidth="1"/>
    <col min="9226" max="9226" width="11.7109375" style="287" customWidth="1"/>
    <col min="9227" max="9227" width="10.5703125" style="287" customWidth="1"/>
    <col min="9228" max="9472" width="9.140625" style="287"/>
    <col min="9473" max="9473" width="12.140625" style="287" customWidth="1"/>
    <col min="9474" max="9475" width="23.140625" style="287" customWidth="1"/>
    <col min="9476" max="9476" width="34.28515625" style="287" customWidth="1"/>
    <col min="9477" max="9477" width="39.42578125" style="287" customWidth="1"/>
    <col min="9478" max="9478" width="9.7109375" style="287" customWidth="1"/>
    <col min="9479" max="9479" width="11" style="287" customWidth="1"/>
    <col min="9480" max="9480" width="11.140625" style="287" customWidth="1"/>
    <col min="9481" max="9481" width="15.5703125" style="287" customWidth="1"/>
    <col min="9482" max="9482" width="11.7109375" style="287" customWidth="1"/>
    <col min="9483" max="9483" width="10.5703125" style="287" customWidth="1"/>
    <col min="9484" max="9728" width="9.140625" style="287"/>
    <col min="9729" max="9729" width="12.140625" style="287" customWidth="1"/>
    <col min="9730" max="9731" width="23.140625" style="287" customWidth="1"/>
    <col min="9732" max="9732" width="34.28515625" style="287" customWidth="1"/>
    <col min="9733" max="9733" width="39.42578125" style="287" customWidth="1"/>
    <col min="9734" max="9734" width="9.7109375" style="287" customWidth="1"/>
    <col min="9735" max="9735" width="11" style="287" customWidth="1"/>
    <col min="9736" max="9736" width="11.140625" style="287" customWidth="1"/>
    <col min="9737" max="9737" width="15.5703125" style="287" customWidth="1"/>
    <col min="9738" max="9738" width="11.7109375" style="287" customWidth="1"/>
    <col min="9739" max="9739" width="10.5703125" style="287" customWidth="1"/>
    <col min="9740" max="9984" width="9.140625" style="287"/>
    <col min="9985" max="9985" width="12.140625" style="287" customWidth="1"/>
    <col min="9986" max="9987" width="23.140625" style="287" customWidth="1"/>
    <col min="9988" max="9988" width="34.28515625" style="287" customWidth="1"/>
    <col min="9989" max="9989" width="39.42578125" style="287" customWidth="1"/>
    <col min="9990" max="9990" width="9.7109375" style="287" customWidth="1"/>
    <col min="9991" max="9991" width="11" style="287" customWidth="1"/>
    <col min="9992" max="9992" width="11.140625" style="287" customWidth="1"/>
    <col min="9993" max="9993" width="15.5703125" style="287" customWidth="1"/>
    <col min="9994" max="9994" width="11.7109375" style="287" customWidth="1"/>
    <col min="9995" max="9995" width="10.5703125" style="287" customWidth="1"/>
    <col min="9996" max="10240" width="9.140625" style="287"/>
    <col min="10241" max="10241" width="12.140625" style="287" customWidth="1"/>
    <col min="10242" max="10243" width="23.140625" style="287" customWidth="1"/>
    <col min="10244" max="10244" width="34.28515625" style="287" customWidth="1"/>
    <col min="10245" max="10245" width="39.42578125" style="287" customWidth="1"/>
    <col min="10246" max="10246" width="9.7109375" style="287" customWidth="1"/>
    <col min="10247" max="10247" width="11" style="287" customWidth="1"/>
    <col min="10248" max="10248" width="11.140625" style="287" customWidth="1"/>
    <col min="10249" max="10249" width="15.5703125" style="287" customWidth="1"/>
    <col min="10250" max="10250" width="11.7109375" style="287" customWidth="1"/>
    <col min="10251" max="10251" width="10.5703125" style="287" customWidth="1"/>
    <col min="10252" max="10496" width="9.140625" style="287"/>
    <col min="10497" max="10497" width="12.140625" style="287" customWidth="1"/>
    <col min="10498" max="10499" width="23.140625" style="287" customWidth="1"/>
    <col min="10500" max="10500" width="34.28515625" style="287" customWidth="1"/>
    <col min="10501" max="10501" width="39.42578125" style="287" customWidth="1"/>
    <col min="10502" max="10502" width="9.7109375" style="287" customWidth="1"/>
    <col min="10503" max="10503" width="11" style="287" customWidth="1"/>
    <col min="10504" max="10504" width="11.140625" style="287" customWidth="1"/>
    <col min="10505" max="10505" width="15.5703125" style="287" customWidth="1"/>
    <col min="10506" max="10506" width="11.7109375" style="287" customWidth="1"/>
    <col min="10507" max="10507" width="10.5703125" style="287" customWidth="1"/>
    <col min="10508" max="10752" width="9.140625" style="287"/>
    <col min="10753" max="10753" width="12.140625" style="287" customWidth="1"/>
    <col min="10754" max="10755" width="23.140625" style="287" customWidth="1"/>
    <col min="10756" max="10756" width="34.28515625" style="287" customWidth="1"/>
    <col min="10757" max="10757" width="39.42578125" style="287" customWidth="1"/>
    <col min="10758" max="10758" width="9.7109375" style="287" customWidth="1"/>
    <col min="10759" max="10759" width="11" style="287" customWidth="1"/>
    <col min="10760" max="10760" width="11.140625" style="287" customWidth="1"/>
    <col min="10761" max="10761" width="15.5703125" style="287" customWidth="1"/>
    <col min="10762" max="10762" width="11.7109375" style="287" customWidth="1"/>
    <col min="10763" max="10763" width="10.5703125" style="287" customWidth="1"/>
    <col min="10764" max="11008" width="9.140625" style="287"/>
    <col min="11009" max="11009" width="12.140625" style="287" customWidth="1"/>
    <col min="11010" max="11011" width="23.140625" style="287" customWidth="1"/>
    <col min="11012" max="11012" width="34.28515625" style="287" customWidth="1"/>
    <col min="11013" max="11013" width="39.42578125" style="287" customWidth="1"/>
    <col min="11014" max="11014" width="9.7109375" style="287" customWidth="1"/>
    <col min="11015" max="11015" width="11" style="287" customWidth="1"/>
    <col min="11016" max="11016" width="11.140625" style="287" customWidth="1"/>
    <col min="11017" max="11017" width="15.5703125" style="287" customWidth="1"/>
    <col min="11018" max="11018" width="11.7109375" style="287" customWidth="1"/>
    <col min="11019" max="11019" width="10.5703125" style="287" customWidth="1"/>
    <col min="11020" max="11264" width="9.140625" style="287"/>
    <col min="11265" max="11265" width="12.140625" style="287" customWidth="1"/>
    <col min="11266" max="11267" width="23.140625" style="287" customWidth="1"/>
    <col min="11268" max="11268" width="34.28515625" style="287" customWidth="1"/>
    <col min="11269" max="11269" width="39.42578125" style="287" customWidth="1"/>
    <col min="11270" max="11270" width="9.7109375" style="287" customWidth="1"/>
    <col min="11271" max="11271" width="11" style="287" customWidth="1"/>
    <col min="11272" max="11272" width="11.140625" style="287" customWidth="1"/>
    <col min="11273" max="11273" width="15.5703125" style="287" customWidth="1"/>
    <col min="11274" max="11274" width="11.7109375" style="287" customWidth="1"/>
    <col min="11275" max="11275" width="10.5703125" style="287" customWidth="1"/>
    <col min="11276" max="11520" width="9.140625" style="287"/>
    <col min="11521" max="11521" width="12.140625" style="287" customWidth="1"/>
    <col min="11522" max="11523" width="23.140625" style="287" customWidth="1"/>
    <col min="11524" max="11524" width="34.28515625" style="287" customWidth="1"/>
    <col min="11525" max="11525" width="39.42578125" style="287" customWidth="1"/>
    <col min="11526" max="11526" width="9.7109375" style="287" customWidth="1"/>
    <col min="11527" max="11527" width="11" style="287" customWidth="1"/>
    <col min="11528" max="11528" width="11.140625" style="287" customWidth="1"/>
    <col min="11529" max="11529" width="15.5703125" style="287" customWidth="1"/>
    <col min="11530" max="11530" width="11.7109375" style="287" customWidth="1"/>
    <col min="11531" max="11531" width="10.5703125" style="287" customWidth="1"/>
    <col min="11532" max="11776" width="9.140625" style="287"/>
    <col min="11777" max="11777" width="12.140625" style="287" customWidth="1"/>
    <col min="11778" max="11779" width="23.140625" style="287" customWidth="1"/>
    <col min="11780" max="11780" width="34.28515625" style="287" customWidth="1"/>
    <col min="11781" max="11781" width="39.42578125" style="287" customWidth="1"/>
    <col min="11782" max="11782" width="9.7109375" style="287" customWidth="1"/>
    <col min="11783" max="11783" width="11" style="287" customWidth="1"/>
    <col min="11784" max="11784" width="11.140625" style="287" customWidth="1"/>
    <col min="11785" max="11785" width="15.5703125" style="287" customWidth="1"/>
    <col min="11786" max="11786" width="11.7109375" style="287" customWidth="1"/>
    <col min="11787" max="11787" width="10.5703125" style="287" customWidth="1"/>
    <col min="11788" max="12032" width="9.140625" style="287"/>
    <col min="12033" max="12033" width="12.140625" style="287" customWidth="1"/>
    <col min="12034" max="12035" width="23.140625" style="287" customWidth="1"/>
    <col min="12036" max="12036" width="34.28515625" style="287" customWidth="1"/>
    <col min="12037" max="12037" width="39.42578125" style="287" customWidth="1"/>
    <col min="12038" max="12038" width="9.7109375" style="287" customWidth="1"/>
    <col min="12039" max="12039" width="11" style="287" customWidth="1"/>
    <col min="12040" max="12040" width="11.140625" style="287" customWidth="1"/>
    <col min="12041" max="12041" width="15.5703125" style="287" customWidth="1"/>
    <col min="12042" max="12042" width="11.7109375" style="287" customWidth="1"/>
    <col min="12043" max="12043" width="10.5703125" style="287" customWidth="1"/>
    <col min="12044" max="12288" width="9.140625" style="287"/>
    <col min="12289" max="12289" width="12.140625" style="287" customWidth="1"/>
    <col min="12290" max="12291" width="23.140625" style="287" customWidth="1"/>
    <col min="12292" max="12292" width="34.28515625" style="287" customWidth="1"/>
    <col min="12293" max="12293" width="39.42578125" style="287" customWidth="1"/>
    <col min="12294" max="12294" width="9.7109375" style="287" customWidth="1"/>
    <col min="12295" max="12295" width="11" style="287" customWidth="1"/>
    <col min="12296" max="12296" width="11.140625" style="287" customWidth="1"/>
    <col min="12297" max="12297" width="15.5703125" style="287" customWidth="1"/>
    <col min="12298" max="12298" width="11.7109375" style="287" customWidth="1"/>
    <col min="12299" max="12299" width="10.5703125" style="287" customWidth="1"/>
    <col min="12300" max="12544" width="9.140625" style="287"/>
    <col min="12545" max="12545" width="12.140625" style="287" customWidth="1"/>
    <col min="12546" max="12547" width="23.140625" style="287" customWidth="1"/>
    <col min="12548" max="12548" width="34.28515625" style="287" customWidth="1"/>
    <col min="12549" max="12549" width="39.42578125" style="287" customWidth="1"/>
    <col min="12550" max="12550" width="9.7109375" style="287" customWidth="1"/>
    <col min="12551" max="12551" width="11" style="287" customWidth="1"/>
    <col min="12552" max="12552" width="11.140625" style="287" customWidth="1"/>
    <col min="12553" max="12553" width="15.5703125" style="287" customWidth="1"/>
    <col min="12554" max="12554" width="11.7109375" style="287" customWidth="1"/>
    <col min="12555" max="12555" width="10.5703125" style="287" customWidth="1"/>
    <col min="12556" max="12800" width="9.140625" style="287"/>
    <col min="12801" max="12801" width="12.140625" style="287" customWidth="1"/>
    <col min="12802" max="12803" width="23.140625" style="287" customWidth="1"/>
    <col min="12804" max="12804" width="34.28515625" style="287" customWidth="1"/>
    <col min="12805" max="12805" width="39.42578125" style="287" customWidth="1"/>
    <col min="12806" max="12806" width="9.7109375" style="287" customWidth="1"/>
    <col min="12807" max="12807" width="11" style="287" customWidth="1"/>
    <col min="12808" max="12808" width="11.140625" style="287" customWidth="1"/>
    <col min="12809" max="12809" width="15.5703125" style="287" customWidth="1"/>
    <col min="12810" max="12810" width="11.7109375" style="287" customWidth="1"/>
    <col min="12811" max="12811" width="10.5703125" style="287" customWidth="1"/>
    <col min="12812" max="13056" width="9.140625" style="287"/>
    <col min="13057" max="13057" width="12.140625" style="287" customWidth="1"/>
    <col min="13058" max="13059" width="23.140625" style="287" customWidth="1"/>
    <col min="13060" max="13060" width="34.28515625" style="287" customWidth="1"/>
    <col min="13061" max="13061" width="39.42578125" style="287" customWidth="1"/>
    <col min="13062" max="13062" width="9.7109375" style="287" customWidth="1"/>
    <col min="13063" max="13063" width="11" style="287" customWidth="1"/>
    <col min="13064" max="13064" width="11.140625" style="287" customWidth="1"/>
    <col min="13065" max="13065" width="15.5703125" style="287" customWidth="1"/>
    <col min="13066" max="13066" width="11.7109375" style="287" customWidth="1"/>
    <col min="13067" max="13067" width="10.5703125" style="287" customWidth="1"/>
    <col min="13068" max="13312" width="9.140625" style="287"/>
    <col min="13313" max="13313" width="12.140625" style="287" customWidth="1"/>
    <col min="13314" max="13315" width="23.140625" style="287" customWidth="1"/>
    <col min="13316" max="13316" width="34.28515625" style="287" customWidth="1"/>
    <col min="13317" max="13317" width="39.42578125" style="287" customWidth="1"/>
    <col min="13318" max="13318" width="9.7109375" style="287" customWidth="1"/>
    <col min="13319" max="13319" width="11" style="287" customWidth="1"/>
    <col min="13320" max="13320" width="11.140625" style="287" customWidth="1"/>
    <col min="13321" max="13321" width="15.5703125" style="287" customWidth="1"/>
    <col min="13322" max="13322" width="11.7109375" style="287" customWidth="1"/>
    <col min="13323" max="13323" width="10.5703125" style="287" customWidth="1"/>
    <col min="13324" max="13568" width="9.140625" style="287"/>
    <col min="13569" max="13569" width="12.140625" style="287" customWidth="1"/>
    <col min="13570" max="13571" width="23.140625" style="287" customWidth="1"/>
    <col min="13572" max="13572" width="34.28515625" style="287" customWidth="1"/>
    <col min="13573" max="13573" width="39.42578125" style="287" customWidth="1"/>
    <col min="13574" max="13574" width="9.7109375" style="287" customWidth="1"/>
    <col min="13575" max="13575" width="11" style="287" customWidth="1"/>
    <col min="13576" max="13576" width="11.140625" style="287" customWidth="1"/>
    <col min="13577" max="13577" width="15.5703125" style="287" customWidth="1"/>
    <col min="13578" max="13578" width="11.7109375" style="287" customWidth="1"/>
    <col min="13579" max="13579" width="10.5703125" style="287" customWidth="1"/>
    <col min="13580" max="13824" width="9.140625" style="287"/>
    <col min="13825" max="13825" width="12.140625" style="287" customWidth="1"/>
    <col min="13826" max="13827" width="23.140625" style="287" customWidth="1"/>
    <col min="13828" max="13828" width="34.28515625" style="287" customWidth="1"/>
    <col min="13829" max="13829" width="39.42578125" style="287" customWidth="1"/>
    <col min="13830" max="13830" width="9.7109375" style="287" customWidth="1"/>
    <col min="13831" max="13831" width="11" style="287" customWidth="1"/>
    <col min="13832" max="13832" width="11.140625" style="287" customWidth="1"/>
    <col min="13833" max="13833" width="15.5703125" style="287" customWidth="1"/>
    <col min="13834" max="13834" width="11.7109375" style="287" customWidth="1"/>
    <col min="13835" max="13835" width="10.5703125" style="287" customWidth="1"/>
    <col min="13836" max="14080" width="9.140625" style="287"/>
    <col min="14081" max="14081" width="12.140625" style="287" customWidth="1"/>
    <col min="14082" max="14083" width="23.140625" style="287" customWidth="1"/>
    <col min="14084" max="14084" width="34.28515625" style="287" customWidth="1"/>
    <col min="14085" max="14085" width="39.42578125" style="287" customWidth="1"/>
    <col min="14086" max="14086" width="9.7109375" style="287" customWidth="1"/>
    <col min="14087" max="14087" width="11" style="287" customWidth="1"/>
    <col min="14088" max="14088" width="11.140625" style="287" customWidth="1"/>
    <col min="14089" max="14089" width="15.5703125" style="287" customWidth="1"/>
    <col min="14090" max="14090" width="11.7109375" style="287" customWidth="1"/>
    <col min="14091" max="14091" width="10.5703125" style="287" customWidth="1"/>
    <col min="14092" max="14336" width="9.140625" style="287"/>
    <col min="14337" max="14337" width="12.140625" style="287" customWidth="1"/>
    <col min="14338" max="14339" width="23.140625" style="287" customWidth="1"/>
    <col min="14340" max="14340" width="34.28515625" style="287" customWidth="1"/>
    <col min="14341" max="14341" width="39.42578125" style="287" customWidth="1"/>
    <col min="14342" max="14342" width="9.7109375" style="287" customWidth="1"/>
    <col min="14343" max="14343" width="11" style="287" customWidth="1"/>
    <col min="14344" max="14344" width="11.140625" style="287" customWidth="1"/>
    <col min="14345" max="14345" width="15.5703125" style="287" customWidth="1"/>
    <col min="14346" max="14346" width="11.7109375" style="287" customWidth="1"/>
    <col min="14347" max="14347" width="10.5703125" style="287" customWidth="1"/>
    <col min="14348" max="14592" width="9.140625" style="287"/>
    <col min="14593" max="14593" width="12.140625" style="287" customWidth="1"/>
    <col min="14594" max="14595" width="23.140625" style="287" customWidth="1"/>
    <col min="14596" max="14596" width="34.28515625" style="287" customWidth="1"/>
    <col min="14597" max="14597" width="39.42578125" style="287" customWidth="1"/>
    <col min="14598" max="14598" width="9.7109375" style="287" customWidth="1"/>
    <col min="14599" max="14599" width="11" style="287" customWidth="1"/>
    <col min="14600" max="14600" width="11.140625" style="287" customWidth="1"/>
    <col min="14601" max="14601" width="15.5703125" style="287" customWidth="1"/>
    <col min="14602" max="14602" width="11.7109375" style="287" customWidth="1"/>
    <col min="14603" max="14603" width="10.5703125" style="287" customWidth="1"/>
    <col min="14604" max="14848" width="9.140625" style="287"/>
    <col min="14849" max="14849" width="12.140625" style="287" customWidth="1"/>
    <col min="14850" max="14851" width="23.140625" style="287" customWidth="1"/>
    <col min="14852" max="14852" width="34.28515625" style="287" customWidth="1"/>
    <col min="14853" max="14853" width="39.42578125" style="287" customWidth="1"/>
    <col min="14854" max="14854" width="9.7109375" style="287" customWidth="1"/>
    <col min="14855" max="14855" width="11" style="287" customWidth="1"/>
    <col min="14856" max="14856" width="11.140625" style="287" customWidth="1"/>
    <col min="14857" max="14857" width="15.5703125" style="287" customWidth="1"/>
    <col min="14858" max="14858" width="11.7109375" style="287" customWidth="1"/>
    <col min="14859" max="14859" width="10.5703125" style="287" customWidth="1"/>
    <col min="14860" max="15104" width="9.140625" style="287"/>
    <col min="15105" max="15105" width="12.140625" style="287" customWidth="1"/>
    <col min="15106" max="15107" width="23.140625" style="287" customWidth="1"/>
    <col min="15108" max="15108" width="34.28515625" style="287" customWidth="1"/>
    <col min="15109" max="15109" width="39.42578125" style="287" customWidth="1"/>
    <col min="15110" max="15110" width="9.7109375" style="287" customWidth="1"/>
    <col min="15111" max="15111" width="11" style="287" customWidth="1"/>
    <col min="15112" max="15112" width="11.140625" style="287" customWidth="1"/>
    <col min="15113" max="15113" width="15.5703125" style="287" customWidth="1"/>
    <col min="15114" max="15114" width="11.7109375" style="287" customWidth="1"/>
    <col min="15115" max="15115" width="10.5703125" style="287" customWidth="1"/>
    <col min="15116" max="15360" width="9.140625" style="287"/>
    <col min="15361" max="15361" width="12.140625" style="287" customWidth="1"/>
    <col min="15362" max="15363" width="23.140625" style="287" customWidth="1"/>
    <col min="15364" max="15364" width="34.28515625" style="287" customWidth="1"/>
    <col min="15365" max="15365" width="39.42578125" style="287" customWidth="1"/>
    <col min="15366" max="15366" width="9.7109375" style="287" customWidth="1"/>
    <col min="15367" max="15367" width="11" style="287" customWidth="1"/>
    <col min="15368" max="15368" width="11.140625" style="287" customWidth="1"/>
    <col min="15369" max="15369" width="15.5703125" style="287" customWidth="1"/>
    <col min="15370" max="15370" width="11.7109375" style="287" customWidth="1"/>
    <col min="15371" max="15371" width="10.5703125" style="287" customWidth="1"/>
    <col min="15372" max="15616" width="9.140625" style="287"/>
    <col min="15617" max="15617" width="12.140625" style="287" customWidth="1"/>
    <col min="15618" max="15619" width="23.140625" style="287" customWidth="1"/>
    <col min="15620" max="15620" width="34.28515625" style="287" customWidth="1"/>
    <col min="15621" max="15621" width="39.42578125" style="287" customWidth="1"/>
    <col min="15622" max="15622" width="9.7109375" style="287" customWidth="1"/>
    <col min="15623" max="15623" width="11" style="287" customWidth="1"/>
    <col min="15624" max="15624" width="11.140625" style="287" customWidth="1"/>
    <col min="15625" max="15625" width="15.5703125" style="287" customWidth="1"/>
    <col min="15626" max="15626" width="11.7109375" style="287" customWidth="1"/>
    <col min="15627" max="15627" width="10.5703125" style="287" customWidth="1"/>
    <col min="15628" max="15872" width="9.140625" style="287"/>
    <col min="15873" max="15873" width="12.140625" style="287" customWidth="1"/>
    <col min="15874" max="15875" width="23.140625" style="287" customWidth="1"/>
    <col min="15876" max="15876" width="34.28515625" style="287" customWidth="1"/>
    <col min="15877" max="15877" width="39.42578125" style="287" customWidth="1"/>
    <col min="15878" max="15878" width="9.7109375" style="287" customWidth="1"/>
    <col min="15879" max="15879" width="11" style="287" customWidth="1"/>
    <col min="15880" max="15880" width="11.140625" style="287" customWidth="1"/>
    <col min="15881" max="15881" width="15.5703125" style="287" customWidth="1"/>
    <col min="15882" max="15882" width="11.7109375" style="287" customWidth="1"/>
    <col min="15883" max="15883" width="10.5703125" style="287" customWidth="1"/>
    <col min="15884" max="16128" width="9.140625" style="287"/>
    <col min="16129" max="16129" width="12.140625" style="287" customWidth="1"/>
    <col min="16130" max="16131" width="23.140625" style="287" customWidth="1"/>
    <col min="16132" max="16132" width="34.28515625" style="287" customWidth="1"/>
    <col min="16133" max="16133" width="39.42578125" style="287" customWidth="1"/>
    <col min="16134" max="16134" width="9.7109375" style="287" customWidth="1"/>
    <col min="16135" max="16135" width="11" style="287" customWidth="1"/>
    <col min="16136" max="16136" width="11.140625" style="287" customWidth="1"/>
    <col min="16137" max="16137" width="15.5703125" style="287" customWidth="1"/>
    <col min="16138" max="16138" width="11.7109375" style="287" customWidth="1"/>
    <col min="16139" max="16139" width="10.5703125" style="287" customWidth="1"/>
    <col min="16140" max="16384" width="9.140625" style="287"/>
  </cols>
  <sheetData>
    <row r="1" spans="1:12" ht="20.25">
      <c r="A1" s="1157" t="s">
        <v>60</v>
      </c>
      <c r="B1" s="1157"/>
      <c r="C1" s="1157"/>
      <c r="D1" s="1157"/>
      <c r="E1" s="1157"/>
      <c r="F1" s="1158" t="s">
        <v>42</v>
      </c>
      <c r="G1" s="1159"/>
      <c r="H1" s="1159"/>
      <c r="I1" s="1159"/>
      <c r="J1" s="75"/>
      <c r="K1" s="75"/>
      <c r="L1" s="285"/>
    </row>
    <row r="2" spans="1:12" ht="15.75" customHeight="1">
      <c r="A2" s="352" t="s">
        <v>3395</v>
      </c>
      <c r="B2" s="351"/>
      <c r="C2" s="67"/>
      <c r="D2" s="67"/>
      <c r="E2" s="59"/>
      <c r="F2" s="289" t="s">
        <v>6</v>
      </c>
      <c r="G2" s="289" t="s">
        <v>7</v>
      </c>
      <c r="H2" s="289" t="s">
        <v>8</v>
      </c>
      <c r="I2" s="289" t="s">
        <v>9</v>
      </c>
      <c r="J2" s="76"/>
      <c r="K2" s="76"/>
      <c r="L2" s="285"/>
    </row>
    <row r="3" spans="1:12" ht="15.75" customHeight="1">
      <c r="A3" s="288" t="s">
        <v>0</v>
      </c>
      <c r="B3" s="68"/>
      <c r="C3" s="68"/>
      <c r="D3" s="68"/>
      <c r="E3" s="60"/>
      <c r="F3" s="53"/>
      <c r="G3" s="292"/>
      <c r="H3" s="294"/>
      <c r="I3" s="53"/>
      <c r="J3" s="288" t="s">
        <v>4</v>
      </c>
      <c r="K3" s="288" t="s">
        <v>5</v>
      </c>
      <c r="L3" s="285"/>
    </row>
    <row r="4" spans="1:12" ht="16.5" thickBot="1">
      <c r="A4" s="296" t="s">
        <v>1</v>
      </c>
      <c r="B4" s="296" t="s">
        <v>12</v>
      </c>
      <c r="C4" s="296" t="s">
        <v>12</v>
      </c>
      <c r="D4" s="296" t="s">
        <v>2</v>
      </c>
      <c r="E4" s="80" t="s">
        <v>3</v>
      </c>
      <c r="F4" s="290"/>
      <c r="G4" s="293"/>
      <c r="H4" s="295"/>
      <c r="I4" s="290"/>
      <c r="J4" s="290"/>
      <c r="K4" s="290"/>
      <c r="L4" s="285"/>
    </row>
    <row r="5" spans="1:12" ht="39" thickTop="1">
      <c r="A5" s="335">
        <v>1</v>
      </c>
      <c r="B5" s="199" t="s">
        <v>3197</v>
      </c>
      <c r="C5" s="199" t="s">
        <v>3197</v>
      </c>
      <c r="D5" s="200" t="s">
        <v>3198</v>
      </c>
      <c r="E5" s="201" t="s">
        <v>3199</v>
      </c>
      <c r="F5" s="336">
        <v>250000</v>
      </c>
      <c r="G5" s="337">
        <f>F5</f>
        <v>250000</v>
      </c>
      <c r="H5" s="336">
        <v>250000</v>
      </c>
      <c r="I5" s="337">
        <f>H5</f>
        <v>250000</v>
      </c>
      <c r="J5" s="338" t="s">
        <v>3200</v>
      </c>
      <c r="K5" s="53" t="s">
        <v>59</v>
      </c>
      <c r="L5" s="285"/>
    </row>
    <row r="6" spans="1:12" ht="38.25">
      <c r="A6" s="335">
        <v>2</v>
      </c>
      <c r="B6" s="199" t="s">
        <v>3201</v>
      </c>
      <c r="C6" s="199" t="s">
        <v>3202</v>
      </c>
      <c r="D6" s="200" t="s">
        <v>3203</v>
      </c>
      <c r="E6" s="201" t="s">
        <v>2628</v>
      </c>
      <c r="F6" s="336">
        <v>1802007</v>
      </c>
      <c r="G6" s="27">
        <f t="shared" ref="G6:G37" si="0">F6+G5</f>
        <v>2052007</v>
      </c>
      <c r="H6" s="336">
        <v>1802007</v>
      </c>
      <c r="I6" s="27">
        <f t="shared" ref="I6:I37" si="1">H6+I5</f>
        <v>2052007</v>
      </c>
      <c r="J6" s="123" t="s">
        <v>14</v>
      </c>
      <c r="K6" s="53" t="s">
        <v>63</v>
      </c>
      <c r="L6" s="285"/>
    </row>
    <row r="7" spans="1:12" ht="51">
      <c r="A7" s="335">
        <v>3</v>
      </c>
      <c r="B7" s="199" t="s">
        <v>3201</v>
      </c>
      <c r="C7" s="199" t="s">
        <v>3202</v>
      </c>
      <c r="D7" s="200" t="s">
        <v>3204</v>
      </c>
      <c r="E7" s="201" t="s">
        <v>3205</v>
      </c>
      <c r="F7" s="336">
        <v>141582</v>
      </c>
      <c r="G7" s="27">
        <f t="shared" si="0"/>
        <v>2193589</v>
      </c>
      <c r="H7" s="336">
        <v>141582</v>
      </c>
      <c r="I7" s="27">
        <f t="shared" si="1"/>
        <v>2193589</v>
      </c>
      <c r="J7" s="123" t="s">
        <v>14</v>
      </c>
      <c r="K7" s="53" t="s">
        <v>63</v>
      </c>
      <c r="L7" s="285"/>
    </row>
    <row r="8" spans="1:12" ht="38.25">
      <c r="A8" s="335">
        <v>4</v>
      </c>
      <c r="B8" s="199" t="s">
        <v>3201</v>
      </c>
      <c r="C8" s="199" t="s">
        <v>3202</v>
      </c>
      <c r="D8" s="200" t="s">
        <v>1616</v>
      </c>
      <c r="E8" s="201" t="s">
        <v>1617</v>
      </c>
      <c r="F8" s="336">
        <v>157054</v>
      </c>
      <c r="G8" s="27">
        <f t="shared" si="0"/>
        <v>2350643</v>
      </c>
      <c r="H8" s="336">
        <v>157054</v>
      </c>
      <c r="I8" s="27">
        <f t="shared" si="1"/>
        <v>2350643</v>
      </c>
      <c r="J8" s="123" t="s">
        <v>14</v>
      </c>
      <c r="K8" s="53" t="s">
        <v>63</v>
      </c>
      <c r="L8" s="285"/>
    </row>
    <row r="9" spans="1:12" ht="38.25">
      <c r="A9" s="335">
        <v>5</v>
      </c>
      <c r="B9" s="199" t="s">
        <v>3206</v>
      </c>
      <c r="C9" s="199" t="s">
        <v>3207</v>
      </c>
      <c r="D9" s="200" t="s">
        <v>3208</v>
      </c>
      <c r="E9" s="201" t="s">
        <v>3209</v>
      </c>
      <c r="F9" s="336">
        <v>426582</v>
      </c>
      <c r="G9" s="27">
        <f t="shared" si="0"/>
        <v>2777225</v>
      </c>
      <c r="H9" s="336">
        <v>426582</v>
      </c>
      <c r="I9" s="27">
        <f t="shared" si="1"/>
        <v>2777225</v>
      </c>
      <c r="J9" s="338" t="s">
        <v>52</v>
      </c>
      <c r="K9" s="53" t="s">
        <v>67</v>
      </c>
      <c r="L9" s="285"/>
    </row>
    <row r="10" spans="1:12" ht="38.25">
      <c r="A10" s="335">
        <v>6</v>
      </c>
      <c r="B10" s="199" t="s">
        <v>3210</v>
      </c>
      <c r="C10" s="199" t="s">
        <v>3210</v>
      </c>
      <c r="D10" s="200" t="s">
        <v>1614</v>
      </c>
      <c r="E10" s="201" t="s">
        <v>1615</v>
      </c>
      <c r="F10" s="336">
        <v>53309</v>
      </c>
      <c r="G10" s="27">
        <f t="shared" si="0"/>
        <v>2830534</v>
      </c>
      <c r="H10" s="336">
        <v>53309</v>
      </c>
      <c r="I10" s="27">
        <f t="shared" si="1"/>
        <v>2830534</v>
      </c>
      <c r="J10" s="338" t="s">
        <v>46</v>
      </c>
      <c r="K10" s="53" t="s">
        <v>68</v>
      </c>
      <c r="L10" s="285"/>
    </row>
    <row r="11" spans="1:12" ht="38.25">
      <c r="A11" s="335">
        <v>7</v>
      </c>
      <c r="B11" s="199" t="s">
        <v>3201</v>
      </c>
      <c r="C11" s="199" t="s">
        <v>3202</v>
      </c>
      <c r="D11" s="200" t="s">
        <v>3211</v>
      </c>
      <c r="E11" s="201" t="s">
        <v>3212</v>
      </c>
      <c r="F11" s="336">
        <v>154950</v>
      </c>
      <c r="G11" s="27">
        <f t="shared" si="0"/>
        <v>2985484</v>
      </c>
      <c r="H11" s="336">
        <v>154950</v>
      </c>
      <c r="I11" s="27">
        <f t="shared" si="1"/>
        <v>2985484</v>
      </c>
      <c r="J11" s="123" t="s">
        <v>14</v>
      </c>
      <c r="K11" s="53" t="s">
        <v>63</v>
      </c>
      <c r="L11" s="285"/>
    </row>
    <row r="12" spans="1:12" ht="63.75">
      <c r="A12" s="335">
        <v>8</v>
      </c>
      <c r="B12" s="199" t="s">
        <v>61</v>
      </c>
      <c r="C12" s="199" t="s">
        <v>61</v>
      </c>
      <c r="D12" s="200" t="s">
        <v>3213</v>
      </c>
      <c r="E12" s="201" t="s">
        <v>3214</v>
      </c>
      <c r="F12" s="336">
        <v>363038</v>
      </c>
      <c r="G12" s="27">
        <f t="shared" si="0"/>
        <v>3348522</v>
      </c>
      <c r="H12" s="336">
        <v>363038</v>
      </c>
      <c r="I12" s="27">
        <f t="shared" si="1"/>
        <v>3348522</v>
      </c>
      <c r="J12" s="338" t="s">
        <v>16</v>
      </c>
      <c r="K12" s="53" t="s">
        <v>62</v>
      </c>
      <c r="L12" s="285"/>
    </row>
    <row r="13" spans="1:12" ht="25.5">
      <c r="A13" s="335">
        <v>9</v>
      </c>
      <c r="B13" s="199" t="s">
        <v>61</v>
      </c>
      <c r="C13" s="199" t="s">
        <v>61</v>
      </c>
      <c r="D13" s="200" t="s">
        <v>3215</v>
      </c>
      <c r="E13" s="201" t="s">
        <v>3216</v>
      </c>
      <c r="F13" s="336">
        <v>62623</v>
      </c>
      <c r="G13" s="27">
        <f t="shared" si="0"/>
        <v>3411145</v>
      </c>
      <c r="H13" s="336">
        <v>62623</v>
      </c>
      <c r="I13" s="27">
        <f t="shared" si="1"/>
        <v>3411145</v>
      </c>
      <c r="J13" s="338" t="s">
        <v>16</v>
      </c>
      <c r="K13" s="53" t="s">
        <v>62</v>
      </c>
      <c r="L13" s="285"/>
    </row>
    <row r="14" spans="1:12" ht="51">
      <c r="A14" s="335">
        <v>10</v>
      </c>
      <c r="B14" s="199" t="s">
        <v>3206</v>
      </c>
      <c r="C14" s="199" t="s">
        <v>3207</v>
      </c>
      <c r="D14" s="200" t="s">
        <v>1626</v>
      </c>
      <c r="E14" s="201" t="s">
        <v>2602</v>
      </c>
      <c r="F14" s="336">
        <v>24528</v>
      </c>
      <c r="G14" s="27">
        <f t="shared" si="0"/>
        <v>3435673</v>
      </c>
      <c r="H14" s="336">
        <v>24528</v>
      </c>
      <c r="I14" s="27">
        <f t="shared" si="1"/>
        <v>3435673</v>
      </c>
      <c r="J14" s="338" t="s">
        <v>52</v>
      </c>
      <c r="K14" s="53" t="s">
        <v>67</v>
      </c>
      <c r="L14" s="285"/>
    </row>
    <row r="15" spans="1:12" ht="25.5">
      <c r="A15" s="335">
        <v>11</v>
      </c>
      <c r="B15" s="199" t="s">
        <v>61</v>
      </c>
      <c r="C15" s="199" t="s">
        <v>61</v>
      </c>
      <c r="D15" s="200" t="s">
        <v>3217</v>
      </c>
      <c r="E15" s="201" t="s">
        <v>3218</v>
      </c>
      <c r="F15" s="336">
        <v>105476</v>
      </c>
      <c r="G15" s="27">
        <f t="shared" si="0"/>
        <v>3541149</v>
      </c>
      <c r="H15" s="336">
        <v>105476</v>
      </c>
      <c r="I15" s="27">
        <f t="shared" si="1"/>
        <v>3541149</v>
      </c>
      <c r="J15" s="338" t="s">
        <v>16</v>
      </c>
      <c r="K15" s="53" t="s">
        <v>62</v>
      </c>
      <c r="L15" s="285"/>
    </row>
    <row r="16" spans="1:12" ht="51">
      <c r="A16" s="335">
        <v>12</v>
      </c>
      <c r="B16" s="199" t="s">
        <v>3206</v>
      </c>
      <c r="C16" s="199" t="s">
        <v>3207</v>
      </c>
      <c r="D16" s="200" t="s">
        <v>2600</v>
      </c>
      <c r="E16" s="201" t="s">
        <v>2601</v>
      </c>
      <c r="F16" s="336">
        <v>926240</v>
      </c>
      <c r="G16" s="27">
        <f t="shared" si="0"/>
        <v>4467389</v>
      </c>
      <c r="H16" s="336">
        <v>926240</v>
      </c>
      <c r="I16" s="27">
        <f t="shared" si="1"/>
        <v>4467389</v>
      </c>
      <c r="J16" s="338" t="s">
        <v>52</v>
      </c>
      <c r="K16" s="53" t="s">
        <v>67</v>
      </c>
      <c r="L16" s="285"/>
    </row>
    <row r="17" spans="1:12" ht="51">
      <c r="A17" s="335">
        <v>13</v>
      </c>
      <c r="B17" s="199" t="s">
        <v>61</v>
      </c>
      <c r="C17" s="199" t="s">
        <v>61</v>
      </c>
      <c r="D17" s="200" t="s">
        <v>3219</v>
      </c>
      <c r="E17" s="201" t="s">
        <v>3220</v>
      </c>
      <c r="F17" s="336">
        <v>353335</v>
      </c>
      <c r="G17" s="27">
        <f t="shared" si="0"/>
        <v>4820724</v>
      </c>
      <c r="H17" s="336">
        <v>353335</v>
      </c>
      <c r="I17" s="27">
        <f t="shared" si="1"/>
        <v>4820724</v>
      </c>
      <c r="J17" s="338" t="s">
        <v>16</v>
      </c>
      <c r="K17" s="53" t="s">
        <v>62</v>
      </c>
      <c r="L17" s="285"/>
    </row>
    <row r="18" spans="1:12" ht="25.5">
      <c r="A18" s="335">
        <v>14</v>
      </c>
      <c r="B18" s="199" t="s">
        <v>61</v>
      </c>
      <c r="C18" s="199" t="s">
        <v>61</v>
      </c>
      <c r="D18" s="200" t="s">
        <v>3221</v>
      </c>
      <c r="E18" s="201" t="s">
        <v>3222</v>
      </c>
      <c r="F18" s="336">
        <v>209211</v>
      </c>
      <c r="G18" s="27">
        <f t="shared" si="0"/>
        <v>5029935</v>
      </c>
      <c r="H18" s="336">
        <v>209211</v>
      </c>
      <c r="I18" s="27">
        <f t="shared" si="1"/>
        <v>5029935</v>
      </c>
      <c r="J18" s="338" t="s">
        <v>16</v>
      </c>
      <c r="K18" s="53" t="s">
        <v>62</v>
      </c>
      <c r="L18" s="285"/>
    </row>
    <row r="19" spans="1:12" ht="38.25">
      <c r="A19" s="335">
        <v>15</v>
      </c>
      <c r="B19" s="199" t="s">
        <v>80</v>
      </c>
      <c r="C19" s="199" t="s">
        <v>80</v>
      </c>
      <c r="D19" s="200" t="s">
        <v>2618</v>
      </c>
      <c r="E19" s="201" t="s">
        <v>2619</v>
      </c>
      <c r="F19" s="336">
        <v>206750</v>
      </c>
      <c r="G19" s="27">
        <f t="shared" si="0"/>
        <v>5236685</v>
      </c>
      <c r="H19" s="336">
        <v>206750</v>
      </c>
      <c r="I19" s="27">
        <f t="shared" si="1"/>
        <v>5236685</v>
      </c>
      <c r="J19" s="338" t="s">
        <v>13</v>
      </c>
      <c r="K19" s="53" t="s">
        <v>82</v>
      </c>
      <c r="L19" s="285"/>
    </row>
    <row r="20" spans="1:12" ht="51">
      <c r="A20" s="335">
        <v>16</v>
      </c>
      <c r="B20" s="199" t="s">
        <v>3210</v>
      </c>
      <c r="C20" s="199" t="s">
        <v>3210</v>
      </c>
      <c r="D20" s="200" t="s">
        <v>3223</v>
      </c>
      <c r="E20" s="201" t="s">
        <v>2609</v>
      </c>
      <c r="F20" s="336">
        <v>56534</v>
      </c>
      <c r="G20" s="27">
        <f t="shared" si="0"/>
        <v>5293219</v>
      </c>
      <c r="H20" s="336">
        <v>56534</v>
      </c>
      <c r="I20" s="27">
        <f t="shared" si="1"/>
        <v>5293219</v>
      </c>
      <c r="J20" s="338" t="s">
        <v>46</v>
      </c>
      <c r="K20" s="53" t="s">
        <v>68</v>
      </c>
      <c r="L20" s="285"/>
    </row>
    <row r="21" spans="1:12" ht="25.5">
      <c r="A21" s="335">
        <v>17</v>
      </c>
      <c r="B21" s="199" t="s">
        <v>3224</v>
      </c>
      <c r="C21" s="199" t="s">
        <v>3207</v>
      </c>
      <c r="D21" s="200" t="s">
        <v>1684</v>
      </c>
      <c r="E21" s="201" t="s">
        <v>1685</v>
      </c>
      <c r="F21" s="336">
        <v>32683</v>
      </c>
      <c r="G21" s="27">
        <f t="shared" si="0"/>
        <v>5325902</v>
      </c>
      <c r="H21" s="336">
        <v>32683</v>
      </c>
      <c r="I21" s="27">
        <f t="shared" si="1"/>
        <v>5325902</v>
      </c>
      <c r="J21" s="338" t="s">
        <v>46</v>
      </c>
      <c r="K21" s="53" t="s">
        <v>68</v>
      </c>
      <c r="L21" s="285"/>
    </row>
    <row r="22" spans="1:12" ht="25.5">
      <c r="A22" s="335">
        <v>18</v>
      </c>
      <c r="B22" s="199" t="s">
        <v>3225</v>
      </c>
      <c r="C22" s="199" t="s">
        <v>3202</v>
      </c>
      <c r="D22" s="200" t="s">
        <v>1618</v>
      </c>
      <c r="E22" s="201" t="s">
        <v>1619</v>
      </c>
      <c r="F22" s="336">
        <v>382720</v>
      </c>
      <c r="G22" s="27">
        <f t="shared" si="0"/>
        <v>5708622</v>
      </c>
      <c r="H22" s="336">
        <v>382720</v>
      </c>
      <c r="I22" s="27">
        <f t="shared" si="1"/>
        <v>5708622</v>
      </c>
      <c r="J22" s="123" t="s">
        <v>14</v>
      </c>
      <c r="K22" s="53" t="s">
        <v>63</v>
      </c>
      <c r="L22" s="285"/>
    </row>
    <row r="23" spans="1:12" ht="51">
      <c r="A23" s="335">
        <v>19</v>
      </c>
      <c r="B23" s="199" t="s">
        <v>3225</v>
      </c>
      <c r="C23" s="199" t="s">
        <v>3202</v>
      </c>
      <c r="D23" s="200" t="s">
        <v>3226</v>
      </c>
      <c r="E23" s="201" t="s">
        <v>3227</v>
      </c>
      <c r="F23" s="336">
        <v>27291</v>
      </c>
      <c r="G23" s="27">
        <f t="shared" si="0"/>
        <v>5735913</v>
      </c>
      <c r="H23" s="336">
        <v>27291</v>
      </c>
      <c r="I23" s="27">
        <f t="shared" si="1"/>
        <v>5735913</v>
      </c>
      <c r="J23" s="123" t="s">
        <v>14</v>
      </c>
      <c r="K23" s="53" t="s">
        <v>63</v>
      </c>
      <c r="L23" s="285"/>
    </row>
    <row r="24" spans="1:12" ht="38.25">
      <c r="A24" s="335">
        <v>20</v>
      </c>
      <c r="B24" s="199" t="s">
        <v>3201</v>
      </c>
      <c r="C24" s="199" t="s">
        <v>3202</v>
      </c>
      <c r="D24" s="200" t="s">
        <v>1616</v>
      </c>
      <c r="E24" s="201" t="s">
        <v>1617</v>
      </c>
      <c r="F24" s="336">
        <v>210496</v>
      </c>
      <c r="G24" s="27">
        <f t="shared" si="0"/>
        <v>5946409</v>
      </c>
      <c r="H24" s="336">
        <v>210496</v>
      </c>
      <c r="I24" s="27">
        <f t="shared" si="1"/>
        <v>5946409</v>
      </c>
      <c r="J24" s="123" t="s">
        <v>14</v>
      </c>
      <c r="K24" s="53" t="s">
        <v>63</v>
      </c>
      <c r="L24" s="285"/>
    </row>
    <row r="25" spans="1:12" ht="25.5">
      <c r="A25" s="335">
        <v>21</v>
      </c>
      <c r="B25" s="199" t="s">
        <v>3206</v>
      </c>
      <c r="C25" s="199" t="s">
        <v>3207</v>
      </c>
      <c r="D25" s="200" t="s">
        <v>1684</v>
      </c>
      <c r="E25" s="201" t="s">
        <v>1685</v>
      </c>
      <c r="F25" s="336">
        <v>127125</v>
      </c>
      <c r="G25" s="27">
        <f t="shared" si="0"/>
        <v>6073534</v>
      </c>
      <c r="H25" s="336">
        <v>127125</v>
      </c>
      <c r="I25" s="27">
        <f t="shared" si="1"/>
        <v>6073534</v>
      </c>
      <c r="J25" s="338" t="s">
        <v>52</v>
      </c>
      <c r="K25" s="53" t="s">
        <v>67</v>
      </c>
      <c r="L25" s="285"/>
    </row>
    <row r="26" spans="1:12" ht="38.25">
      <c r="A26" s="335">
        <v>22</v>
      </c>
      <c r="B26" s="199" t="s">
        <v>3206</v>
      </c>
      <c r="C26" s="199" t="s">
        <v>3207</v>
      </c>
      <c r="D26" s="200" t="s">
        <v>3228</v>
      </c>
      <c r="E26" s="339" t="s">
        <v>3229</v>
      </c>
      <c r="F26" s="336">
        <v>186688</v>
      </c>
      <c r="G26" s="27">
        <f t="shared" si="0"/>
        <v>6260222</v>
      </c>
      <c r="H26" s="336">
        <v>186688</v>
      </c>
      <c r="I26" s="27">
        <f t="shared" si="1"/>
        <v>6260222</v>
      </c>
      <c r="J26" s="338" t="s">
        <v>52</v>
      </c>
      <c r="K26" s="53" t="s">
        <v>67</v>
      </c>
      <c r="L26" s="285"/>
    </row>
    <row r="27" spans="1:12" ht="25.5">
      <c r="A27" s="335">
        <v>23</v>
      </c>
      <c r="B27" s="199" t="s">
        <v>3206</v>
      </c>
      <c r="C27" s="199" t="s">
        <v>3207</v>
      </c>
      <c r="D27" s="200" t="s">
        <v>3230</v>
      </c>
      <c r="E27" s="201" t="s">
        <v>3231</v>
      </c>
      <c r="F27" s="336">
        <v>294818</v>
      </c>
      <c r="G27" s="27">
        <f t="shared" si="0"/>
        <v>6555040</v>
      </c>
      <c r="H27" s="336">
        <v>294818</v>
      </c>
      <c r="I27" s="27">
        <f t="shared" si="1"/>
        <v>6555040</v>
      </c>
      <c r="J27" s="338" t="s">
        <v>52</v>
      </c>
      <c r="K27" s="53" t="s">
        <v>67</v>
      </c>
      <c r="L27" s="285"/>
    </row>
    <row r="28" spans="1:12" ht="25.5">
      <c r="A28" s="335">
        <v>24</v>
      </c>
      <c r="B28" s="199" t="s">
        <v>3224</v>
      </c>
      <c r="C28" s="199" t="s">
        <v>3207</v>
      </c>
      <c r="D28" s="200" t="s">
        <v>83</v>
      </c>
      <c r="E28" s="201" t="s">
        <v>2643</v>
      </c>
      <c r="F28" s="336">
        <v>65369</v>
      </c>
      <c r="G28" s="27">
        <f t="shared" si="0"/>
        <v>6620409</v>
      </c>
      <c r="H28" s="336">
        <v>65369</v>
      </c>
      <c r="I28" s="27">
        <f t="shared" si="1"/>
        <v>6620409</v>
      </c>
      <c r="J28" s="338" t="s">
        <v>52</v>
      </c>
      <c r="K28" s="53" t="s">
        <v>67</v>
      </c>
      <c r="L28" s="285"/>
    </row>
    <row r="29" spans="1:12" ht="38.25">
      <c r="A29" s="335">
        <v>25</v>
      </c>
      <c r="B29" s="199" t="s">
        <v>3201</v>
      </c>
      <c r="C29" s="199" t="s">
        <v>3202</v>
      </c>
      <c r="D29" s="200" t="s">
        <v>1639</v>
      </c>
      <c r="E29" s="201" t="s">
        <v>2604</v>
      </c>
      <c r="F29" s="336">
        <v>160743</v>
      </c>
      <c r="G29" s="27">
        <f t="shared" si="0"/>
        <v>6781152</v>
      </c>
      <c r="H29" s="336">
        <v>160743</v>
      </c>
      <c r="I29" s="27">
        <f t="shared" si="1"/>
        <v>6781152</v>
      </c>
      <c r="J29" s="123" t="s">
        <v>14</v>
      </c>
      <c r="K29" s="53" t="s">
        <v>63</v>
      </c>
      <c r="L29" s="285"/>
    </row>
    <row r="30" spans="1:12" ht="51">
      <c r="A30" s="335">
        <v>26</v>
      </c>
      <c r="B30" s="199" t="s">
        <v>3201</v>
      </c>
      <c r="C30" s="199" t="s">
        <v>3202</v>
      </c>
      <c r="D30" s="200" t="s">
        <v>3232</v>
      </c>
      <c r="E30" s="201" t="s">
        <v>3233</v>
      </c>
      <c r="F30" s="336">
        <v>62852</v>
      </c>
      <c r="G30" s="27">
        <f t="shared" si="0"/>
        <v>6844004</v>
      </c>
      <c r="H30" s="336">
        <v>62852</v>
      </c>
      <c r="I30" s="27">
        <f t="shared" si="1"/>
        <v>6844004</v>
      </c>
      <c r="J30" s="123" t="s">
        <v>14</v>
      </c>
      <c r="K30" s="53" t="s">
        <v>63</v>
      </c>
      <c r="L30" s="285"/>
    </row>
    <row r="31" spans="1:12" ht="76.5">
      <c r="A31" s="335">
        <v>27</v>
      </c>
      <c r="B31" s="199" t="s">
        <v>3201</v>
      </c>
      <c r="C31" s="199" t="s">
        <v>3202</v>
      </c>
      <c r="D31" s="200" t="s">
        <v>3234</v>
      </c>
      <c r="E31" s="201" t="s">
        <v>3235</v>
      </c>
      <c r="F31" s="336">
        <v>90970</v>
      </c>
      <c r="G31" s="27">
        <f t="shared" si="0"/>
        <v>6934974</v>
      </c>
      <c r="H31" s="336">
        <v>90970</v>
      </c>
      <c r="I31" s="27">
        <f t="shared" si="1"/>
        <v>6934974</v>
      </c>
      <c r="J31" s="123" t="s">
        <v>14</v>
      </c>
      <c r="K31" s="53" t="s">
        <v>63</v>
      </c>
      <c r="L31" s="285"/>
    </row>
    <row r="32" spans="1:12" ht="63.75">
      <c r="A32" s="335">
        <v>28</v>
      </c>
      <c r="B32" s="199" t="s">
        <v>3225</v>
      </c>
      <c r="C32" s="199" t="s">
        <v>3202</v>
      </c>
      <c r="D32" s="200" t="s">
        <v>2605</v>
      </c>
      <c r="E32" s="201" t="s">
        <v>2606</v>
      </c>
      <c r="F32" s="336">
        <v>76886</v>
      </c>
      <c r="G32" s="27">
        <f t="shared" si="0"/>
        <v>7011860</v>
      </c>
      <c r="H32" s="336">
        <v>76886</v>
      </c>
      <c r="I32" s="27">
        <f t="shared" si="1"/>
        <v>7011860</v>
      </c>
      <c r="J32" s="123" t="s">
        <v>14</v>
      </c>
      <c r="K32" s="53" t="s">
        <v>63</v>
      </c>
      <c r="L32" s="285"/>
    </row>
    <row r="33" spans="1:16" ht="38.25">
      <c r="A33" s="335">
        <v>29</v>
      </c>
      <c r="B33" s="199" t="s">
        <v>3201</v>
      </c>
      <c r="C33" s="199" t="s">
        <v>3202</v>
      </c>
      <c r="D33" s="200" t="s">
        <v>1638</v>
      </c>
      <c r="E33" s="201" t="s">
        <v>2607</v>
      </c>
      <c r="F33" s="336">
        <v>114834</v>
      </c>
      <c r="G33" s="27">
        <f t="shared" si="0"/>
        <v>7126694</v>
      </c>
      <c r="H33" s="336">
        <v>114834</v>
      </c>
      <c r="I33" s="27">
        <f t="shared" si="1"/>
        <v>7126694</v>
      </c>
      <c r="J33" s="123" t="s">
        <v>14</v>
      </c>
      <c r="K33" s="53" t="s">
        <v>63</v>
      </c>
      <c r="L33" s="83"/>
    </row>
    <row r="34" spans="1:16" ht="51">
      <c r="A34" s="335">
        <v>30</v>
      </c>
      <c r="B34" s="199" t="s">
        <v>61</v>
      </c>
      <c r="C34" s="199" t="s">
        <v>61</v>
      </c>
      <c r="D34" s="200" t="s">
        <v>2612</v>
      </c>
      <c r="E34" s="201" t="s">
        <v>2613</v>
      </c>
      <c r="F34" s="336">
        <v>464681</v>
      </c>
      <c r="G34" s="27">
        <f t="shared" si="0"/>
        <v>7591375</v>
      </c>
      <c r="H34" s="336">
        <v>464681</v>
      </c>
      <c r="I34" s="27">
        <f t="shared" si="1"/>
        <v>7591375</v>
      </c>
      <c r="J34" s="338" t="s">
        <v>16</v>
      </c>
      <c r="K34" s="53" t="s">
        <v>62</v>
      </c>
      <c r="L34" s="285"/>
    </row>
    <row r="35" spans="1:16" ht="38.25">
      <c r="A35" s="335">
        <v>31</v>
      </c>
      <c r="B35" s="199" t="s">
        <v>61</v>
      </c>
      <c r="C35" s="199" t="s">
        <v>61</v>
      </c>
      <c r="D35" s="200" t="s">
        <v>2614</v>
      </c>
      <c r="E35" s="201" t="s">
        <v>2615</v>
      </c>
      <c r="F35" s="336">
        <v>225329</v>
      </c>
      <c r="G35" s="27">
        <f t="shared" si="0"/>
        <v>7816704</v>
      </c>
      <c r="H35" s="336">
        <v>225329</v>
      </c>
      <c r="I35" s="27">
        <f t="shared" si="1"/>
        <v>7816704</v>
      </c>
      <c r="J35" s="338" t="s">
        <v>16</v>
      </c>
      <c r="K35" s="53" t="s">
        <v>62</v>
      </c>
      <c r="L35" s="285"/>
    </row>
    <row r="36" spans="1:16" ht="38.25">
      <c r="A36" s="335">
        <v>32</v>
      </c>
      <c r="B36" s="199" t="s">
        <v>61</v>
      </c>
      <c r="C36" s="199" t="s">
        <v>61</v>
      </c>
      <c r="D36" s="200" t="s">
        <v>66</v>
      </c>
      <c r="E36" s="201" t="s">
        <v>1631</v>
      </c>
      <c r="F36" s="336">
        <v>26790</v>
      </c>
      <c r="G36" s="27">
        <f t="shared" si="0"/>
        <v>7843494</v>
      </c>
      <c r="H36" s="336">
        <v>26790</v>
      </c>
      <c r="I36" s="27">
        <f t="shared" si="1"/>
        <v>7843494</v>
      </c>
      <c r="J36" s="338" t="s">
        <v>16</v>
      </c>
      <c r="K36" s="53" t="s">
        <v>62</v>
      </c>
      <c r="L36" s="285"/>
    </row>
    <row r="37" spans="1:16" ht="38.25">
      <c r="A37" s="335">
        <v>33</v>
      </c>
      <c r="B37" s="199" t="s">
        <v>61</v>
      </c>
      <c r="C37" s="199" t="s">
        <v>61</v>
      </c>
      <c r="D37" s="200" t="s">
        <v>1630</v>
      </c>
      <c r="E37" s="201" t="s">
        <v>2616</v>
      </c>
      <c r="F37" s="336">
        <v>530002</v>
      </c>
      <c r="G37" s="27">
        <f t="shared" si="0"/>
        <v>8373496</v>
      </c>
      <c r="H37" s="336">
        <v>530002</v>
      </c>
      <c r="I37" s="27">
        <f t="shared" si="1"/>
        <v>8373496</v>
      </c>
      <c r="J37" s="338" t="s">
        <v>16</v>
      </c>
      <c r="K37" s="53" t="s">
        <v>62</v>
      </c>
      <c r="L37" s="285"/>
    </row>
    <row r="38" spans="1:16" ht="51">
      <c r="A38" s="335">
        <v>34</v>
      </c>
      <c r="B38" s="199" t="s">
        <v>61</v>
      </c>
      <c r="C38" s="199" t="s">
        <v>61</v>
      </c>
      <c r="D38" s="200" t="s">
        <v>3236</v>
      </c>
      <c r="E38" s="201" t="s">
        <v>3237</v>
      </c>
      <c r="F38" s="336">
        <v>30924</v>
      </c>
      <c r="G38" s="27">
        <f t="shared" ref="G38:G69" si="2">F38+G37</f>
        <v>8404420</v>
      </c>
      <c r="H38" s="336">
        <v>30924</v>
      </c>
      <c r="I38" s="27">
        <f t="shared" ref="I38:I69" si="3">H38+I37</f>
        <v>8404420</v>
      </c>
      <c r="J38" s="338" t="s">
        <v>16</v>
      </c>
      <c r="K38" s="53" t="s">
        <v>62</v>
      </c>
      <c r="L38" s="285"/>
    </row>
    <row r="39" spans="1:16" ht="25.5">
      <c r="A39" s="335">
        <v>35</v>
      </c>
      <c r="B39" s="199" t="s">
        <v>61</v>
      </c>
      <c r="C39" s="199" t="s">
        <v>61</v>
      </c>
      <c r="D39" s="200" t="s">
        <v>72</v>
      </c>
      <c r="E39" s="201" t="s">
        <v>2617</v>
      </c>
      <c r="F39" s="336">
        <v>478823</v>
      </c>
      <c r="G39" s="27">
        <f t="shared" si="2"/>
        <v>8883243</v>
      </c>
      <c r="H39" s="336">
        <v>478823</v>
      </c>
      <c r="I39" s="27">
        <f t="shared" si="3"/>
        <v>8883243</v>
      </c>
      <c r="J39" s="338" t="s">
        <v>16</v>
      </c>
      <c r="K39" s="53" t="s">
        <v>62</v>
      </c>
      <c r="L39" s="285"/>
    </row>
    <row r="40" spans="1:16" ht="25.5">
      <c r="A40" s="335">
        <v>36</v>
      </c>
      <c r="B40" s="199" t="s">
        <v>3238</v>
      </c>
      <c r="C40" s="199" t="s">
        <v>3207</v>
      </c>
      <c r="D40" s="200" t="s">
        <v>1637</v>
      </c>
      <c r="E40" s="201" t="s">
        <v>2603</v>
      </c>
      <c r="F40" s="336">
        <v>40579</v>
      </c>
      <c r="G40" s="27">
        <f t="shared" si="2"/>
        <v>8923822</v>
      </c>
      <c r="H40" s="336">
        <v>40579</v>
      </c>
      <c r="I40" s="27">
        <f t="shared" si="3"/>
        <v>8923822</v>
      </c>
      <c r="J40" s="338" t="s">
        <v>52</v>
      </c>
      <c r="K40" s="53" t="s">
        <v>67</v>
      </c>
      <c r="L40" s="285"/>
    </row>
    <row r="41" spans="1:16" ht="51">
      <c r="A41" s="335">
        <v>37</v>
      </c>
      <c r="B41" s="199" t="s">
        <v>80</v>
      </c>
      <c r="C41" s="199" t="s">
        <v>80</v>
      </c>
      <c r="D41" s="200" t="s">
        <v>3239</v>
      </c>
      <c r="E41" s="201" t="s">
        <v>3240</v>
      </c>
      <c r="F41" s="336">
        <v>135628</v>
      </c>
      <c r="G41" s="27">
        <f t="shared" si="2"/>
        <v>9059450</v>
      </c>
      <c r="H41" s="336">
        <v>135628</v>
      </c>
      <c r="I41" s="27">
        <f t="shared" si="3"/>
        <v>9059450</v>
      </c>
      <c r="J41" s="338" t="s">
        <v>13</v>
      </c>
      <c r="K41" s="53" t="s">
        <v>82</v>
      </c>
      <c r="L41" s="285"/>
    </row>
    <row r="42" spans="1:16" ht="25.5">
      <c r="A42" s="335">
        <v>38</v>
      </c>
      <c r="B42" s="199" t="s">
        <v>3210</v>
      </c>
      <c r="C42" s="199" t="s">
        <v>3210</v>
      </c>
      <c r="D42" s="200" t="s">
        <v>75</v>
      </c>
      <c r="E42" s="201" t="s">
        <v>2610</v>
      </c>
      <c r="F42" s="336">
        <v>172020</v>
      </c>
      <c r="G42" s="27">
        <f t="shared" si="2"/>
        <v>9231470</v>
      </c>
      <c r="H42" s="336">
        <v>172020</v>
      </c>
      <c r="I42" s="27">
        <f t="shared" si="3"/>
        <v>9231470</v>
      </c>
      <c r="J42" s="338" t="s">
        <v>46</v>
      </c>
      <c r="K42" s="53" t="s">
        <v>68</v>
      </c>
      <c r="L42" s="285"/>
    </row>
    <row r="43" spans="1:16" ht="25.5">
      <c r="A43" s="335">
        <v>39</v>
      </c>
      <c r="B43" s="199" t="s">
        <v>3210</v>
      </c>
      <c r="C43" s="199" t="s">
        <v>3210</v>
      </c>
      <c r="D43" s="200" t="s">
        <v>3241</v>
      </c>
      <c r="E43" s="201" t="s">
        <v>3242</v>
      </c>
      <c r="F43" s="336">
        <v>66160</v>
      </c>
      <c r="G43" s="27">
        <f t="shared" si="2"/>
        <v>9297630</v>
      </c>
      <c r="H43" s="336">
        <v>66160</v>
      </c>
      <c r="I43" s="27">
        <f t="shared" si="3"/>
        <v>9297630</v>
      </c>
      <c r="J43" s="338" t="s">
        <v>46</v>
      </c>
      <c r="K43" s="53" t="s">
        <v>68</v>
      </c>
      <c r="L43" s="285"/>
    </row>
    <row r="44" spans="1:16" ht="25.5">
      <c r="A44" s="335">
        <v>40</v>
      </c>
      <c r="B44" s="199" t="s">
        <v>3210</v>
      </c>
      <c r="C44" s="199" t="s">
        <v>3210</v>
      </c>
      <c r="D44" s="200" t="s">
        <v>1634</v>
      </c>
      <c r="E44" s="201" t="s">
        <v>1635</v>
      </c>
      <c r="F44" s="336">
        <v>11042</v>
      </c>
      <c r="G44" s="27">
        <f t="shared" si="2"/>
        <v>9308672</v>
      </c>
      <c r="H44" s="336">
        <v>11042</v>
      </c>
      <c r="I44" s="27">
        <f t="shared" si="3"/>
        <v>9308672</v>
      </c>
      <c r="J44" s="338" t="s">
        <v>46</v>
      </c>
      <c r="K44" s="53" t="s">
        <v>68</v>
      </c>
      <c r="L44" s="285"/>
    </row>
    <row r="45" spans="1:16" ht="38.25">
      <c r="A45" s="335">
        <v>41</v>
      </c>
      <c r="B45" s="199" t="s">
        <v>3210</v>
      </c>
      <c r="C45" s="199" t="s">
        <v>3210</v>
      </c>
      <c r="D45" s="200" t="s">
        <v>1650</v>
      </c>
      <c r="E45" s="201" t="s">
        <v>69</v>
      </c>
      <c r="F45" s="336">
        <v>191360</v>
      </c>
      <c r="G45" s="27">
        <f t="shared" si="2"/>
        <v>9500032</v>
      </c>
      <c r="H45" s="336">
        <v>191360</v>
      </c>
      <c r="I45" s="27">
        <f t="shared" si="3"/>
        <v>9500032</v>
      </c>
      <c r="J45" s="338" t="s">
        <v>46</v>
      </c>
      <c r="K45" s="53" t="s">
        <v>68</v>
      </c>
      <c r="L45" s="285"/>
    </row>
    <row r="46" spans="1:16" ht="38.25">
      <c r="A46" s="335">
        <v>42</v>
      </c>
      <c r="B46" s="199" t="s">
        <v>3210</v>
      </c>
      <c r="C46" s="199" t="s">
        <v>3210</v>
      </c>
      <c r="D46" s="200" t="s">
        <v>1648</v>
      </c>
      <c r="E46" s="201" t="s">
        <v>1649</v>
      </c>
      <c r="F46" s="336">
        <v>76544</v>
      </c>
      <c r="G46" s="27">
        <f t="shared" si="2"/>
        <v>9576576</v>
      </c>
      <c r="H46" s="336">
        <v>76544</v>
      </c>
      <c r="I46" s="27">
        <f t="shared" si="3"/>
        <v>9576576</v>
      </c>
      <c r="J46" s="338" t="s">
        <v>46</v>
      </c>
      <c r="K46" s="53" t="s">
        <v>68</v>
      </c>
      <c r="L46" s="285"/>
    </row>
    <row r="47" spans="1:16" ht="25.5">
      <c r="A47" s="335">
        <v>43</v>
      </c>
      <c r="B47" s="199" t="s">
        <v>3243</v>
      </c>
      <c r="C47" s="199" t="s">
        <v>3207</v>
      </c>
      <c r="D47" s="200" t="s">
        <v>1688</v>
      </c>
      <c r="E47" s="201" t="s">
        <v>2640</v>
      </c>
      <c r="F47" s="336">
        <v>42715</v>
      </c>
      <c r="G47" s="27">
        <f t="shared" si="2"/>
        <v>9619291</v>
      </c>
      <c r="H47" s="336">
        <v>42715</v>
      </c>
      <c r="I47" s="27">
        <f t="shared" si="3"/>
        <v>9619291</v>
      </c>
      <c r="J47" s="338" t="s">
        <v>52</v>
      </c>
      <c r="K47" s="53" t="s">
        <v>67</v>
      </c>
      <c r="L47" s="285"/>
    </row>
    <row r="48" spans="1:16" ht="25.5">
      <c r="A48" s="335">
        <v>44</v>
      </c>
      <c r="B48" s="199" t="s">
        <v>3210</v>
      </c>
      <c r="C48" s="199" t="s">
        <v>3210</v>
      </c>
      <c r="D48" s="200" t="s">
        <v>3244</v>
      </c>
      <c r="E48" s="201" t="s">
        <v>3245</v>
      </c>
      <c r="F48" s="336">
        <v>33080</v>
      </c>
      <c r="G48" s="27">
        <f t="shared" si="2"/>
        <v>9652371</v>
      </c>
      <c r="H48" s="336">
        <v>33080</v>
      </c>
      <c r="I48" s="27">
        <f t="shared" si="3"/>
        <v>9652371</v>
      </c>
      <c r="J48" s="338" t="s">
        <v>46</v>
      </c>
      <c r="K48" s="53" t="s">
        <v>68</v>
      </c>
      <c r="L48" s="285"/>
      <c r="M48" s="73"/>
      <c r="N48" s="73"/>
      <c r="O48" s="73"/>
      <c r="P48" s="73"/>
    </row>
    <row r="49" spans="1:17" ht="38.25">
      <c r="A49" s="335">
        <v>45</v>
      </c>
      <c r="B49" s="199" t="s">
        <v>3224</v>
      </c>
      <c r="C49" s="199" t="s">
        <v>3207</v>
      </c>
      <c r="D49" s="200" t="s">
        <v>3246</v>
      </c>
      <c r="E49" s="201" t="s">
        <v>3247</v>
      </c>
      <c r="F49" s="336">
        <v>27895</v>
      </c>
      <c r="G49" s="27">
        <f t="shared" si="2"/>
        <v>9680266</v>
      </c>
      <c r="H49" s="336">
        <v>27895</v>
      </c>
      <c r="I49" s="27">
        <f t="shared" si="3"/>
        <v>9680266</v>
      </c>
      <c r="J49" s="338" t="s">
        <v>52</v>
      </c>
      <c r="K49" s="53" t="s">
        <v>67</v>
      </c>
      <c r="L49" s="285"/>
      <c r="M49" s="73"/>
      <c r="N49" s="73"/>
      <c r="O49" s="73"/>
      <c r="P49" s="73"/>
    </row>
    <row r="50" spans="1:17" ht="51">
      <c r="A50" s="335">
        <v>46</v>
      </c>
      <c r="B50" s="199" t="s">
        <v>64</v>
      </c>
      <c r="C50" s="199" t="s">
        <v>64</v>
      </c>
      <c r="D50" s="200" t="s">
        <v>3248</v>
      </c>
      <c r="E50" s="201" t="s">
        <v>3249</v>
      </c>
      <c r="F50" s="336">
        <v>85217</v>
      </c>
      <c r="G50" s="27">
        <f t="shared" si="2"/>
        <v>9765483</v>
      </c>
      <c r="H50" s="336">
        <v>85217</v>
      </c>
      <c r="I50" s="27">
        <f t="shared" si="3"/>
        <v>9765483</v>
      </c>
      <c r="J50" s="123" t="s">
        <v>11</v>
      </c>
      <c r="K50" s="53" t="s">
        <v>65</v>
      </c>
      <c r="L50" s="285"/>
      <c r="M50" s="73"/>
      <c r="N50" s="73"/>
      <c r="O50" s="73"/>
      <c r="P50" s="73"/>
    </row>
    <row r="51" spans="1:17" ht="51">
      <c r="A51" s="335">
        <v>47</v>
      </c>
      <c r="B51" s="199" t="s">
        <v>3201</v>
      </c>
      <c r="C51" s="199" t="s">
        <v>3202</v>
      </c>
      <c r="D51" s="200" t="s">
        <v>1657</v>
      </c>
      <c r="E51" s="201" t="s">
        <v>1658</v>
      </c>
      <c r="F51" s="336">
        <v>684253</v>
      </c>
      <c r="G51" s="27">
        <f t="shared" si="2"/>
        <v>10449736</v>
      </c>
      <c r="H51" s="336">
        <v>684253</v>
      </c>
      <c r="I51" s="27">
        <f t="shared" si="3"/>
        <v>10449736</v>
      </c>
      <c r="J51" s="123" t="s">
        <v>14</v>
      </c>
      <c r="K51" s="53" t="s">
        <v>63</v>
      </c>
      <c r="L51" s="285"/>
      <c r="M51" s="73"/>
      <c r="N51" s="73"/>
      <c r="O51" s="73"/>
      <c r="P51" s="73"/>
    </row>
    <row r="52" spans="1:17" ht="51">
      <c r="A52" s="335">
        <v>48</v>
      </c>
      <c r="B52" s="199" t="s">
        <v>3201</v>
      </c>
      <c r="C52" s="199" t="s">
        <v>3202</v>
      </c>
      <c r="D52" s="200" t="s">
        <v>3250</v>
      </c>
      <c r="E52" s="201" t="s">
        <v>3251</v>
      </c>
      <c r="F52" s="336">
        <v>251408</v>
      </c>
      <c r="G52" s="27">
        <f t="shared" si="2"/>
        <v>10701144</v>
      </c>
      <c r="H52" s="336">
        <v>251408</v>
      </c>
      <c r="I52" s="27">
        <f t="shared" si="3"/>
        <v>10701144</v>
      </c>
      <c r="J52" s="123" t="s">
        <v>14</v>
      </c>
      <c r="K52" s="53" t="s">
        <v>63</v>
      </c>
      <c r="L52" s="285"/>
      <c r="M52" s="73"/>
      <c r="N52" s="73"/>
      <c r="O52" s="73"/>
      <c r="P52" s="73"/>
    </row>
    <row r="53" spans="1:17" ht="38.25">
      <c r="A53" s="335">
        <v>49</v>
      </c>
      <c r="B53" s="199" t="s">
        <v>3225</v>
      </c>
      <c r="C53" s="199" t="s">
        <v>3202</v>
      </c>
      <c r="D53" s="200" t="s">
        <v>2623</v>
      </c>
      <c r="E53" s="201" t="s">
        <v>2624</v>
      </c>
      <c r="F53" s="336">
        <v>103301</v>
      </c>
      <c r="G53" s="27">
        <f t="shared" si="2"/>
        <v>10804445</v>
      </c>
      <c r="H53" s="336">
        <v>103301</v>
      </c>
      <c r="I53" s="27">
        <f t="shared" si="3"/>
        <v>10804445</v>
      </c>
      <c r="J53" s="123" t="s">
        <v>14</v>
      </c>
      <c r="K53" s="53" t="s">
        <v>63</v>
      </c>
      <c r="L53" s="285"/>
      <c r="M53" s="73"/>
      <c r="N53" s="73"/>
      <c r="O53" s="73"/>
      <c r="P53" s="73"/>
    </row>
    <row r="54" spans="1:17" ht="38.25">
      <c r="A54" s="335">
        <v>50</v>
      </c>
      <c r="B54" s="199" t="s">
        <v>3225</v>
      </c>
      <c r="C54" s="199" t="s">
        <v>3202</v>
      </c>
      <c r="D54" s="200" t="s">
        <v>3252</v>
      </c>
      <c r="E54" s="201" t="s">
        <v>1656</v>
      </c>
      <c r="F54" s="336">
        <v>67500</v>
      </c>
      <c r="G54" s="27">
        <f t="shared" si="2"/>
        <v>10871945</v>
      </c>
      <c r="H54" s="336">
        <v>67500</v>
      </c>
      <c r="I54" s="27">
        <f t="shared" si="3"/>
        <v>10871945</v>
      </c>
      <c r="J54" s="123" t="s">
        <v>14</v>
      </c>
      <c r="K54" s="53" t="s">
        <v>63</v>
      </c>
      <c r="L54" s="285"/>
      <c r="M54" s="73"/>
      <c r="N54" s="73"/>
      <c r="O54" s="73"/>
      <c r="P54" s="73"/>
    </row>
    <row r="55" spans="1:17" ht="25.5">
      <c r="A55" s="335">
        <v>51</v>
      </c>
      <c r="B55" s="199" t="s">
        <v>3201</v>
      </c>
      <c r="C55" s="199" t="s">
        <v>3202</v>
      </c>
      <c r="D55" s="200" t="s">
        <v>1672</v>
      </c>
      <c r="E55" s="201" t="s">
        <v>2625</v>
      </c>
      <c r="F55" s="336">
        <v>157848</v>
      </c>
      <c r="G55" s="27">
        <f t="shared" si="2"/>
        <v>11029793</v>
      </c>
      <c r="H55" s="336">
        <v>157848</v>
      </c>
      <c r="I55" s="27">
        <f t="shared" si="3"/>
        <v>11029793</v>
      </c>
      <c r="J55" s="123" t="s">
        <v>14</v>
      </c>
      <c r="K55" s="53" t="s">
        <v>63</v>
      </c>
      <c r="L55" s="285"/>
      <c r="M55" s="73"/>
      <c r="N55" s="73"/>
      <c r="O55" s="73"/>
      <c r="P55" s="73"/>
    </row>
    <row r="56" spans="1:17" ht="25.5">
      <c r="A56" s="335">
        <v>52</v>
      </c>
      <c r="B56" s="199" t="s">
        <v>3225</v>
      </c>
      <c r="C56" s="199" t="s">
        <v>3202</v>
      </c>
      <c r="D56" s="200" t="s">
        <v>1670</v>
      </c>
      <c r="E56" s="201" t="s">
        <v>1671</v>
      </c>
      <c r="F56" s="336">
        <v>29661</v>
      </c>
      <c r="G56" s="27">
        <f t="shared" si="2"/>
        <v>11059454</v>
      </c>
      <c r="H56" s="336">
        <v>29661</v>
      </c>
      <c r="I56" s="27">
        <f t="shared" si="3"/>
        <v>11059454</v>
      </c>
      <c r="J56" s="123" t="s">
        <v>14</v>
      </c>
      <c r="K56" s="53" t="s">
        <v>63</v>
      </c>
      <c r="L56" s="285"/>
      <c r="M56" s="73"/>
      <c r="N56" s="73"/>
      <c r="O56" s="73"/>
      <c r="P56" s="73"/>
    </row>
    <row r="57" spans="1:17" ht="38.25">
      <c r="A57" s="335">
        <v>53</v>
      </c>
      <c r="B57" s="199" t="s">
        <v>3225</v>
      </c>
      <c r="C57" s="199" t="s">
        <v>3202</v>
      </c>
      <c r="D57" s="200" t="s">
        <v>1669</v>
      </c>
      <c r="E57" s="201" t="s">
        <v>2626</v>
      </c>
      <c r="F57" s="336">
        <v>41812</v>
      </c>
      <c r="G57" s="27">
        <f t="shared" si="2"/>
        <v>11101266</v>
      </c>
      <c r="H57" s="336">
        <v>41812</v>
      </c>
      <c r="I57" s="27">
        <f t="shared" si="3"/>
        <v>11101266</v>
      </c>
      <c r="J57" s="123" t="s">
        <v>14</v>
      </c>
      <c r="K57" s="53" t="s">
        <v>63</v>
      </c>
      <c r="L57" s="285"/>
      <c r="M57" s="73"/>
      <c r="N57" s="73"/>
      <c r="O57" s="73"/>
      <c r="P57" s="73"/>
    </row>
    <row r="58" spans="1:17" ht="25.5">
      <c r="A58" s="335">
        <v>54</v>
      </c>
      <c r="B58" s="199" t="s">
        <v>3225</v>
      </c>
      <c r="C58" s="199" t="s">
        <v>3202</v>
      </c>
      <c r="D58" s="200" t="s">
        <v>1648</v>
      </c>
      <c r="E58" s="201" t="s">
        <v>1668</v>
      </c>
      <c r="F58" s="336">
        <v>95680</v>
      </c>
      <c r="G58" s="27">
        <f t="shared" si="2"/>
        <v>11196946</v>
      </c>
      <c r="H58" s="336">
        <v>95680</v>
      </c>
      <c r="I58" s="27">
        <f t="shared" si="3"/>
        <v>11196946</v>
      </c>
      <c r="J58" s="123" t="s">
        <v>14</v>
      </c>
      <c r="K58" s="53" t="s">
        <v>63</v>
      </c>
      <c r="L58" s="285"/>
      <c r="M58" s="73"/>
      <c r="N58" s="73"/>
      <c r="O58" s="73"/>
      <c r="P58" s="73"/>
    </row>
    <row r="59" spans="1:17" ht="25.5">
      <c r="A59" s="335">
        <v>55</v>
      </c>
      <c r="B59" s="199" t="s">
        <v>3225</v>
      </c>
      <c r="C59" s="199" t="s">
        <v>3202</v>
      </c>
      <c r="D59" s="200" t="s">
        <v>1667</v>
      </c>
      <c r="E59" s="201" t="s">
        <v>2627</v>
      </c>
      <c r="F59" s="336">
        <v>478400</v>
      </c>
      <c r="G59" s="27">
        <f t="shared" si="2"/>
        <v>11675346</v>
      </c>
      <c r="H59" s="336">
        <v>478400</v>
      </c>
      <c r="I59" s="27">
        <f t="shared" si="3"/>
        <v>11675346</v>
      </c>
      <c r="J59" s="123" t="s">
        <v>14</v>
      </c>
      <c r="K59" s="53" t="s">
        <v>63</v>
      </c>
      <c r="L59" s="83"/>
      <c r="M59" s="73"/>
      <c r="N59" s="73"/>
      <c r="O59" s="73"/>
      <c r="P59" s="73"/>
    </row>
    <row r="60" spans="1:17" ht="25.5">
      <c r="A60" s="335">
        <v>56</v>
      </c>
      <c r="B60" s="199" t="s">
        <v>3225</v>
      </c>
      <c r="C60" s="199" t="s">
        <v>3202</v>
      </c>
      <c r="D60" s="200" t="s">
        <v>1665</v>
      </c>
      <c r="E60" s="201" t="s">
        <v>1666</v>
      </c>
      <c r="F60" s="336">
        <v>694638</v>
      </c>
      <c r="G60" s="27">
        <f t="shared" si="2"/>
        <v>12369984</v>
      </c>
      <c r="H60" s="336">
        <v>694638</v>
      </c>
      <c r="I60" s="27">
        <f t="shared" si="3"/>
        <v>12369984</v>
      </c>
      <c r="J60" s="123" t="s">
        <v>14</v>
      </c>
      <c r="K60" s="53" t="s">
        <v>63</v>
      </c>
      <c r="L60" s="285"/>
      <c r="M60" s="73"/>
      <c r="N60" s="73"/>
      <c r="O60" s="73"/>
      <c r="P60" s="73"/>
    </row>
    <row r="61" spans="1:17" ht="25.5">
      <c r="A61" s="335">
        <v>57</v>
      </c>
      <c r="B61" s="199" t="s">
        <v>3225</v>
      </c>
      <c r="C61" s="199" t="s">
        <v>3202</v>
      </c>
      <c r="D61" s="200" t="s">
        <v>1663</v>
      </c>
      <c r="E61" s="201" t="s">
        <v>1664</v>
      </c>
      <c r="F61" s="336">
        <v>210496</v>
      </c>
      <c r="G61" s="27">
        <f t="shared" si="2"/>
        <v>12580480</v>
      </c>
      <c r="H61" s="336">
        <v>210496</v>
      </c>
      <c r="I61" s="27">
        <f t="shared" si="3"/>
        <v>12580480</v>
      </c>
      <c r="J61" s="123" t="s">
        <v>14</v>
      </c>
      <c r="K61" s="53" t="s">
        <v>63</v>
      </c>
      <c r="L61" s="285"/>
      <c r="M61" s="73"/>
      <c r="N61" s="73"/>
      <c r="O61" s="73"/>
      <c r="P61" s="73"/>
    </row>
    <row r="62" spans="1:17" ht="25.5">
      <c r="A62" s="335">
        <v>58</v>
      </c>
      <c r="B62" s="199" t="s">
        <v>3201</v>
      </c>
      <c r="C62" s="199" t="s">
        <v>3202</v>
      </c>
      <c r="D62" s="200" t="s">
        <v>1661</v>
      </c>
      <c r="E62" s="201" t="s">
        <v>1662</v>
      </c>
      <c r="F62" s="336">
        <v>85545</v>
      </c>
      <c r="G62" s="27">
        <f t="shared" si="2"/>
        <v>12666025</v>
      </c>
      <c r="H62" s="336">
        <v>85545</v>
      </c>
      <c r="I62" s="27">
        <f t="shared" si="3"/>
        <v>12666025</v>
      </c>
      <c r="J62" s="123" t="s">
        <v>14</v>
      </c>
      <c r="K62" s="53" t="s">
        <v>63</v>
      </c>
      <c r="L62" s="285"/>
      <c r="M62" s="73"/>
      <c r="N62" s="73"/>
      <c r="O62" s="73"/>
      <c r="P62" s="73"/>
    </row>
    <row r="63" spans="1:17" ht="38.25">
      <c r="A63" s="335">
        <v>59</v>
      </c>
      <c r="B63" s="199" t="s">
        <v>3225</v>
      </c>
      <c r="C63" s="199" t="s">
        <v>3202</v>
      </c>
      <c r="D63" s="200" t="s">
        <v>1660</v>
      </c>
      <c r="E63" s="201" t="s">
        <v>2629</v>
      </c>
      <c r="F63" s="336">
        <v>127388</v>
      </c>
      <c r="G63" s="27">
        <f t="shared" si="2"/>
        <v>12793413</v>
      </c>
      <c r="H63" s="336">
        <v>127388</v>
      </c>
      <c r="I63" s="27">
        <f t="shared" si="3"/>
        <v>12793413</v>
      </c>
      <c r="J63" s="123" t="s">
        <v>14</v>
      </c>
      <c r="K63" s="53" t="s">
        <v>63</v>
      </c>
      <c r="L63" s="285"/>
      <c r="M63" s="73"/>
      <c r="N63" s="73"/>
      <c r="O63" s="73"/>
      <c r="P63" s="73"/>
    </row>
    <row r="64" spans="1:17" ht="25.5">
      <c r="A64" s="335">
        <v>60</v>
      </c>
      <c r="B64" s="199" t="s">
        <v>3225</v>
      </c>
      <c r="C64" s="199" t="s">
        <v>3202</v>
      </c>
      <c r="D64" s="200" t="s">
        <v>70</v>
      </c>
      <c r="E64" s="201" t="s">
        <v>1659</v>
      </c>
      <c r="F64" s="336">
        <v>30618</v>
      </c>
      <c r="G64" s="27">
        <f t="shared" si="2"/>
        <v>12824031</v>
      </c>
      <c r="H64" s="336">
        <v>30618</v>
      </c>
      <c r="I64" s="27">
        <f t="shared" si="3"/>
        <v>12824031</v>
      </c>
      <c r="J64" s="123" t="s">
        <v>14</v>
      </c>
      <c r="K64" s="53" t="s">
        <v>63</v>
      </c>
      <c r="L64" s="285"/>
      <c r="M64" s="73"/>
      <c r="N64" s="73"/>
      <c r="O64" s="73"/>
      <c r="P64" s="73"/>
      <c r="Q64" s="83"/>
    </row>
    <row r="65" spans="1:17" ht="38.25">
      <c r="A65" s="335">
        <v>61</v>
      </c>
      <c r="B65" s="199" t="s">
        <v>3243</v>
      </c>
      <c r="C65" s="199" t="s">
        <v>3207</v>
      </c>
      <c r="D65" s="200" t="s">
        <v>3228</v>
      </c>
      <c r="E65" s="201" t="s">
        <v>3229</v>
      </c>
      <c r="F65" s="336">
        <v>14585</v>
      </c>
      <c r="G65" s="27">
        <f t="shared" si="2"/>
        <v>12838616</v>
      </c>
      <c r="H65" s="336">
        <v>14585</v>
      </c>
      <c r="I65" s="27">
        <f t="shared" si="3"/>
        <v>12838616</v>
      </c>
      <c r="J65" s="338" t="s">
        <v>52</v>
      </c>
      <c r="K65" s="53" t="s">
        <v>67</v>
      </c>
      <c r="L65" s="285"/>
      <c r="M65" s="73"/>
      <c r="N65" s="73"/>
      <c r="O65" s="73"/>
      <c r="P65" s="73"/>
      <c r="Q65" s="83"/>
    </row>
    <row r="66" spans="1:17" ht="38.25">
      <c r="A66" s="335">
        <v>62</v>
      </c>
      <c r="B66" s="199" t="s">
        <v>80</v>
      </c>
      <c r="C66" s="199" t="s">
        <v>80</v>
      </c>
      <c r="D66" s="200" t="s">
        <v>1620</v>
      </c>
      <c r="E66" s="201" t="s">
        <v>3253</v>
      </c>
      <c r="F66" s="336">
        <v>441668</v>
      </c>
      <c r="G66" s="27">
        <f t="shared" si="2"/>
        <v>13280284</v>
      </c>
      <c r="H66" s="336">
        <v>441668</v>
      </c>
      <c r="I66" s="27">
        <f t="shared" si="3"/>
        <v>13280284</v>
      </c>
      <c r="J66" s="338" t="s">
        <v>13</v>
      </c>
      <c r="K66" s="53" t="s">
        <v>82</v>
      </c>
      <c r="L66" s="285"/>
      <c r="M66" s="73"/>
      <c r="N66" s="73"/>
      <c r="O66" s="73"/>
      <c r="P66" s="73"/>
      <c r="Q66" s="83"/>
    </row>
    <row r="67" spans="1:17" ht="25.5">
      <c r="A67" s="335">
        <v>63</v>
      </c>
      <c r="B67" s="199" t="s">
        <v>80</v>
      </c>
      <c r="C67" s="199" t="s">
        <v>80</v>
      </c>
      <c r="D67" s="200" t="s">
        <v>3254</v>
      </c>
      <c r="E67" s="201" t="s">
        <v>3255</v>
      </c>
      <c r="F67" s="336">
        <v>71122</v>
      </c>
      <c r="G67" s="27">
        <f t="shared" si="2"/>
        <v>13351406</v>
      </c>
      <c r="H67" s="336">
        <v>71122</v>
      </c>
      <c r="I67" s="27">
        <f t="shared" si="3"/>
        <v>13351406</v>
      </c>
      <c r="J67" s="338" t="s">
        <v>13</v>
      </c>
      <c r="K67" s="53" t="s">
        <v>82</v>
      </c>
      <c r="L67" s="285"/>
      <c r="M67" s="73"/>
      <c r="N67" s="73"/>
      <c r="O67" s="73"/>
      <c r="P67" s="73"/>
      <c r="Q67" s="83"/>
    </row>
    <row r="68" spans="1:17" ht="25.5">
      <c r="A68" s="335">
        <v>64</v>
      </c>
      <c r="B68" s="199" t="s">
        <v>80</v>
      </c>
      <c r="C68" s="199" t="s">
        <v>80</v>
      </c>
      <c r="D68" s="200" t="s">
        <v>1622</v>
      </c>
      <c r="E68" s="201" t="s">
        <v>2597</v>
      </c>
      <c r="F68" s="336">
        <v>67134</v>
      </c>
      <c r="G68" s="27">
        <f t="shared" si="2"/>
        <v>13418540</v>
      </c>
      <c r="H68" s="336">
        <v>67134</v>
      </c>
      <c r="I68" s="27">
        <f t="shared" si="3"/>
        <v>13418540</v>
      </c>
      <c r="J68" s="338" t="s">
        <v>13</v>
      </c>
      <c r="K68" s="53" t="s">
        <v>82</v>
      </c>
      <c r="L68" s="285"/>
      <c r="M68" s="73"/>
      <c r="N68" s="73"/>
      <c r="O68" s="73"/>
      <c r="P68" s="73"/>
      <c r="Q68" s="83"/>
    </row>
    <row r="69" spans="1:17" ht="38.25">
      <c r="A69" s="335">
        <v>65</v>
      </c>
      <c r="B69" s="199" t="s">
        <v>80</v>
      </c>
      <c r="C69" s="199" t="s">
        <v>80</v>
      </c>
      <c r="D69" s="200" t="s">
        <v>3256</v>
      </c>
      <c r="E69" s="201" t="s">
        <v>2621</v>
      </c>
      <c r="F69" s="336">
        <v>180350</v>
      </c>
      <c r="G69" s="27">
        <f t="shared" si="2"/>
        <v>13598890</v>
      </c>
      <c r="H69" s="336">
        <v>180350</v>
      </c>
      <c r="I69" s="27">
        <f t="shared" si="3"/>
        <v>13598890</v>
      </c>
      <c r="J69" s="338" t="s">
        <v>13</v>
      </c>
      <c r="K69" s="53" t="s">
        <v>82</v>
      </c>
      <c r="L69" s="285"/>
      <c r="M69" s="73"/>
      <c r="N69" s="73"/>
      <c r="O69" s="73"/>
      <c r="P69" s="73"/>
      <c r="Q69" s="83"/>
    </row>
    <row r="70" spans="1:17" ht="25.5">
      <c r="A70" s="335">
        <v>66</v>
      </c>
      <c r="B70" s="199" t="s">
        <v>80</v>
      </c>
      <c r="C70" s="199" t="s">
        <v>80</v>
      </c>
      <c r="D70" s="200" t="s">
        <v>1675</v>
      </c>
      <c r="E70" s="201" t="s">
        <v>2599</v>
      </c>
      <c r="F70" s="336">
        <v>18794</v>
      </c>
      <c r="G70" s="27">
        <f t="shared" ref="G70:G101" si="4">F70+G69</f>
        <v>13617684</v>
      </c>
      <c r="H70" s="336">
        <v>18794</v>
      </c>
      <c r="I70" s="27">
        <f t="shared" ref="I70:I101" si="5">H70+I69</f>
        <v>13617684</v>
      </c>
      <c r="J70" s="338" t="s">
        <v>13</v>
      </c>
      <c r="K70" s="53" t="s">
        <v>82</v>
      </c>
      <c r="L70" s="285"/>
      <c r="M70" s="73"/>
      <c r="N70" s="73"/>
      <c r="O70" s="73"/>
      <c r="P70" s="73"/>
      <c r="Q70" s="83"/>
    </row>
    <row r="71" spans="1:17" ht="25.5">
      <c r="A71" s="335">
        <v>67</v>
      </c>
      <c r="B71" s="199" t="s">
        <v>3210</v>
      </c>
      <c r="C71" s="199" t="s">
        <v>3210</v>
      </c>
      <c r="D71" s="200" t="s">
        <v>3257</v>
      </c>
      <c r="E71" s="201" t="s">
        <v>1636</v>
      </c>
      <c r="F71" s="336">
        <v>35333</v>
      </c>
      <c r="G71" s="27">
        <f t="shared" si="4"/>
        <v>13653017</v>
      </c>
      <c r="H71" s="336">
        <v>35333</v>
      </c>
      <c r="I71" s="27">
        <f t="shared" si="5"/>
        <v>13653017</v>
      </c>
      <c r="J71" s="338" t="s">
        <v>46</v>
      </c>
      <c r="K71" s="53" t="s">
        <v>68</v>
      </c>
      <c r="L71" s="285"/>
      <c r="M71" s="73"/>
      <c r="N71" s="73"/>
      <c r="O71" s="73"/>
      <c r="P71" s="73"/>
      <c r="Q71" s="83"/>
    </row>
    <row r="72" spans="1:17" ht="25.5">
      <c r="A72" s="335">
        <v>68</v>
      </c>
      <c r="B72" s="199" t="s">
        <v>3210</v>
      </c>
      <c r="C72" s="199" t="s">
        <v>3210</v>
      </c>
      <c r="D72" s="200" t="s">
        <v>3258</v>
      </c>
      <c r="E72" s="201" t="s">
        <v>3259</v>
      </c>
      <c r="F72" s="336">
        <v>124050</v>
      </c>
      <c r="G72" s="27">
        <f t="shared" si="4"/>
        <v>13777067</v>
      </c>
      <c r="H72" s="336">
        <v>124050</v>
      </c>
      <c r="I72" s="27">
        <f t="shared" si="5"/>
        <v>13777067</v>
      </c>
      <c r="J72" s="338" t="s">
        <v>46</v>
      </c>
      <c r="K72" s="53" t="s">
        <v>68</v>
      </c>
      <c r="L72" s="285"/>
      <c r="M72" s="73"/>
      <c r="N72" s="73"/>
      <c r="O72" s="73"/>
      <c r="P72" s="73"/>
      <c r="Q72" s="83"/>
    </row>
    <row r="73" spans="1:17" ht="25.5">
      <c r="A73" s="335">
        <v>69</v>
      </c>
      <c r="B73" s="199" t="s">
        <v>3210</v>
      </c>
      <c r="C73" s="199" t="s">
        <v>3210</v>
      </c>
      <c r="D73" s="200" t="s">
        <v>3260</v>
      </c>
      <c r="E73" s="201" t="s">
        <v>3261</v>
      </c>
      <c r="F73" s="336">
        <v>25637</v>
      </c>
      <c r="G73" s="27">
        <f t="shared" si="4"/>
        <v>13802704</v>
      </c>
      <c r="H73" s="336">
        <v>25637</v>
      </c>
      <c r="I73" s="27">
        <f t="shared" si="5"/>
        <v>13802704</v>
      </c>
      <c r="J73" s="338" t="s">
        <v>46</v>
      </c>
      <c r="K73" s="53" t="s">
        <v>68</v>
      </c>
      <c r="L73" s="285"/>
      <c r="M73" s="73"/>
      <c r="N73" s="73"/>
      <c r="O73" s="73"/>
      <c r="P73" s="73"/>
      <c r="Q73" s="83"/>
    </row>
    <row r="74" spans="1:17" ht="89.25">
      <c r="A74" s="335">
        <v>70</v>
      </c>
      <c r="B74" s="199" t="s">
        <v>3210</v>
      </c>
      <c r="C74" s="199" t="s">
        <v>3210</v>
      </c>
      <c r="D74" s="200" t="s">
        <v>3262</v>
      </c>
      <c r="E74" s="201" t="s">
        <v>3263</v>
      </c>
      <c r="F74" s="336">
        <v>499839</v>
      </c>
      <c r="G74" s="27">
        <f t="shared" si="4"/>
        <v>14302543</v>
      </c>
      <c r="H74" s="336">
        <v>499839</v>
      </c>
      <c r="I74" s="27">
        <f t="shared" si="5"/>
        <v>14302543</v>
      </c>
      <c r="J74" s="338" t="s">
        <v>46</v>
      </c>
      <c r="K74" s="53" t="s">
        <v>68</v>
      </c>
      <c r="L74" s="285"/>
      <c r="M74" s="73"/>
      <c r="N74" s="73"/>
      <c r="O74" s="73"/>
      <c r="P74" s="78"/>
      <c r="Q74" s="83"/>
    </row>
    <row r="75" spans="1:17" ht="38.25">
      <c r="A75" s="335">
        <v>71</v>
      </c>
      <c r="B75" s="199" t="s">
        <v>3210</v>
      </c>
      <c r="C75" s="199" t="s">
        <v>3210</v>
      </c>
      <c r="D75" s="200" t="s">
        <v>1652</v>
      </c>
      <c r="E75" s="201" t="s">
        <v>1653</v>
      </c>
      <c r="F75" s="336">
        <v>54767</v>
      </c>
      <c r="G75" s="27">
        <f t="shared" si="4"/>
        <v>14357310</v>
      </c>
      <c r="H75" s="336">
        <v>54767</v>
      </c>
      <c r="I75" s="27">
        <f t="shared" si="5"/>
        <v>14357310</v>
      </c>
      <c r="J75" s="338" t="s">
        <v>46</v>
      </c>
      <c r="K75" s="53" t="s">
        <v>68</v>
      </c>
      <c r="L75" s="285"/>
      <c r="M75" s="73"/>
      <c r="N75" s="73"/>
      <c r="O75" s="73"/>
      <c r="P75" s="73"/>
      <c r="Q75" s="83"/>
    </row>
    <row r="76" spans="1:17" ht="25.5">
      <c r="A76" s="335">
        <v>72</v>
      </c>
      <c r="B76" s="199" t="s">
        <v>3210</v>
      </c>
      <c r="C76" s="199" t="s">
        <v>3210</v>
      </c>
      <c r="D76" s="200" t="s">
        <v>1651</v>
      </c>
      <c r="E76" s="201" t="s">
        <v>2632</v>
      </c>
      <c r="F76" s="336">
        <v>415185</v>
      </c>
      <c r="G76" s="27">
        <f t="shared" si="4"/>
        <v>14772495</v>
      </c>
      <c r="H76" s="336">
        <v>415185</v>
      </c>
      <c r="I76" s="27">
        <f t="shared" si="5"/>
        <v>14772495</v>
      </c>
      <c r="J76" s="338" t="s">
        <v>46</v>
      </c>
      <c r="K76" s="53" t="s">
        <v>68</v>
      </c>
      <c r="L76" s="285"/>
      <c r="M76" s="73"/>
      <c r="N76" s="73"/>
      <c r="O76" s="73"/>
      <c r="P76" s="73"/>
      <c r="Q76" s="83"/>
    </row>
    <row r="77" spans="1:17" ht="63.75">
      <c r="A77" s="335">
        <v>73</v>
      </c>
      <c r="B77" s="199" t="s">
        <v>64</v>
      </c>
      <c r="C77" s="199" t="s">
        <v>64</v>
      </c>
      <c r="D77" s="200" t="s">
        <v>3264</v>
      </c>
      <c r="E77" s="201" t="s">
        <v>3265</v>
      </c>
      <c r="F77" s="336">
        <v>24066</v>
      </c>
      <c r="G77" s="27">
        <f t="shared" si="4"/>
        <v>14796561</v>
      </c>
      <c r="H77" s="336">
        <v>24066</v>
      </c>
      <c r="I77" s="27">
        <f t="shared" si="5"/>
        <v>14796561</v>
      </c>
      <c r="J77" s="123" t="s">
        <v>11</v>
      </c>
      <c r="K77" s="53" t="s">
        <v>65</v>
      </c>
      <c r="L77" s="285"/>
      <c r="M77" s="73"/>
      <c r="N77" s="73"/>
      <c r="O77" s="73"/>
      <c r="P77" s="73"/>
      <c r="Q77" s="83"/>
    </row>
    <row r="78" spans="1:17" ht="51">
      <c r="A78" s="335">
        <v>74</v>
      </c>
      <c r="B78" s="199" t="s">
        <v>80</v>
      </c>
      <c r="C78" s="199" t="s">
        <v>80</v>
      </c>
      <c r="D78" s="200" t="s">
        <v>1621</v>
      </c>
      <c r="E78" s="201" t="s">
        <v>2598</v>
      </c>
      <c r="F78" s="336">
        <v>287040</v>
      </c>
      <c r="G78" s="27">
        <f t="shared" si="4"/>
        <v>15083601</v>
      </c>
      <c r="H78" s="336">
        <v>287040</v>
      </c>
      <c r="I78" s="27">
        <f t="shared" si="5"/>
        <v>15083601</v>
      </c>
      <c r="J78" s="338" t="s">
        <v>13</v>
      </c>
      <c r="K78" s="53" t="s">
        <v>82</v>
      </c>
      <c r="L78" s="77"/>
      <c r="M78" s="78"/>
      <c r="N78" s="78"/>
      <c r="O78" s="78"/>
      <c r="P78" s="78"/>
      <c r="Q78" s="77"/>
    </row>
    <row r="79" spans="1:17" ht="38.25">
      <c r="A79" s="335">
        <v>75</v>
      </c>
      <c r="B79" s="199" t="s">
        <v>80</v>
      </c>
      <c r="C79" s="199" t="s">
        <v>80</v>
      </c>
      <c r="D79" s="200" t="s">
        <v>3266</v>
      </c>
      <c r="E79" s="201" t="s">
        <v>3267</v>
      </c>
      <c r="F79" s="336">
        <v>57890</v>
      </c>
      <c r="G79" s="27">
        <f t="shared" si="4"/>
        <v>15141491</v>
      </c>
      <c r="H79" s="336">
        <v>57890</v>
      </c>
      <c r="I79" s="27">
        <f t="shared" si="5"/>
        <v>15141491</v>
      </c>
      <c r="J79" s="338" t="s">
        <v>13</v>
      </c>
      <c r="K79" s="53" t="s">
        <v>82</v>
      </c>
      <c r="L79" s="285"/>
      <c r="M79" s="286"/>
      <c r="N79" s="286"/>
      <c r="O79" s="286"/>
      <c r="P79" s="286"/>
      <c r="Q79" s="73"/>
    </row>
    <row r="80" spans="1:17" ht="25.5">
      <c r="A80" s="335">
        <v>76</v>
      </c>
      <c r="B80" s="199" t="s">
        <v>80</v>
      </c>
      <c r="C80" s="199" t="s">
        <v>80</v>
      </c>
      <c r="D80" s="200" t="s">
        <v>3268</v>
      </c>
      <c r="E80" s="201" t="s">
        <v>3269</v>
      </c>
      <c r="F80" s="336">
        <v>162092</v>
      </c>
      <c r="G80" s="27">
        <f t="shared" si="4"/>
        <v>15303583</v>
      </c>
      <c r="H80" s="336">
        <v>162092</v>
      </c>
      <c r="I80" s="27">
        <f t="shared" si="5"/>
        <v>15303583</v>
      </c>
      <c r="J80" s="123" t="s">
        <v>13</v>
      </c>
      <c r="K80" s="53" t="s">
        <v>82</v>
      </c>
      <c r="L80" s="77"/>
      <c r="M80" s="78"/>
      <c r="N80" s="78"/>
      <c r="O80" s="78"/>
      <c r="P80" s="78"/>
      <c r="Q80" s="78"/>
    </row>
    <row r="81" spans="1:17" ht="25.5">
      <c r="A81" s="335">
        <v>77</v>
      </c>
      <c r="B81" s="199" t="s">
        <v>80</v>
      </c>
      <c r="C81" s="199" t="s">
        <v>80</v>
      </c>
      <c r="D81" s="200" t="s">
        <v>3270</v>
      </c>
      <c r="E81" s="201" t="s">
        <v>1629</v>
      </c>
      <c r="F81" s="336">
        <v>47700</v>
      </c>
      <c r="G81" s="27">
        <f t="shared" si="4"/>
        <v>15351283</v>
      </c>
      <c r="H81" s="336">
        <v>47700</v>
      </c>
      <c r="I81" s="27">
        <f t="shared" si="5"/>
        <v>15351283</v>
      </c>
      <c r="J81" s="123" t="s">
        <v>13</v>
      </c>
      <c r="K81" s="53" t="s">
        <v>82</v>
      </c>
      <c r="L81" s="77"/>
      <c r="M81" s="78"/>
      <c r="N81" s="78"/>
      <c r="O81" s="78"/>
      <c r="P81" s="78"/>
      <c r="Q81" s="78"/>
    </row>
    <row r="82" spans="1:17" ht="25.5">
      <c r="A82" s="335">
        <v>78</v>
      </c>
      <c r="B82" s="199" t="s">
        <v>80</v>
      </c>
      <c r="C82" s="199" t="s">
        <v>80</v>
      </c>
      <c r="D82" s="200" t="s">
        <v>3271</v>
      </c>
      <c r="E82" s="201" t="s">
        <v>3272</v>
      </c>
      <c r="F82" s="336">
        <v>32253</v>
      </c>
      <c r="G82" s="27">
        <f t="shared" si="4"/>
        <v>15383536</v>
      </c>
      <c r="H82" s="336">
        <v>32253</v>
      </c>
      <c r="I82" s="27">
        <f t="shared" si="5"/>
        <v>15383536</v>
      </c>
      <c r="J82" s="123" t="s">
        <v>13</v>
      </c>
      <c r="K82" s="53" t="s">
        <v>82</v>
      </c>
      <c r="L82" s="285"/>
      <c r="M82" s="286"/>
      <c r="N82" s="286"/>
      <c r="O82" s="286"/>
      <c r="P82" s="286"/>
      <c r="Q82" s="73"/>
    </row>
    <row r="83" spans="1:17" ht="51">
      <c r="A83" s="335">
        <v>79</v>
      </c>
      <c r="B83" s="199" t="s">
        <v>80</v>
      </c>
      <c r="C83" s="199" t="s">
        <v>80</v>
      </c>
      <c r="D83" s="200" t="s">
        <v>3273</v>
      </c>
      <c r="E83" s="201" t="s">
        <v>3274</v>
      </c>
      <c r="F83" s="336">
        <v>361550</v>
      </c>
      <c r="G83" s="27">
        <f t="shared" si="4"/>
        <v>15745086</v>
      </c>
      <c r="H83" s="336">
        <v>361550</v>
      </c>
      <c r="I83" s="27">
        <f t="shared" si="5"/>
        <v>15745086</v>
      </c>
      <c r="J83" s="123" t="s">
        <v>13</v>
      </c>
      <c r="K83" s="53" t="s">
        <v>82</v>
      </c>
      <c r="L83" s="285"/>
      <c r="M83" s="286"/>
      <c r="N83" s="286"/>
      <c r="O83" s="286"/>
      <c r="P83" s="286"/>
      <c r="Q83" s="73"/>
    </row>
    <row r="84" spans="1:17" ht="51">
      <c r="A84" s="335">
        <v>80</v>
      </c>
      <c r="B84" s="199" t="s">
        <v>80</v>
      </c>
      <c r="C84" s="199" t="s">
        <v>80</v>
      </c>
      <c r="D84" s="200" t="s">
        <v>1624</v>
      </c>
      <c r="E84" s="201" t="s">
        <v>2620</v>
      </c>
      <c r="F84" s="336">
        <v>185967</v>
      </c>
      <c r="G84" s="27">
        <f t="shared" si="4"/>
        <v>15931053</v>
      </c>
      <c r="H84" s="336">
        <v>185967</v>
      </c>
      <c r="I84" s="27">
        <f t="shared" si="5"/>
        <v>15931053</v>
      </c>
      <c r="J84" s="123" t="s">
        <v>13</v>
      </c>
      <c r="K84" s="53" t="s">
        <v>82</v>
      </c>
      <c r="L84" s="285"/>
      <c r="M84" s="286"/>
      <c r="N84" s="286"/>
      <c r="O84" s="286"/>
      <c r="P84" s="286"/>
      <c r="Q84" s="73"/>
    </row>
    <row r="85" spans="1:17" ht="38.25">
      <c r="A85" s="335">
        <v>81</v>
      </c>
      <c r="B85" s="199" t="s">
        <v>80</v>
      </c>
      <c r="C85" s="199" t="s">
        <v>80</v>
      </c>
      <c r="D85" s="200" t="s">
        <v>1625</v>
      </c>
      <c r="E85" s="201" t="s">
        <v>2622</v>
      </c>
      <c r="F85" s="336">
        <v>72717</v>
      </c>
      <c r="G85" s="27">
        <f t="shared" si="4"/>
        <v>16003770</v>
      </c>
      <c r="H85" s="336">
        <v>72717</v>
      </c>
      <c r="I85" s="27">
        <f t="shared" si="5"/>
        <v>16003770</v>
      </c>
      <c r="J85" s="123" t="s">
        <v>13</v>
      </c>
      <c r="K85" s="53" t="s">
        <v>82</v>
      </c>
      <c r="L85" s="285"/>
      <c r="M85" s="286"/>
      <c r="N85" s="286"/>
      <c r="O85" s="286"/>
      <c r="P85" s="286"/>
      <c r="Q85" s="73"/>
    </row>
    <row r="86" spans="1:17" ht="38.25">
      <c r="A86" s="335">
        <v>82</v>
      </c>
      <c r="B86" s="199" t="s">
        <v>3224</v>
      </c>
      <c r="C86" s="199" t="s">
        <v>3207</v>
      </c>
      <c r="D86" s="200" t="s">
        <v>79</v>
      </c>
      <c r="E86" s="201" t="s">
        <v>2639</v>
      </c>
      <c r="F86" s="336">
        <v>57134</v>
      </c>
      <c r="G86" s="27">
        <f t="shared" si="4"/>
        <v>16060904</v>
      </c>
      <c r="H86" s="336">
        <v>57134</v>
      </c>
      <c r="I86" s="27">
        <f t="shared" si="5"/>
        <v>16060904</v>
      </c>
      <c r="J86" s="338" t="s">
        <v>52</v>
      </c>
      <c r="K86" s="53" t="s">
        <v>67</v>
      </c>
      <c r="L86" s="285"/>
      <c r="M86" s="286"/>
      <c r="N86" s="286"/>
      <c r="O86" s="286"/>
      <c r="P86" s="286"/>
      <c r="Q86" s="73"/>
    </row>
    <row r="87" spans="1:17" ht="25.5">
      <c r="A87" s="335">
        <v>83</v>
      </c>
      <c r="B87" s="199" t="s">
        <v>3224</v>
      </c>
      <c r="C87" s="199" t="s">
        <v>3207</v>
      </c>
      <c r="D87" s="200" t="s">
        <v>1689</v>
      </c>
      <c r="E87" s="201" t="s">
        <v>2638</v>
      </c>
      <c r="F87" s="336">
        <v>15081</v>
      </c>
      <c r="G87" s="27">
        <f t="shared" si="4"/>
        <v>16075985</v>
      </c>
      <c r="H87" s="336">
        <v>15081</v>
      </c>
      <c r="I87" s="27">
        <f t="shared" si="5"/>
        <v>16075985</v>
      </c>
      <c r="J87" s="338" t="s">
        <v>52</v>
      </c>
      <c r="K87" s="53" t="s">
        <v>67</v>
      </c>
      <c r="L87" s="285"/>
      <c r="M87" s="286"/>
      <c r="N87" s="286"/>
      <c r="O87" s="286"/>
      <c r="P87" s="286"/>
      <c r="Q87" s="73"/>
    </row>
    <row r="88" spans="1:17" ht="38.25">
      <c r="A88" s="335">
        <v>84</v>
      </c>
      <c r="B88" s="199" t="s">
        <v>3224</v>
      </c>
      <c r="C88" s="199" t="s">
        <v>3207</v>
      </c>
      <c r="D88" s="200" t="s">
        <v>1690</v>
      </c>
      <c r="E88" s="201" t="s">
        <v>2637</v>
      </c>
      <c r="F88" s="336">
        <v>92984</v>
      </c>
      <c r="G88" s="27">
        <f t="shared" si="4"/>
        <v>16168969</v>
      </c>
      <c r="H88" s="336">
        <v>92984</v>
      </c>
      <c r="I88" s="27">
        <f t="shared" si="5"/>
        <v>16168969</v>
      </c>
      <c r="J88" s="338" t="s">
        <v>52</v>
      </c>
      <c r="K88" s="53" t="s">
        <v>67</v>
      </c>
      <c r="L88" s="285"/>
      <c r="M88" s="286"/>
      <c r="N88" s="286"/>
      <c r="O88" s="286"/>
      <c r="P88" s="286"/>
      <c r="Q88" s="73"/>
    </row>
    <row r="89" spans="1:17" ht="38.25">
      <c r="A89" s="335">
        <v>85</v>
      </c>
      <c r="B89" s="199" t="s">
        <v>64</v>
      </c>
      <c r="C89" s="199" t="s">
        <v>64</v>
      </c>
      <c r="D89" s="200" t="s">
        <v>73</v>
      </c>
      <c r="E89" s="201" t="s">
        <v>1632</v>
      </c>
      <c r="F89" s="336">
        <v>16659</v>
      </c>
      <c r="G89" s="27">
        <f t="shared" si="4"/>
        <v>16185628</v>
      </c>
      <c r="H89" s="336">
        <v>16659</v>
      </c>
      <c r="I89" s="27">
        <f t="shared" si="5"/>
        <v>16185628</v>
      </c>
      <c r="J89" s="123" t="s">
        <v>11</v>
      </c>
      <c r="K89" s="53" t="s">
        <v>65</v>
      </c>
      <c r="L89" s="285"/>
      <c r="M89" s="286"/>
      <c r="N89" s="286"/>
      <c r="O89" s="286"/>
      <c r="P89" s="286"/>
      <c r="Q89" s="73"/>
    </row>
    <row r="90" spans="1:17" ht="51">
      <c r="A90" s="335">
        <v>86</v>
      </c>
      <c r="B90" s="199" t="s">
        <v>64</v>
      </c>
      <c r="C90" s="199" t="s">
        <v>64</v>
      </c>
      <c r="D90" s="200" t="s">
        <v>1740</v>
      </c>
      <c r="E90" s="201" t="s">
        <v>3275</v>
      </c>
      <c r="F90" s="336">
        <v>150514</v>
      </c>
      <c r="G90" s="27">
        <f t="shared" si="4"/>
        <v>16336142</v>
      </c>
      <c r="H90" s="336">
        <v>150514</v>
      </c>
      <c r="I90" s="27">
        <f t="shared" si="5"/>
        <v>16336142</v>
      </c>
      <c r="J90" s="123" t="s">
        <v>11</v>
      </c>
      <c r="K90" s="53" t="s">
        <v>65</v>
      </c>
      <c r="L90" s="285"/>
      <c r="M90" s="286"/>
      <c r="N90" s="286"/>
      <c r="O90" s="286"/>
      <c r="P90" s="286"/>
      <c r="Q90" s="73"/>
    </row>
    <row r="91" spans="1:17" ht="25.5">
      <c r="A91" s="335">
        <v>87</v>
      </c>
      <c r="B91" s="199" t="s">
        <v>3276</v>
      </c>
      <c r="C91" s="199" t="s">
        <v>3202</v>
      </c>
      <c r="D91" s="200" t="s">
        <v>1623</v>
      </c>
      <c r="E91" s="201" t="s">
        <v>2608</v>
      </c>
      <c r="F91" s="336">
        <v>18179</v>
      </c>
      <c r="G91" s="27">
        <f t="shared" si="4"/>
        <v>16354321</v>
      </c>
      <c r="H91" s="336">
        <v>18179</v>
      </c>
      <c r="I91" s="27">
        <f t="shared" si="5"/>
        <v>16354321</v>
      </c>
      <c r="J91" s="123" t="s">
        <v>14</v>
      </c>
      <c r="K91" s="53" t="s">
        <v>63</v>
      </c>
      <c r="L91" s="285"/>
      <c r="M91" s="286"/>
      <c r="N91" s="286"/>
      <c r="O91" s="286"/>
      <c r="P91" s="286"/>
      <c r="Q91" s="73"/>
    </row>
    <row r="92" spans="1:17" ht="25.5">
      <c r="A92" s="335">
        <v>88</v>
      </c>
      <c r="B92" s="199" t="s">
        <v>3277</v>
      </c>
      <c r="C92" s="199" t="s">
        <v>3207</v>
      </c>
      <c r="D92" s="200" t="s">
        <v>1654</v>
      </c>
      <c r="E92" s="201" t="s">
        <v>1655</v>
      </c>
      <c r="F92" s="336">
        <v>41019</v>
      </c>
      <c r="G92" s="27">
        <f t="shared" si="4"/>
        <v>16395340</v>
      </c>
      <c r="H92" s="336">
        <v>41019</v>
      </c>
      <c r="I92" s="27">
        <f t="shared" si="5"/>
        <v>16395340</v>
      </c>
      <c r="J92" s="123" t="s">
        <v>52</v>
      </c>
      <c r="K92" s="53" t="s">
        <v>67</v>
      </c>
      <c r="L92" s="285"/>
      <c r="M92" s="286"/>
      <c r="N92" s="286"/>
      <c r="O92" s="286"/>
      <c r="P92" s="286"/>
      <c r="Q92" s="73"/>
    </row>
    <row r="93" spans="1:17" ht="38.25">
      <c r="A93" s="335">
        <v>89</v>
      </c>
      <c r="B93" s="199" t="s">
        <v>3277</v>
      </c>
      <c r="C93" s="199" t="s">
        <v>3207</v>
      </c>
      <c r="D93" s="200" t="s">
        <v>3228</v>
      </c>
      <c r="E93" s="201" t="s">
        <v>3229</v>
      </c>
      <c r="F93" s="336">
        <v>14585</v>
      </c>
      <c r="G93" s="27">
        <f t="shared" si="4"/>
        <v>16409925</v>
      </c>
      <c r="H93" s="336">
        <v>14585</v>
      </c>
      <c r="I93" s="27">
        <f t="shared" si="5"/>
        <v>16409925</v>
      </c>
      <c r="J93" s="123" t="s">
        <v>52</v>
      </c>
      <c r="K93" s="53" t="s">
        <v>67</v>
      </c>
      <c r="L93" s="285"/>
      <c r="M93" s="286"/>
      <c r="N93" s="286"/>
      <c r="O93" s="286"/>
      <c r="P93" s="286"/>
      <c r="Q93" s="73"/>
    </row>
    <row r="94" spans="1:17" ht="25.5">
      <c r="A94" s="335">
        <v>90</v>
      </c>
      <c r="B94" s="199" t="s">
        <v>80</v>
      </c>
      <c r="C94" s="199" t="s">
        <v>80</v>
      </c>
      <c r="D94" s="200" t="s">
        <v>81</v>
      </c>
      <c r="E94" s="201" t="s">
        <v>2630</v>
      </c>
      <c r="F94" s="336">
        <v>133952</v>
      </c>
      <c r="G94" s="27">
        <f t="shared" si="4"/>
        <v>16543877</v>
      </c>
      <c r="H94" s="336">
        <v>133952</v>
      </c>
      <c r="I94" s="27">
        <f t="shared" si="5"/>
        <v>16543877</v>
      </c>
      <c r="J94" s="123" t="s">
        <v>13</v>
      </c>
      <c r="K94" s="53" t="s">
        <v>82</v>
      </c>
      <c r="L94" s="285"/>
      <c r="M94" s="286"/>
      <c r="N94" s="286"/>
      <c r="O94" s="286"/>
      <c r="P94" s="286"/>
      <c r="Q94" s="73"/>
    </row>
    <row r="95" spans="1:17" ht="25.5">
      <c r="A95" s="335">
        <v>91</v>
      </c>
      <c r="B95" s="199" t="s">
        <v>80</v>
      </c>
      <c r="C95" s="199" t="s">
        <v>80</v>
      </c>
      <c r="D95" s="200" t="s">
        <v>1673</v>
      </c>
      <c r="E95" s="201" t="s">
        <v>1674</v>
      </c>
      <c r="F95" s="336">
        <v>33567</v>
      </c>
      <c r="G95" s="27">
        <f t="shared" si="4"/>
        <v>16577444</v>
      </c>
      <c r="H95" s="336">
        <v>33567</v>
      </c>
      <c r="I95" s="27">
        <f t="shared" si="5"/>
        <v>16577444</v>
      </c>
      <c r="J95" s="123" t="s">
        <v>13</v>
      </c>
      <c r="K95" s="53" t="s">
        <v>82</v>
      </c>
      <c r="L95" s="285"/>
      <c r="M95" s="286"/>
      <c r="N95" s="286"/>
      <c r="O95" s="286"/>
      <c r="P95" s="286"/>
      <c r="Q95" s="73"/>
    </row>
    <row r="96" spans="1:17" ht="51">
      <c r="A96" s="335">
        <v>92</v>
      </c>
      <c r="B96" s="199" t="s">
        <v>80</v>
      </c>
      <c r="C96" s="199" t="s">
        <v>80</v>
      </c>
      <c r="D96" s="200" t="s">
        <v>1676</v>
      </c>
      <c r="E96" s="201" t="s">
        <v>2631</v>
      </c>
      <c r="F96" s="336">
        <v>88026</v>
      </c>
      <c r="G96" s="27">
        <f t="shared" si="4"/>
        <v>16665470</v>
      </c>
      <c r="H96" s="336">
        <v>88026</v>
      </c>
      <c r="I96" s="27">
        <f t="shared" si="5"/>
        <v>16665470</v>
      </c>
      <c r="J96" s="123" t="s">
        <v>13</v>
      </c>
      <c r="K96" s="53" t="s">
        <v>82</v>
      </c>
      <c r="L96" s="285"/>
      <c r="M96" s="286"/>
      <c r="N96" s="286"/>
      <c r="O96" s="286"/>
      <c r="P96" s="286"/>
      <c r="Q96" s="73"/>
    </row>
    <row r="97" spans="1:17" ht="25.5">
      <c r="A97" s="335">
        <v>93</v>
      </c>
      <c r="B97" s="199" t="s">
        <v>3210</v>
      </c>
      <c r="C97" s="199" t="s">
        <v>3210</v>
      </c>
      <c r="D97" s="200" t="s">
        <v>1646</v>
      </c>
      <c r="E97" s="201" t="s">
        <v>76</v>
      </c>
      <c r="F97" s="336">
        <v>45934</v>
      </c>
      <c r="G97" s="27">
        <f t="shared" si="4"/>
        <v>16711404</v>
      </c>
      <c r="H97" s="336">
        <v>45934</v>
      </c>
      <c r="I97" s="27">
        <f t="shared" si="5"/>
        <v>16711404</v>
      </c>
      <c r="J97" s="123" t="s">
        <v>46</v>
      </c>
      <c r="K97" s="53" t="s">
        <v>68</v>
      </c>
      <c r="L97" s="285"/>
      <c r="M97" s="286"/>
      <c r="N97" s="286"/>
      <c r="O97" s="286"/>
      <c r="P97" s="286"/>
      <c r="Q97" s="73"/>
    </row>
    <row r="98" spans="1:17" ht="25.5">
      <c r="A98" s="335">
        <v>94</v>
      </c>
      <c r="B98" s="199" t="s">
        <v>3210</v>
      </c>
      <c r="C98" s="199" t="s">
        <v>3210</v>
      </c>
      <c r="D98" s="200" t="s">
        <v>1644</v>
      </c>
      <c r="E98" s="201" t="s">
        <v>1645</v>
      </c>
      <c r="F98" s="336">
        <v>28267</v>
      </c>
      <c r="G98" s="27">
        <f t="shared" si="4"/>
        <v>16739671</v>
      </c>
      <c r="H98" s="336">
        <v>28267</v>
      </c>
      <c r="I98" s="27">
        <f t="shared" si="5"/>
        <v>16739671</v>
      </c>
      <c r="J98" s="123" t="s">
        <v>46</v>
      </c>
      <c r="K98" s="53" t="s">
        <v>68</v>
      </c>
      <c r="L98" s="285"/>
      <c r="M98" s="286"/>
      <c r="N98" s="286"/>
      <c r="O98" s="286"/>
      <c r="P98" s="286"/>
      <c r="Q98" s="73"/>
    </row>
    <row r="99" spans="1:17" ht="25.5">
      <c r="A99" s="335">
        <v>95</v>
      </c>
      <c r="B99" s="199" t="s">
        <v>3210</v>
      </c>
      <c r="C99" s="199" t="s">
        <v>3210</v>
      </c>
      <c r="D99" s="200" t="s">
        <v>3278</v>
      </c>
      <c r="E99" s="201" t="s">
        <v>3279</v>
      </c>
      <c r="F99" s="336">
        <v>19848</v>
      </c>
      <c r="G99" s="27">
        <f t="shared" si="4"/>
        <v>16759519</v>
      </c>
      <c r="H99" s="336">
        <v>19848</v>
      </c>
      <c r="I99" s="27">
        <f t="shared" si="5"/>
        <v>16759519</v>
      </c>
      <c r="J99" s="123" t="s">
        <v>46</v>
      </c>
      <c r="K99" s="53" t="s">
        <v>68</v>
      </c>
      <c r="L99" s="285"/>
      <c r="M99" s="286"/>
      <c r="N99" s="286"/>
      <c r="O99" s="286"/>
      <c r="P99" s="286"/>
      <c r="Q99" s="73"/>
    </row>
    <row r="100" spans="1:17" ht="25.5">
      <c r="A100" s="335">
        <v>96</v>
      </c>
      <c r="B100" s="199" t="s">
        <v>3210</v>
      </c>
      <c r="C100" s="199" t="s">
        <v>3210</v>
      </c>
      <c r="D100" s="200" t="s">
        <v>96</v>
      </c>
      <c r="E100" s="201" t="s">
        <v>1647</v>
      </c>
      <c r="F100" s="336">
        <v>154950</v>
      </c>
      <c r="G100" s="27">
        <f t="shared" si="4"/>
        <v>16914469</v>
      </c>
      <c r="H100" s="336">
        <v>154950</v>
      </c>
      <c r="I100" s="27">
        <f t="shared" si="5"/>
        <v>16914469</v>
      </c>
      <c r="J100" s="123" t="s">
        <v>46</v>
      </c>
      <c r="K100" s="53" t="s">
        <v>68</v>
      </c>
      <c r="L100" s="285"/>
      <c r="M100" s="286"/>
      <c r="N100" s="286"/>
      <c r="O100" s="286"/>
      <c r="P100" s="286"/>
      <c r="Q100" s="73"/>
    </row>
    <row r="101" spans="1:17" ht="38.25">
      <c r="A101" s="335">
        <v>97</v>
      </c>
      <c r="B101" s="199" t="s">
        <v>3280</v>
      </c>
      <c r="C101" s="199" t="s">
        <v>3207</v>
      </c>
      <c r="D101" s="200" t="s">
        <v>1627</v>
      </c>
      <c r="E101" s="201" t="s">
        <v>1628</v>
      </c>
      <c r="F101" s="336">
        <v>42908</v>
      </c>
      <c r="G101" s="27">
        <f t="shared" si="4"/>
        <v>16957377</v>
      </c>
      <c r="H101" s="336">
        <v>42908</v>
      </c>
      <c r="I101" s="27">
        <f t="shared" si="5"/>
        <v>16957377</v>
      </c>
      <c r="J101" s="123" t="s">
        <v>52</v>
      </c>
      <c r="K101" s="53" t="s">
        <v>67</v>
      </c>
      <c r="L101" s="285"/>
      <c r="M101" s="286"/>
      <c r="N101" s="286"/>
      <c r="O101" s="286"/>
      <c r="P101" s="286"/>
      <c r="Q101" s="73"/>
    </row>
    <row r="102" spans="1:17" ht="54" customHeight="1">
      <c r="A102" s="335">
        <v>98</v>
      </c>
      <c r="B102" s="199" t="s">
        <v>80</v>
      </c>
      <c r="C102" s="199" t="s">
        <v>80</v>
      </c>
      <c r="D102" s="200" t="s">
        <v>2633</v>
      </c>
      <c r="E102" s="201" t="s">
        <v>2634</v>
      </c>
      <c r="F102" s="336">
        <v>134978</v>
      </c>
      <c r="G102" s="27">
        <f t="shared" ref="G102:G122" si="6">F102+G101</f>
        <v>17092355</v>
      </c>
      <c r="H102" s="336">
        <v>134978</v>
      </c>
      <c r="I102" s="27">
        <f t="shared" ref="I102:I122" si="7">H102+I101</f>
        <v>17092355</v>
      </c>
      <c r="J102" s="123" t="s">
        <v>13</v>
      </c>
      <c r="K102" s="53" t="s">
        <v>82</v>
      </c>
      <c r="L102" s="285"/>
      <c r="M102" s="286"/>
      <c r="N102" s="286"/>
      <c r="O102" s="286"/>
      <c r="P102" s="286"/>
      <c r="Q102" s="73"/>
    </row>
    <row r="103" spans="1:17" ht="38.25">
      <c r="A103" s="335">
        <v>99</v>
      </c>
      <c r="B103" s="199" t="s">
        <v>80</v>
      </c>
      <c r="C103" s="199" t="s">
        <v>80</v>
      </c>
      <c r="D103" s="200" t="s">
        <v>85</v>
      </c>
      <c r="E103" s="201" t="s">
        <v>2635</v>
      </c>
      <c r="F103" s="336">
        <v>16695</v>
      </c>
      <c r="G103" s="27">
        <f t="shared" si="6"/>
        <v>17109050</v>
      </c>
      <c r="H103" s="336">
        <v>16695</v>
      </c>
      <c r="I103" s="27">
        <f t="shared" si="7"/>
        <v>17109050</v>
      </c>
      <c r="J103" s="123" t="s">
        <v>13</v>
      </c>
      <c r="K103" s="53" t="s">
        <v>82</v>
      </c>
      <c r="L103" s="285"/>
      <c r="M103" s="286"/>
      <c r="N103" s="286"/>
      <c r="O103" s="286"/>
      <c r="P103" s="286"/>
      <c r="Q103" s="73"/>
    </row>
    <row r="104" spans="1:17" ht="25.5">
      <c r="A104" s="335">
        <v>100</v>
      </c>
      <c r="B104" s="199" t="s">
        <v>64</v>
      </c>
      <c r="C104" s="199" t="s">
        <v>64</v>
      </c>
      <c r="D104" s="200" t="s">
        <v>3281</v>
      </c>
      <c r="E104" s="201" t="s">
        <v>3282</v>
      </c>
      <c r="F104" s="336">
        <v>1081204</v>
      </c>
      <c r="G104" s="27">
        <f t="shared" si="6"/>
        <v>18190254</v>
      </c>
      <c r="H104" s="336">
        <v>1081204</v>
      </c>
      <c r="I104" s="27">
        <f t="shared" si="7"/>
        <v>18190254</v>
      </c>
      <c r="J104" s="123" t="s">
        <v>11</v>
      </c>
      <c r="K104" s="53" t="s">
        <v>65</v>
      </c>
      <c r="L104" s="285"/>
      <c r="M104" s="286"/>
      <c r="N104" s="286"/>
      <c r="O104" s="286"/>
      <c r="P104" s="286"/>
      <c r="Q104" s="73"/>
    </row>
    <row r="105" spans="1:17" ht="66" customHeight="1">
      <c r="A105" s="335">
        <v>101</v>
      </c>
      <c r="B105" s="199" t="s">
        <v>64</v>
      </c>
      <c r="C105" s="199" t="s">
        <v>64</v>
      </c>
      <c r="D105" s="200" t="s">
        <v>3283</v>
      </c>
      <c r="E105" s="201" t="s">
        <v>3284</v>
      </c>
      <c r="F105" s="336">
        <v>21502</v>
      </c>
      <c r="G105" s="27">
        <f t="shared" si="6"/>
        <v>18211756</v>
      </c>
      <c r="H105" s="336">
        <v>21502</v>
      </c>
      <c r="I105" s="27">
        <f t="shared" si="7"/>
        <v>18211756</v>
      </c>
      <c r="J105" s="123" t="s">
        <v>11</v>
      </c>
      <c r="K105" s="53" t="s">
        <v>65</v>
      </c>
      <c r="L105" s="285"/>
      <c r="M105" s="286"/>
      <c r="N105" s="286"/>
      <c r="O105" s="286"/>
      <c r="P105" s="286"/>
      <c r="Q105" s="73"/>
    </row>
    <row r="106" spans="1:17" ht="51">
      <c r="A106" s="335">
        <v>102</v>
      </c>
      <c r="B106" s="199" t="s">
        <v>64</v>
      </c>
      <c r="C106" s="199" t="s">
        <v>64</v>
      </c>
      <c r="D106" s="200" t="s">
        <v>3285</v>
      </c>
      <c r="E106" s="201" t="s">
        <v>3286</v>
      </c>
      <c r="F106" s="336">
        <v>75422</v>
      </c>
      <c r="G106" s="27">
        <f t="shared" si="6"/>
        <v>18287178</v>
      </c>
      <c r="H106" s="336">
        <v>75422</v>
      </c>
      <c r="I106" s="27">
        <f t="shared" si="7"/>
        <v>18287178</v>
      </c>
      <c r="J106" s="123" t="s">
        <v>11</v>
      </c>
      <c r="K106" s="53" t="s">
        <v>65</v>
      </c>
      <c r="L106" s="285"/>
      <c r="M106" s="286"/>
      <c r="N106" s="286"/>
      <c r="O106" s="286"/>
      <c r="P106" s="286"/>
      <c r="Q106" s="73"/>
    </row>
    <row r="107" spans="1:17" ht="38.25">
      <c r="A107" s="335">
        <v>103</v>
      </c>
      <c r="B107" s="199" t="s">
        <v>64</v>
      </c>
      <c r="C107" s="199" t="s">
        <v>64</v>
      </c>
      <c r="D107" s="200" t="s">
        <v>3287</v>
      </c>
      <c r="E107" s="201" t="s">
        <v>3288</v>
      </c>
      <c r="F107" s="336">
        <v>150845</v>
      </c>
      <c r="G107" s="27">
        <f t="shared" si="6"/>
        <v>18438023</v>
      </c>
      <c r="H107" s="336">
        <v>150845</v>
      </c>
      <c r="I107" s="27">
        <f t="shared" si="7"/>
        <v>18438023</v>
      </c>
      <c r="J107" s="123" t="s">
        <v>11</v>
      </c>
      <c r="K107" s="53" t="s">
        <v>65</v>
      </c>
      <c r="L107" s="285"/>
      <c r="M107" s="286"/>
      <c r="N107" s="286"/>
      <c r="O107" s="286"/>
      <c r="P107" s="286"/>
      <c r="Q107" s="73"/>
    </row>
    <row r="108" spans="1:17" ht="38.25">
      <c r="A108" s="335">
        <v>104</v>
      </c>
      <c r="B108" s="199" t="s">
        <v>64</v>
      </c>
      <c r="C108" s="199" t="s">
        <v>64</v>
      </c>
      <c r="D108" s="200" t="s">
        <v>2611</v>
      </c>
      <c r="E108" s="201" t="s">
        <v>3289</v>
      </c>
      <c r="F108" s="336">
        <v>465766</v>
      </c>
      <c r="G108" s="27">
        <f t="shared" si="6"/>
        <v>18903789</v>
      </c>
      <c r="H108" s="336">
        <v>465766</v>
      </c>
      <c r="I108" s="27">
        <f t="shared" si="7"/>
        <v>18903789</v>
      </c>
      <c r="J108" s="123" t="s">
        <v>11</v>
      </c>
      <c r="K108" s="53" t="s">
        <v>65</v>
      </c>
      <c r="L108" s="285"/>
      <c r="M108" s="286"/>
      <c r="N108" s="286"/>
      <c r="O108" s="286"/>
      <c r="P108" s="286"/>
      <c r="Q108" s="73"/>
    </row>
    <row r="109" spans="1:17" ht="38.25">
      <c r="A109" s="335">
        <v>105</v>
      </c>
      <c r="B109" s="199" t="s">
        <v>64</v>
      </c>
      <c r="C109" s="199" t="s">
        <v>64</v>
      </c>
      <c r="D109" s="200" t="s">
        <v>1640</v>
      </c>
      <c r="E109" s="201" t="s">
        <v>1641</v>
      </c>
      <c r="F109" s="336">
        <v>321535</v>
      </c>
      <c r="G109" s="27">
        <f t="shared" si="6"/>
        <v>19225324</v>
      </c>
      <c r="H109" s="336">
        <v>321535</v>
      </c>
      <c r="I109" s="27">
        <f t="shared" si="7"/>
        <v>19225324</v>
      </c>
      <c r="J109" s="123" t="s">
        <v>11</v>
      </c>
      <c r="K109" s="53" t="s">
        <v>65</v>
      </c>
      <c r="L109" s="285"/>
      <c r="M109" s="286"/>
      <c r="N109" s="286"/>
      <c r="O109" s="286"/>
      <c r="P109" s="286"/>
      <c r="Q109" s="73"/>
    </row>
    <row r="110" spans="1:17" ht="38.25">
      <c r="A110" s="335">
        <v>106</v>
      </c>
      <c r="B110" s="199" t="s">
        <v>64</v>
      </c>
      <c r="C110" s="199" t="s">
        <v>64</v>
      </c>
      <c r="D110" s="200" t="s">
        <v>71</v>
      </c>
      <c r="E110" s="201" t="s">
        <v>1643</v>
      </c>
      <c r="F110" s="336">
        <v>293734</v>
      </c>
      <c r="G110" s="27">
        <f t="shared" si="6"/>
        <v>19519058</v>
      </c>
      <c r="H110" s="336">
        <v>293734</v>
      </c>
      <c r="I110" s="27">
        <f t="shared" si="7"/>
        <v>19519058</v>
      </c>
      <c r="J110" s="123" t="s">
        <v>11</v>
      </c>
      <c r="K110" s="53" t="s">
        <v>65</v>
      </c>
      <c r="L110" s="285"/>
      <c r="M110" s="286"/>
      <c r="N110" s="286"/>
      <c r="O110" s="286"/>
      <c r="P110" s="286"/>
      <c r="Q110" s="73"/>
    </row>
    <row r="111" spans="1:17" ht="25.5">
      <c r="A111" s="335">
        <v>107</v>
      </c>
      <c r="B111" s="199" t="s">
        <v>64</v>
      </c>
      <c r="C111" s="199" t="s">
        <v>64</v>
      </c>
      <c r="D111" s="200" t="s">
        <v>78</v>
      </c>
      <c r="E111" s="201" t="s">
        <v>1642</v>
      </c>
      <c r="F111" s="336">
        <v>46228</v>
      </c>
      <c r="G111" s="27">
        <f t="shared" si="6"/>
        <v>19565286</v>
      </c>
      <c r="H111" s="336">
        <v>46228</v>
      </c>
      <c r="I111" s="27">
        <f t="shared" si="7"/>
        <v>19565286</v>
      </c>
      <c r="J111" s="123" t="s">
        <v>11</v>
      </c>
      <c r="K111" s="53" t="s">
        <v>65</v>
      </c>
      <c r="L111" s="285"/>
      <c r="M111" s="286"/>
      <c r="N111" s="286"/>
      <c r="O111" s="286"/>
      <c r="P111" s="286"/>
      <c r="Q111" s="73"/>
    </row>
    <row r="112" spans="1:17" ht="38.25">
      <c r="A112" s="335">
        <v>108</v>
      </c>
      <c r="B112" s="199" t="s">
        <v>64</v>
      </c>
      <c r="C112" s="199" t="s">
        <v>64</v>
      </c>
      <c r="D112" s="200" t="s">
        <v>74</v>
      </c>
      <c r="E112" s="201" t="s">
        <v>1633</v>
      </c>
      <c r="F112" s="336">
        <v>16099</v>
      </c>
      <c r="G112" s="27">
        <f t="shared" si="6"/>
        <v>19581385</v>
      </c>
      <c r="H112" s="336">
        <v>16099</v>
      </c>
      <c r="I112" s="27">
        <f t="shared" si="7"/>
        <v>19581385</v>
      </c>
      <c r="J112" s="123" t="s">
        <v>11</v>
      </c>
      <c r="K112" s="53" t="s">
        <v>65</v>
      </c>
      <c r="L112" s="285"/>
      <c r="M112" s="286"/>
      <c r="N112" s="286"/>
      <c r="O112" s="286"/>
      <c r="P112" s="286"/>
      <c r="Q112" s="73"/>
    </row>
    <row r="113" spans="1:17" ht="38.25">
      <c r="A113" s="335">
        <v>109</v>
      </c>
      <c r="B113" s="199" t="s">
        <v>3280</v>
      </c>
      <c r="C113" s="199" t="s">
        <v>3207</v>
      </c>
      <c r="D113" s="200" t="s">
        <v>3228</v>
      </c>
      <c r="E113" s="201" t="s">
        <v>3229</v>
      </c>
      <c r="F113" s="336">
        <v>14585</v>
      </c>
      <c r="G113" s="27">
        <f t="shared" si="6"/>
        <v>19595970</v>
      </c>
      <c r="H113" s="336">
        <v>14585</v>
      </c>
      <c r="I113" s="27">
        <f t="shared" si="7"/>
        <v>19595970</v>
      </c>
      <c r="J113" s="123" t="s">
        <v>52</v>
      </c>
      <c r="K113" s="53" t="s">
        <v>67</v>
      </c>
      <c r="L113" s="285"/>
      <c r="M113" s="286"/>
      <c r="N113" s="286"/>
      <c r="O113" s="286"/>
      <c r="P113" s="286"/>
      <c r="Q113" s="73"/>
    </row>
    <row r="114" spans="1:17" ht="25.5">
      <c r="A114" s="335">
        <v>110</v>
      </c>
      <c r="B114" s="199" t="s">
        <v>80</v>
      </c>
      <c r="C114" s="199" t="s">
        <v>80</v>
      </c>
      <c r="D114" s="200" t="s">
        <v>1681</v>
      </c>
      <c r="E114" s="201" t="s">
        <v>1682</v>
      </c>
      <c r="F114" s="336">
        <v>35333</v>
      </c>
      <c r="G114" s="27">
        <f t="shared" si="6"/>
        <v>19631303</v>
      </c>
      <c r="H114" s="336">
        <v>35333</v>
      </c>
      <c r="I114" s="27">
        <f t="shared" si="7"/>
        <v>19631303</v>
      </c>
      <c r="J114" s="123" t="s">
        <v>13</v>
      </c>
      <c r="K114" s="53" t="s">
        <v>82</v>
      </c>
      <c r="L114" s="285"/>
      <c r="M114" s="286"/>
      <c r="N114" s="286"/>
      <c r="O114" s="286"/>
      <c r="P114" s="286"/>
      <c r="Q114" s="73"/>
    </row>
    <row r="115" spans="1:17" ht="38.25">
      <c r="A115" s="335">
        <v>111</v>
      </c>
      <c r="B115" s="199" t="s">
        <v>80</v>
      </c>
      <c r="C115" s="199" t="s">
        <v>80</v>
      </c>
      <c r="D115" s="200" t="s">
        <v>3290</v>
      </c>
      <c r="E115" s="201" t="s">
        <v>3291</v>
      </c>
      <c r="F115" s="336">
        <v>117434</v>
      </c>
      <c r="G115" s="27">
        <f t="shared" si="6"/>
        <v>19748737</v>
      </c>
      <c r="H115" s="336">
        <v>117434</v>
      </c>
      <c r="I115" s="27">
        <f t="shared" si="7"/>
        <v>19748737</v>
      </c>
      <c r="J115" s="123" t="s">
        <v>13</v>
      </c>
      <c r="K115" s="53" t="s">
        <v>82</v>
      </c>
      <c r="L115" s="285"/>
      <c r="M115" s="286"/>
      <c r="N115" s="286"/>
      <c r="O115" s="286"/>
      <c r="P115" s="286"/>
      <c r="Q115" s="73"/>
    </row>
    <row r="116" spans="1:17" ht="25.5">
      <c r="A116" s="335">
        <v>112</v>
      </c>
      <c r="B116" s="199" t="s">
        <v>80</v>
      </c>
      <c r="C116" s="199" t="s">
        <v>80</v>
      </c>
      <c r="D116" s="200" t="s">
        <v>3292</v>
      </c>
      <c r="E116" s="201" t="s">
        <v>3293</v>
      </c>
      <c r="F116" s="336">
        <v>140590</v>
      </c>
      <c r="G116" s="27">
        <f t="shared" si="6"/>
        <v>19889327</v>
      </c>
      <c r="H116" s="336">
        <v>140590</v>
      </c>
      <c r="I116" s="27">
        <f t="shared" si="7"/>
        <v>19889327</v>
      </c>
      <c r="J116" s="123" t="s">
        <v>13</v>
      </c>
      <c r="K116" s="53" t="s">
        <v>82</v>
      </c>
      <c r="L116" s="285"/>
      <c r="M116" s="286"/>
      <c r="N116" s="286"/>
      <c r="O116" s="286"/>
      <c r="P116" s="286"/>
      <c r="Q116" s="73"/>
    </row>
    <row r="117" spans="1:17" ht="25.5">
      <c r="A117" s="335">
        <v>113</v>
      </c>
      <c r="B117" s="199" t="s">
        <v>80</v>
      </c>
      <c r="C117" s="199" t="s">
        <v>80</v>
      </c>
      <c r="D117" s="200" t="s">
        <v>1679</v>
      </c>
      <c r="E117" s="201" t="s">
        <v>1680</v>
      </c>
      <c r="F117" s="336">
        <v>46309</v>
      </c>
      <c r="G117" s="27">
        <f t="shared" si="6"/>
        <v>19935636</v>
      </c>
      <c r="H117" s="336">
        <v>46309</v>
      </c>
      <c r="I117" s="27">
        <f t="shared" si="7"/>
        <v>19935636</v>
      </c>
      <c r="J117" s="123" t="s">
        <v>13</v>
      </c>
      <c r="K117" s="53" t="s">
        <v>82</v>
      </c>
      <c r="L117" s="285"/>
      <c r="M117" s="286"/>
      <c r="N117" s="286"/>
      <c r="O117" s="286"/>
      <c r="P117" s="286"/>
      <c r="Q117" s="73"/>
    </row>
    <row r="118" spans="1:17" ht="38.25">
      <c r="A118" s="335">
        <v>114</v>
      </c>
      <c r="B118" s="199" t="s">
        <v>80</v>
      </c>
      <c r="C118" s="199" t="s">
        <v>80</v>
      </c>
      <c r="D118" s="200" t="s">
        <v>1683</v>
      </c>
      <c r="E118" s="201" t="s">
        <v>2636</v>
      </c>
      <c r="F118" s="336">
        <v>86112</v>
      </c>
      <c r="G118" s="27">
        <f t="shared" si="6"/>
        <v>20021748</v>
      </c>
      <c r="H118" s="336">
        <v>86112</v>
      </c>
      <c r="I118" s="27">
        <f t="shared" si="7"/>
        <v>20021748</v>
      </c>
      <c r="J118" s="123" t="s">
        <v>13</v>
      </c>
      <c r="K118" s="53" t="s">
        <v>82</v>
      </c>
      <c r="L118" s="285"/>
      <c r="M118" s="286"/>
      <c r="N118" s="286"/>
      <c r="O118" s="286"/>
      <c r="P118" s="286"/>
      <c r="Q118" s="73"/>
    </row>
    <row r="119" spans="1:17" ht="25.5">
      <c r="A119" s="335">
        <v>115</v>
      </c>
      <c r="B119" s="199" t="s">
        <v>3276</v>
      </c>
      <c r="C119" s="199" t="s">
        <v>3202</v>
      </c>
      <c r="D119" s="200" t="s">
        <v>1677</v>
      </c>
      <c r="E119" s="201" t="s">
        <v>1678</v>
      </c>
      <c r="F119" s="336">
        <v>57408</v>
      </c>
      <c r="G119" s="27">
        <f t="shared" si="6"/>
        <v>20079156</v>
      </c>
      <c r="H119" s="336">
        <v>57408</v>
      </c>
      <c r="I119" s="27">
        <f t="shared" si="7"/>
        <v>20079156</v>
      </c>
      <c r="J119" s="123" t="s">
        <v>14</v>
      </c>
      <c r="K119" s="53" t="s">
        <v>63</v>
      </c>
      <c r="L119" s="285"/>
      <c r="M119" s="286"/>
      <c r="N119" s="286"/>
      <c r="O119" s="286"/>
      <c r="P119" s="286"/>
      <c r="Q119" s="73"/>
    </row>
    <row r="120" spans="1:17" ht="38.25">
      <c r="A120" s="335">
        <v>116</v>
      </c>
      <c r="B120" s="199" t="s">
        <v>80</v>
      </c>
      <c r="C120" s="199" t="s">
        <v>80</v>
      </c>
      <c r="D120" s="200" t="s">
        <v>1686</v>
      </c>
      <c r="E120" s="201" t="s">
        <v>1687</v>
      </c>
      <c r="F120" s="336">
        <v>125341</v>
      </c>
      <c r="G120" s="27">
        <f t="shared" si="6"/>
        <v>20204497</v>
      </c>
      <c r="H120" s="336">
        <v>125341</v>
      </c>
      <c r="I120" s="27">
        <f t="shared" si="7"/>
        <v>20204497</v>
      </c>
      <c r="J120" s="123" t="s">
        <v>13</v>
      </c>
      <c r="K120" s="53" t="s">
        <v>82</v>
      </c>
      <c r="L120" s="285"/>
      <c r="M120" s="286"/>
      <c r="N120" s="286"/>
      <c r="O120" s="286"/>
      <c r="P120" s="286"/>
      <c r="Q120" s="73"/>
    </row>
    <row r="121" spans="1:17" ht="38.25">
      <c r="A121" s="335">
        <v>117</v>
      </c>
      <c r="B121" s="199" t="s">
        <v>80</v>
      </c>
      <c r="C121" s="199" t="s">
        <v>80</v>
      </c>
      <c r="D121" s="200" t="s">
        <v>2641</v>
      </c>
      <c r="E121" s="201" t="s">
        <v>2642</v>
      </c>
      <c r="F121" s="336">
        <v>41860</v>
      </c>
      <c r="G121" s="27">
        <f t="shared" si="6"/>
        <v>20246357</v>
      </c>
      <c r="H121" s="336">
        <v>41860</v>
      </c>
      <c r="I121" s="27">
        <f t="shared" si="7"/>
        <v>20246357</v>
      </c>
      <c r="J121" s="123" t="s">
        <v>13</v>
      </c>
      <c r="K121" s="53" t="s">
        <v>82</v>
      </c>
      <c r="L121" s="285"/>
      <c r="M121" s="286"/>
      <c r="N121" s="286"/>
      <c r="O121" s="286"/>
      <c r="P121" s="286"/>
      <c r="Q121" s="73"/>
    </row>
    <row r="122" spans="1:17" ht="26.25" thickBot="1">
      <c r="A122" s="335">
        <v>118</v>
      </c>
      <c r="B122" s="199" t="s">
        <v>80</v>
      </c>
      <c r="C122" s="199" t="s">
        <v>80</v>
      </c>
      <c r="D122" s="202" t="s">
        <v>3294</v>
      </c>
      <c r="E122" s="353" t="s">
        <v>3295</v>
      </c>
      <c r="F122" s="354">
        <v>45485</v>
      </c>
      <c r="G122" s="82">
        <f t="shared" si="6"/>
        <v>20291842</v>
      </c>
      <c r="H122" s="340">
        <v>45485</v>
      </c>
      <c r="I122" s="82">
        <f t="shared" si="7"/>
        <v>20291842</v>
      </c>
      <c r="J122" s="341" t="s">
        <v>13</v>
      </c>
      <c r="K122" s="290" t="s">
        <v>82</v>
      </c>
      <c r="L122" s="285"/>
      <c r="M122" s="286"/>
      <c r="N122" s="286"/>
      <c r="O122" s="286"/>
      <c r="P122" s="286"/>
      <c r="Q122" s="73"/>
    </row>
    <row r="123" spans="1:17" ht="13.5" thickTop="1">
      <c r="A123" s="342"/>
      <c r="B123" s="70"/>
      <c r="C123" s="70"/>
      <c r="D123" s="70"/>
      <c r="E123" s="355" t="s">
        <v>942</v>
      </c>
      <c r="F123" s="356">
        <f>SUM(F5:F122)</f>
        <v>20291842</v>
      </c>
      <c r="G123" s="84"/>
      <c r="H123" s="343"/>
      <c r="I123" s="343"/>
      <c r="J123" s="83"/>
      <c r="K123" s="83"/>
      <c r="L123" s="285"/>
      <c r="M123" s="286"/>
      <c r="N123" s="286"/>
      <c r="O123" s="286"/>
      <c r="P123" s="286"/>
      <c r="Q123" s="73"/>
    </row>
    <row r="124" spans="1:17">
      <c r="A124" s="342"/>
      <c r="B124" s="70"/>
      <c r="C124" s="70"/>
      <c r="D124" s="70"/>
      <c r="E124" s="79"/>
      <c r="F124" s="71"/>
      <c r="G124" s="84"/>
      <c r="H124" s="343"/>
      <c r="I124" s="343"/>
      <c r="J124" s="343"/>
      <c r="K124" s="83"/>
      <c r="L124" s="285"/>
      <c r="M124" s="286"/>
      <c r="N124" s="286"/>
      <c r="O124" s="286"/>
      <c r="P124" s="286"/>
      <c r="Q124" s="73"/>
    </row>
    <row r="125" spans="1:17" ht="15">
      <c r="A125" s="344"/>
      <c r="B125" s="345"/>
      <c r="C125" s="345"/>
      <c r="D125" s="346"/>
      <c r="E125" s="347"/>
      <c r="F125" s="348"/>
      <c r="G125" s="348"/>
      <c r="H125" s="348"/>
      <c r="I125" s="348"/>
      <c r="J125" s="349"/>
      <c r="K125" s="349"/>
      <c r="L125" s="285"/>
      <c r="M125" s="286"/>
      <c r="N125" s="286"/>
      <c r="O125" s="286"/>
      <c r="P125" s="286"/>
      <c r="Q125" s="73"/>
    </row>
    <row r="126" spans="1:17" ht="15">
      <c r="A126" s="344"/>
      <c r="B126" s="345"/>
      <c r="C126" s="345"/>
      <c r="D126" s="346"/>
      <c r="E126" s="347"/>
      <c r="F126" s="348"/>
      <c r="G126" s="348"/>
      <c r="H126" s="348"/>
      <c r="I126" s="348"/>
      <c r="J126" s="349"/>
      <c r="K126" s="349"/>
      <c r="L126" s="286"/>
      <c r="M126" s="286"/>
      <c r="N126" s="286"/>
      <c r="O126" s="286"/>
      <c r="P126" s="286"/>
      <c r="Q126" s="286"/>
    </row>
    <row r="127" spans="1:17" ht="15">
      <c r="A127" s="344"/>
      <c r="B127" s="345"/>
      <c r="C127" s="345"/>
      <c r="D127" s="346"/>
      <c r="E127" s="347"/>
      <c r="F127" s="348"/>
      <c r="G127" s="348"/>
      <c r="H127" s="348"/>
      <c r="I127" s="348"/>
      <c r="J127" s="349"/>
      <c r="K127" s="349"/>
      <c r="L127" s="286"/>
      <c r="M127" s="286"/>
      <c r="N127" s="286"/>
      <c r="O127" s="286"/>
      <c r="P127" s="286"/>
      <c r="Q127" s="286"/>
    </row>
    <row r="128" spans="1:17" ht="15">
      <c r="F128" s="348"/>
      <c r="G128" s="348"/>
      <c r="H128" s="348"/>
      <c r="I128" s="348"/>
    </row>
    <row r="129" spans="6:9" ht="15">
      <c r="F129" s="348"/>
      <c r="G129" s="348"/>
      <c r="H129" s="348"/>
      <c r="I129" s="348"/>
    </row>
    <row r="130" spans="6:9" ht="15">
      <c r="F130" s="348"/>
      <c r="G130" s="348"/>
      <c r="H130" s="348"/>
      <c r="I130" s="348"/>
    </row>
    <row r="131" spans="6:9" ht="15">
      <c r="F131" s="348"/>
      <c r="G131" s="348"/>
      <c r="H131" s="348"/>
      <c r="I131" s="348"/>
    </row>
    <row r="132" spans="6:9" ht="15">
      <c r="F132" s="348"/>
      <c r="G132" s="348"/>
      <c r="H132" s="348"/>
      <c r="I132" s="348"/>
    </row>
    <row r="133" spans="6:9" ht="15">
      <c r="F133" s="348"/>
      <c r="G133" s="348"/>
      <c r="H133" s="348"/>
      <c r="I133" s="348"/>
    </row>
    <row r="134" spans="6:9" ht="15">
      <c r="F134" s="348"/>
      <c r="G134" s="348"/>
      <c r="H134" s="348"/>
      <c r="I134" s="348"/>
    </row>
    <row r="135" spans="6:9" ht="15">
      <c r="F135" s="348"/>
      <c r="G135" s="348"/>
      <c r="H135" s="348"/>
      <c r="I135" s="348"/>
    </row>
    <row r="136" spans="6:9" ht="15">
      <c r="F136" s="348"/>
      <c r="G136" s="348"/>
      <c r="H136" s="348"/>
      <c r="I136" s="348"/>
    </row>
    <row r="137" spans="6:9" ht="15">
      <c r="F137" s="348"/>
      <c r="G137" s="348"/>
      <c r="H137" s="348"/>
      <c r="I137" s="348"/>
    </row>
    <row r="138" spans="6:9" ht="15">
      <c r="F138" s="348"/>
      <c r="G138" s="348"/>
      <c r="H138" s="348"/>
      <c r="I138" s="348"/>
    </row>
    <row r="139" spans="6:9" ht="15">
      <c r="F139" s="348"/>
      <c r="G139" s="348"/>
      <c r="H139" s="348"/>
      <c r="I139" s="348"/>
    </row>
    <row r="140" spans="6:9" ht="15">
      <c r="F140" s="348"/>
      <c r="G140" s="348"/>
      <c r="H140" s="348"/>
      <c r="I140" s="348"/>
    </row>
    <row r="141" spans="6:9" ht="15">
      <c r="F141" s="348"/>
      <c r="G141" s="348"/>
      <c r="H141" s="348"/>
      <c r="I141" s="348"/>
    </row>
    <row r="142" spans="6:9" ht="15">
      <c r="F142" s="348"/>
      <c r="G142" s="348"/>
      <c r="H142" s="348"/>
      <c r="I142" s="348"/>
    </row>
    <row r="143" spans="6:9" ht="15">
      <c r="F143" s="348"/>
      <c r="G143" s="348"/>
      <c r="H143" s="348"/>
      <c r="I143" s="348"/>
    </row>
    <row r="144" spans="6:9" ht="15">
      <c r="F144" s="348"/>
      <c r="G144" s="348"/>
      <c r="H144" s="348"/>
      <c r="I144" s="348"/>
    </row>
    <row r="145" spans="6:9" ht="15">
      <c r="F145" s="348"/>
      <c r="G145" s="348"/>
      <c r="H145" s="348"/>
      <c r="I145" s="348"/>
    </row>
    <row r="146" spans="6:9" ht="15">
      <c r="F146" s="348"/>
      <c r="G146" s="348"/>
      <c r="H146" s="348"/>
      <c r="I146" s="348"/>
    </row>
    <row r="147" spans="6:9" ht="15">
      <c r="F147" s="348"/>
      <c r="G147" s="348"/>
      <c r="H147" s="348"/>
      <c r="I147" s="348"/>
    </row>
    <row r="148" spans="6:9" ht="15">
      <c r="F148" s="348"/>
      <c r="G148" s="348"/>
      <c r="H148" s="348"/>
      <c r="I148" s="348"/>
    </row>
    <row r="149" spans="6:9" ht="15">
      <c r="F149" s="348"/>
      <c r="G149" s="348"/>
      <c r="H149" s="348"/>
      <c r="I149" s="348"/>
    </row>
    <row r="150" spans="6:9" ht="15">
      <c r="F150" s="348"/>
      <c r="G150" s="348"/>
      <c r="H150" s="348"/>
      <c r="I150" s="348"/>
    </row>
    <row r="151" spans="6:9" ht="15">
      <c r="F151" s="348"/>
      <c r="G151" s="348"/>
      <c r="H151" s="348"/>
      <c r="I151" s="348"/>
    </row>
    <row r="152" spans="6:9" ht="15">
      <c r="F152" s="348"/>
      <c r="G152" s="348"/>
      <c r="H152" s="348"/>
      <c r="I152" s="348"/>
    </row>
    <row r="153" spans="6:9" ht="15">
      <c r="F153" s="348"/>
      <c r="G153" s="348"/>
      <c r="H153" s="348"/>
      <c r="I153" s="348"/>
    </row>
    <row r="154" spans="6:9" ht="15">
      <c r="F154" s="348"/>
      <c r="G154" s="348"/>
      <c r="H154" s="348"/>
      <c r="I154" s="348"/>
    </row>
    <row r="155" spans="6:9" ht="15">
      <c r="F155" s="348"/>
      <c r="G155" s="348"/>
      <c r="H155" s="348"/>
      <c r="I155" s="348"/>
    </row>
    <row r="156" spans="6:9" ht="15">
      <c r="F156" s="348"/>
      <c r="G156" s="348"/>
      <c r="H156" s="348"/>
      <c r="I156" s="348"/>
    </row>
    <row r="157" spans="6:9" ht="15">
      <c r="F157" s="348"/>
      <c r="G157" s="348"/>
      <c r="H157" s="348"/>
      <c r="I157" s="348"/>
    </row>
    <row r="158" spans="6:9" ht="15">
      <c r="F158" s="348"/>
      <c r="G158" s="348"/>
      <c r="H158" s="348"/>
      <c r="I158" s="348"/>
    </row>
    <row r="159" spans="6:9" ht="15">
      <c r="F159" s="348"/>
      <c r="G159" s="348"/>
      <c r="H159" s="348"/>
      <c r="I159" s="348"/>
    </row>
    <row r="160" spans="6:9" ht="15">
      <c r="F160" s="348"/>
      <c r="G160" s="348"/>
      <c r="H160" s="348"/>
      <c r="I160" s="348"/>
    </row>
    <row r="161" spans="6:9" ht="15">
      <c r="F161" s="348"/>
      <c r="G161" s="348"/>
      <c r="H161" s="348"/>
      <c r="I161" s="348"/>
    </row>
    <row r="162" spans="6:9" ht="15">
      <c r="F162" s="348"/>
      <c r="G162" s="348"/>
      <c r="H162" s="348"/>
      <c r="I162" s="348"/>
    </row>
    <row r="163" spans="6:9" ht="15">
      <c r="F163" s="348"/>
      <c r="G163" s="348"/>
      <c r="H163" s="348"/>
      <c r="I163" s="348"/>
    </row>
    <row r="164" spans="6:9" ht="15">
      <c r="F164" s="348"/>
      <c r="G164" s="348"/>
      <c r="H164" s="348"/>
      <c r="I164" s="348"/>
    </row>
    <row r="165" spans="6:9" ht="15">
      <c r="F165" s="348"/>
      <c r="G165" s="348"/>
      <c r="H165" s="348"/>
      <c r="I165" s="348"/>
    </row>
    <row r="166" spans="6:9" ht="15">
      <c r="F166" s="348"/>
      <c r="G166" s="348"/>
      <c r="H166" s="348"/>
      <c r="I166" s="348"/>
    </row>
    <row r="167" spans="6:9" ht="15">
      <c r="F167" s="348"/>
      <c r="G167" s="348"/>
      <c r="H167" s="348"/>
      <c r="I167" s="348"/>
    </row>
    <row r="168" spans="6:9" ht="15">
      <c r="F168" s="348"/>
      <c r="G168" s="348"/>
      <c r="H168" s="348"/>
      <c r="I168" s="348"/>
    </row>
    <row r="169" spans="6:9" ht="15">
      <c r="F169" s="348"/>
      <c r="G169" s="348"/>
      <c r="H169" s="348"/>
      <c r="I169" s="348"/>
    </row>
    <row r="170" spans="6:9" ht="15">
      <c r="F170" s="348"/>
      <c r="G170" s="348"/>
      <c r="H170" s="348"/>
      <c r="I170" s="348"/>
    </row>
    <row r="171" spans="6:9" ht="15">
      <c r="F171" s="348"/>
      <c r="G171" s="348"/>
      <c r="H171" s="348"/>
      <c r="I171" s="348"/>
    </row>
    <row r="172" spans="6:9" ht="15">
      <c r="F172" s="348"/>
      <c r="G172" s="348"/>
      <c r="H172" s="348"/>
      <c r="I172" s="348"/>
    </row>
    <row r="173" spans="6:9" ht="15">
      <c r="F173" s="348"/>
      <c r="G173" s="348"/>
      <c r="H173" s="348"/>
      <c r="I173" s="348"/>
    </row>
    <row r="174" spans="6:9" ht="15">
      <c r="F174" s="348"/>
      <c r="G174" s="348"/>
      <c r="H174" s="348"/>
      <c r="I174" s="348"/>
    </row>
    <row r="175" spans="6:9" ht="15">
      <c r="F175" s="348"/>
      <c r="G175" s="348"/>
      <c r="H175" s="348"/>
      <c r="I175" s="348"/>
    </row>
    <row r="176" spans="6:9" ht="15">
      <c r="F176" s="348"/>
      <c r="G176" s="348"/>
      <c r="H176" s="348"/>
      <c r="I176" s="348"/>
    </row>
    <row r="177" spans="6:9" ht="15">
      <c r="F177" s="348"/>
      <c r="G177" s="348"/>
      <c r="H177" s="348"/>
      <c r="I177" s="348"/>
    </row>
    <row r="178" spans="6:9" ht="15">
      <c r="F178" s="348"/>
      <c r="G178" s="348"/>
      <c r="H178" s="348"/>
      <c r="I178" s="348"/>
    </row>
    <row r="179" spans="6:9" ht="15">
      <c r="F179" s="348"/>
      <c r="G179" s="348"/>
      <c r="H179" s="348"/>
      <c r="I179" s="348"/>
    </row>
    <row r="180" spans="6:9" ht="15">
      <c r="F180" s="348"/>
      <c r="G180" s="348"/>
      <c r="H180" s="348"/>
      <c r="I180" s="348"/>
    </row>
    <row r="181" spans="6:9" ht="15">
      <c r="F181" s="348"/>
      <c r="G181" s="348"/>
      <c r="H181" s="348"/>
      <c r="I181" s="348"/>
    </row>
    <row r="182" spans="6:9" ht="15">
      <c r="F182" s="348"/>
      <c r="G182" s="348"/>
      <c r="H182" s="348"/>
      <c r="I182" s="348"/>
    </row>
    <row r="183" spans="6:9" ht="15">
      <c r="F183" s="348"/>
      <c r="G183" s="348"/>
      <c r="H183" s="348"/>
      <c r="I183" s="348"/>
    </row>
    <row r="184" spans="6:9" ht="15">
      <c r="F184" s="348"/>
      <c r="G184" s="348"/>
      <c r="H184" s="348"/>
      <c r="I184" s="348"/>
    </row>
    <row r="185" spans="6:9" ht="15">
      <c r="F185" s="348"/>
      <c r="G185" s="348"/>
      <c r="H185" s="348"/>
      <c r="I185" s="348"/>
    </row>
    <row r="186" spans="6:9" ht="15">
      <c r="F186" s="348"/>
      <c r="G186" s="348"/>
      <c r="H186" s="348"/>
      <c r="I186" s="348"/>
    </row>
    <row r="187" spans="6:9" ht="15">
      <c r="F187" s="348"/>
      <c r="G187" s="348"/>
      <c r="H187" s="348"/>
      <c r="I187" s="348"/>
    </row>
    <row r="188" spans="6:9" ht="15">
      <c r="F188" s="348"/>
      <c r="G188" s="348"/>
      <c r="H188" s="348"/>
      <c r="I188" s="348"/>
    </row>
    <row r="189" spans="6:9" ht="15">
      <c r="F189" s="348"/>
      <c r="G189" s="348"/>
      <c r="H189" s="348"/>
      <c r="I189" s="348"/>
    </row>
    <row r="190" spans="6:9" ht="15">
      <c r="F190" s="348"/>
      <c r="G190" s="348"/>
      <c r="H190" s="348"/>
      <c r="I190" s="348"/>
    </row>
    <row r="191" spans="6:9" ht="15">
      <c r="F191" s="348"/>
      <c r="G191" s="348"/>
      <c r="H191" s="348"/>
      <c r="I191" s="348"/>
    </row>
    <row r="192" spans="6:9" ht="15">
      <c r="F192" s="348"/>
      <c r="G192" s="348"/>
      <c r="H192" s="348"/>
      <c r="I192" s="348"/>
    </row>
    <row r="193" spans="6:9" ht="15">
      <c r="F193" s="348"/>
      <c r="G193" s="348"/>
      <c r="H193" s="348"/>
      <c r="I193" s="348"/>
    </row>
    <row r="194" spans="6:9" ht="15">
      <c r="F194" s="348"/>
      <c r="G194" s="348"/>
      <c r="H194" s="348"/>
      <c r="I194" s="348"/>
    </row>
    <row r="195" spans="6:9" ht="15">
      <c r="F195" s="348"/>
      <c r="G195" s="348"/>
      <c r="H195" s="348"/>
      <c r="I195" s="348"/>
    </row>
    <row r="196" spans="6:9" ht="15">
      <c r="F196" s="348"/>
      <c r="G196" s="348"/>
      <c r="H196" s="348"/>
      <c r="I196" s="348"/>
    </row>
    <row r="197" spans="6:9" ht="15">
      <c r="F197" s="348"/>
      <c r="G197" s="348"/>
      <c r="H197" s="348"/>
      <c r="I197" s="348"/>
    </row>
    <row r="198" spans="6:9" ht="15">
      <c r="F198" s="348"/>
      <c r="G198" s="348"/>
      <c r="H198" s="348"/>
      <c r="I198" s="348"/>
    </row>
    <row r="199" spans="6:9" ht="15">
      <c r="F199" s="348"/>
      <c r="G199" s="348"/>
      <c r="H199" s="348"/>
      <c r="I199" s="348"/>
    </row>
    <row r="200" spans="6:9" ht="15">
      <c r="F200" s="348"/>
      <c r="G200" s="348"/>
      <c r="H200" s="348"/>
      <c r="I200" s="348"/>
    </row>
    <row r="201" spans="6:9" ht="15">
      <c r="F201" s="348"/>
      <c r="G201" s="348"/>
      <c r="H201" s="348"/>
      <c r="I201" s="348"/>
    </row>
    <row r="202" spans="6:9" ht="15">
      <c r="F202" s="348"/>
      <c r="G202" s="348"/>
      <c r="H202" s="348"/>
      <c r="I202" s="348"/>
    </row>
    <row r="203" spans="6:9" ht="15">
      <c r="F203" s="348"/>
      <c r="G203" s="348"/>
      <c r="H203" s="348"/>
      <c r="I203" s="348"/>
    </row>
    <row r="204" spans="6:9" ht="15">
      <c r="F204" s="348"/>
      <c r="G204" s="348"/>
      <c r="H204" s="348"/>
      <c r="I204" s="348"/>
    </row>
    <row r="205" spans="6:9" ht="15">
      <c r="F205" s="348"/>
      <c r="G205" s="348"/>
      <c r="H205" s="348"/>
      <c r="I205" s="348"/>
    </row>
    <row r="206" spans="6:9" ht="15">
      <c r="F206" s="348"/>
      <c r="G206" s="348"/>
      <c r="H206" s="348"/>
      <c r="I206" s="348"/>
    </row>
    <row r="207" spans="6:9" ht="15">
      <c r="F207" s="348"/>
      <c r="G207" s="348"/>
      <c r="H207" s="348"/>
      <c r="I207" s="348"/>
    </row>
    <row r="208" spans="6:9" ht="15">
      <c r="F208" s="348"/>
      <c r="G208" s="348"/>
      <c r="H208" s="348"/>
      <c r="I208" s="348"/>
    </row>
    <row r="209" spans="6:9" ht="15">
      <c r="F209" s="348"/>
      <c r="G209" s="348"/>
      <c r="H209" s="348"/>
      <c r="I209" s="348"/>
    </row>
    <row r="210" spans="6:9" ht="15">
      <c r="F210" s="348"/>
      <c r="G210" s="348"/>
      <c r="H210" s="348"/>
      <c r="I210" s="348"/>
    </row>
    <row r="211" spans="6:9" ht="15">
      <c r="F211" s="348"/>
      <c r="G211" s="348"/>
      <c r="H211" s="348"/>
      <c r="I211" s="348"/>
    </row>
    <row r="212" spans="6:9" ht="15">
      <c r="F212" s="348"/>
      <c r="G212" s="348"/>
      <c r="H212" s="348"/>
      <c r="I212" s="348"/>
    </row>
    <row r="213" spans="6:9" ht="15">
      <c r="F213" s="348"/>
      <c r="G213" s="348"/>
      <c r="H213" s="348"/>
      <c r="I213" s="348"/>
    </row>
    <row r="214" spans="6:9" ht="15">
      <c r="F214" s="348"/>
      <c r="G214" s="348"/>
      <c r="H214" s="348"/>
      <c r="I214" s="348"/>
    </row>
    <row r="215" spans="6:9" ht="15">
      <c r="F215" s="348"/>
      <c r="G215" s="348"/>
      <c r="H215" s="348"/>
      <c r="I215" s="348"/>
    </row>
    <row r="216" spans="6:9" ht="15">
      <c r="F216" s="348"/>
      <c r="G216" s="348"/>
      <c r="H216" s="348"/>
      <c r="I216" s="348"/>
    </row>
    <row r="217" spans="6:9" ht="15">
      <c r="F217" s="348"/>
      <c r="G217" s="348"/>
      <c r="H217" s="348"/>
      <c r="I217" s="348"/>
    </row>
    <row r="218" spans="6:9" ht="15">
      <c r="F218" s="348"/>
      <c r="G218" s="348"/>
      <c r="H218" s="348"/>
      <c r="I218" s="348"/>
    </row>
    <row r="219" spans="6:9" ht="15">
      <c r="F219" s="348"/>
      <c r="G219" s="348"/>
      <c r="H219" s="348"/>
      <c r="I219" s="348"/>
    </row>
    <row r="220" spans="6:9" ht="15">
      <c r="F220" s="348"/>
      <c r="G220" s="348"/>
      <c r="H220" s="348"/>
      <c r="I220" s="348"/>
    </row>
    <row r="221" spans="6:9" ht="15">
      <c r="F221" s="348"/>
      <c r="G221" s="348"/>
      <c r="H221" s="348"/>
      <c r="I221" s="348"/>
    </row>
    <row r="222" spans="6:9" ht="15">
      <c r="F222" s="348"/>
      <c r="G222" s="348"/>
      <c r="H222" s="348"/>
      <c r="I222" s="348"/>
    </row>
    <row r="223" spans="6:9" ht="15">
      <c r="F223" s="348"/>
      <c r="G223" s="348"/>
      <c r="H223" s="348"/>
      <c r="I223" s="348"/>
    </row>
    <row r="224" spans="6:9" ht="15">
      <c r="F224" s="348"/>
      <c r="G224" s="348"/>
      <c r="H224" s="348"/>
      <c r="I224" s="348"/>
    </row>
    <row r="225" spans="6:9" ht="15">
      <c r="F225" s="348"/>
      <c r="G225" s="348"/>
      <c r="H225" s="348"/>
      <c r="I225" s="348"/>
    </row>
    <row r="226" spans="6:9" ht="15">
      <c r="F226" s="348"/>
      <c r="G226" s="348"/>
      <c r="H226" s="348"/>
      <c r="I226" s="348"/>
    </row>
    <row r="227" spans="6:9" ht="15">
      <c r="F227" s="348"/>
      <c r="G227" s="348"/>
      <c r="H227" s="348"/>
      <c r="I227" s="348"/>
    </row>
    <row r="228" spans="6:9" ht="15">
      <c r="F228" s="348"/>
      <c r="G228" s="348"/>
      <c r="H228" s="348"/>
      <c r="I228" s="348"/>
    </row>
    <row r="229" spans="6:9" ht="15">
      <c r="F229" s="348"/>
      <c r="G229" s="348"/>
      <c r="H229" s="348"/>
      <c r="I229" s="348"/>
    </row>
    <row r="230" spans="6:9" ht="15">
      <c r="F230" s="348"/>
      <c r="G230" s="348"/>
      <c r="H230" s="348"/>
      <c r="I230" s="348"/>
    </row>
    <row r="231" spans="6:9" ht="15">
      <c r="F231" s="348"/>
      <c r="G231" s="348"/>
      <c r="H231" s="348"/>
      <c r="I231" s="348"/>
    </row>
    <row r="232" spans="6:9" ht="15">
      <c r="F232" s="348"/>
      <c r="G232" s="348"/>
      <c r="H232" s="348"/>
      <c r="I232" s="348"/>
    </row>
    <row r="233" spans="6:9" ht="15">
      <c r="F233" s="348"/>
      <c r="G233" s="348"/>
      <c r="H233" s="348"/>
      <c r="I233" s="348"/>
    </row>
    <row r="234" spans="6:9" ht="15">
      <c r="F234" s="348"/>
      <c r="G234" s="348"/>
      <c r="H234" s="348"/>
      <c r="I234" s="348"/>
    </row>
    <row r="235" spans="6:9" ht="15">
      <c r="F235" s="348"/>
      <c r="G235" s="348"/>
      <c r="H235" s="348"/>
      <c r="I235" s="348"/>
    </row>
    <row r="236" spans="6:9" ht="15">
      <c r="F236" s="348"/>
      <c r="G236" s="348"/>
      <c r="H236" s="348"/>
      <c r="I236" s="348"/>
    </row>
    <row r="237" spans="6:9" ht="15">
      <c r="F237" s="348"/>
      <c r="G237" s="348"/>
      <c r="H237" s="348"/>
      <c r="I237" s="348"/>
    </row>
    <row r="238" spans="6:9" ht="15">
      <c r="F238" s="348"/>
      <c r="G238" s="348"/>
      <c r="H238" s="348"/>
      <c r="I238" s="348"/>
    </row>
    <row r="239" spans="6:9" ht="15">
      <c r="F239" s="348"/>
      <c r="G239" s="348"/>
      <c r="H239" s="348"/>
      <c r="I239" s="348"/>
    </row>
    <row r="240" spans="6:9" ht="15">
      <c r="F240" s="348"/>
      <c r="G240" s="348"/>
      <c r="H240" s="348"/>
      <c r="I240" s="348"/>
    </row>
    <row r="241" spans="6:9" ht="15">
      <c r="F241" s="348"/>
      <c r="G241" s="348"/>
      <c r="H241" s="348"/>
      <c r="I241" s="348"/>
    </row>
    <row r="242" spans="6:9" ht="15">
      <c r="F242" s="348"/>
      <c r="G242" s="348"/>
      <c r="H242" s="348"/>
      <c r="I242" s="348"/>
    </row>
    <row r="243" spans="6:9" ht="15">
      <c r="F243" s="348"/>
      <c r="G243" s="348"/>
      <c r="H243" s="348"/>
      <c r="I243" s="348"/>
    </row>
    <row r="244" spans="6:9" ht="15">
      <c r="F244" s="348"/>
      <c r="G244" s="348"/>
      <c r="H244" s="348"/>
      <c r="I244" s="348"/>
    </row>
    <row r="245" spans="6:9" ht="15">
      <c r="F245" s="348"/>
      <c r="G245" s="348"/>
      <c r="H245" s="348"/>
      <c r="I245" s="348"/>
    </row>
    <row r="246" spans="6:9" ht="15">
      <c r="F246" s="348"/>
      <c r="G246" s="348"/>
      <c r="H246" s="348"/>
      <c r="I246" s="348"/>
    </row>
    <row r="247" spans="6:9" ht="15">
      <c r="F247" s="348"/>
      <c r="G247" s="348"/>
      <c r="H247" s="348"/>
      <c r="I247" s="348"/>
    </row>
    <row r="248" spans="6:9" ht="15">
      <c r="F248" s="348"/>
      <c r="G248" s="348"/>
      <c r="H248" s="348"/>
      <c r="I248" s="348"/>
    </row>
    <row r="249" spans="6:9" ht="15">
      <c r="F249" s="348"/>
      <c r="G249" s="348"/>
      <c r="H249" s="348"/>
      <c r="I249" s="348"/>
    </row>
    <row r="250" spans="6:9" ht="15">
      <c r="F250" s="348"/>
      <c r="G250" s="348"/>
      <c r="H250" s="348"/>
      <c r="I250" s="348"/>
    </row>
    <row r="251" spans="6:9" ht="15">
      <c r="F251" s="348"/>
      <c r="G251" s="348"/>
      <c r="H251" s="348"/>
      <c r="I251" s="348"/>
    </row>
    <row r="252" spans="6:9" ht="15">
      <c r="F252" s="348"/>
      <c r="G252" s="348"/>
      <c r="H252" s="348"/>
      <c r="I252" s="348"/>
    </row>
    <row r="253" spans="6:9" ht="15">
      <c r="F253" s="348"/>
      <c r="G253" s="348"/>
      <c r="H253" s="348"/>
      <c r="I253" s="348"/>
    </row>
    <row r="254" spans="6:9" ht="15">
      <c r="F254" s="348"/>
      <c r="G254" s="348"/>
      <c r="H254" s="348"/>
      <c r="I254" s="348"/>
    </row>
    <row r="255" spans="6:9" ht="15">
      <c r="F255" s="348"/>
      <c r="G255" s="348"/>
      <c r="H255" s="348"/>
      <c r="I255" s="348"/>
    </row>
    <row r="256" spans="6:9" ht="15">
      <c r="F256" s="348"/>
      <c r="G256" s="348"/>
      <c r="H256" s="348"/>
      <c r="I256" s="348"/>
    </row>
    <row r="257" spans="6:9" ht="15">
      <c r="F257" s="348"/>
      <c r="G257" s="348"/>
      <c r="H257" s="348"/>
      <c r="I257" s="348"/>
    </row>
    <row r="258" spans="6:9" ht="15">
      <c r="F258" s="348"/>
      <c r="G258" s="348"/>
      <c r="H258" s="348"/>
      <c r="I258" s="348"/>
    </row>
    <row r="259" spans="6:9" ht="15">
      <c r="F259" s="348"/>
      <c r="G259" s="348"/>
      <c r="H259" s="348"/>
      <c r="I259" s="348"/>
    </row>
    <row r="260" spans="6:9" ht="15">
      <c r="F260" s="348"/>
      <c r="G260" s="348"/>
      <c r="H260" s="348"/>
      <c r="I260" s="348"/>
    </row>
    <row r="261" spans="6:9" ht="15">
      <c r="F261" s="348"/>
      <c r="G261" s="348"/>
      <c r="H261" s="348"/>
      <c r="I261" s="348"/>
    </row>
    <row r="262" spans="6:9" ht="15">
      <c r="F262" s="348"/>
      <c r="G262" s="348"/>
      <c r="H262" s="348"/>
      <c r="I262" s="348"/>
    </row>
    <row r="263" spans="6:9" ht="15">
      <c r="F263" s="348"/>
      <c r="G263" s="348"/>
      <c r="H263" s="348"/>
      <c r="I263" s="348"/>
    </row>
    <row r="264" spans="6:9" ht="15">
      <c r="F264" s="348"/>
      <c r="G264" s="348"/>
      <c r="H264" s="348"/>
      <c r="I264" s="348"/>
    </row>
    <row r="265" spans="6:9" ht="15">
      <c r="F265" s="348"/>
      <c r="G265" s="348"/>
      <c r="H265" s="348"/>
      <c r="I265" s="348"/>
    </row>
    <row r="266" spans="6:9" ht="15">
      <c r="F266" s="348"/>
      <c r="G266" s="348"/>
      <c r="H266" s="348"/>
      <c r="I266" s="348"/>
    </row>
    <row r="267" spans="6:9" ht="15">
      <c r="F267" s="348"/>
      <c r="G267" s="348"/>
      <c r="H267" s="348"/>
      <c r="I267" s="348"/>
    </row>
    <row r="268" spans="6:9" ht="15">
      <c r="F268" s="348"/>
      <c r="G268" s="348"/>
      <c r="H268" s="348"/>
      <c r="I268" s="348"/>
    </row>
    <row r="269" spans="6:9" ht="15">
      <c r="F269" s="348"/>
      <c r="G269" s="348"/>
      <c r="H269" s="348"/>
      <c r="I269" s="348"/>
    </row>
    <row r="270" spans="6:9" ht="15">
      <c r="F270" s="348"/>
      <c r="G270" s="348"/>
      <c r="H270" s="348"/>
      <c r="I270" s="348"/>
    </row>
    <row r="271" spans="6:9" ht="15">
      <c r="F271" s="348"/>
      <c r="G271" s="348"/>
      <c r="H271" s="348"/>
      <c r="I271" s="348"/>
    </row>
    <row r="272" spans="6:9" ht="15">
      <c r="F272" s="348"/>
      <c r="G272" s="348"/>
      <c r="H272" s="348"/>
      <c r="I272" s="348"/>
    </row>
    <row r="273" spans="6:9" ht="15">
      <c r="F273" s="348"/>
      <c r="G273" s="348"/>
      <c r="H273" s="348"/>
      <c r="I273" s="348"/>
    </row>
    <row r="274" spans="6:9" ht="15">
      <c r="F274" s="349"/>
      <c r="G274" s="348"/>
      <c r="H274" s="349"/>
      <c r="I274" s="348"/>
    </row>
    <row r="275" spans="6:9" ht="15">
      <c r="F275" s="348"/>
      <c r="G275" s="348"/>
      <c r="H275" s="348"/>
      <c r="I275" s="348"/>
    </row>
    <row r="276" spans="6:9" ht="15">
      <c r="F276" s="348"/>
      <c r="G276" s="348"/>
      <c r="H276" s="348"/>
      <c r="I276" s="348"/>
    </row>
    <row r="277" spans="6:9" ht="15">
      <c r="F277" s="348"/>
      <c r="G277" s="348"/>
      <c r="H277" s="348"/>
      <c r="I277" s="348"/>
    </row>
    <row r="278" spans="6:9" ht="15">
      <c r="F278" s="348"/>
      <c r="G278" s="348"/>
      <c r="H278" s="348"/>
      <c r="I278" s="348"/>
    </row>
    <row r="279" spans="6:9" ht="15">
      <c r="F279" s="348"/>
      <c r="G279" s="348"/>
      <c r="H279" s="348"/>
      <c r="I279" s="348"/>
    </row>
    <row r="280" spans="6:9" ht="15">
      <c r="F280" s="348"/>
      <c r="G280" s="348"/>
      <c r="H280" s="348"/>
      <c r="I280" s="348"/>
    </row>
    <row r="281" spans="6:9" ht="15">
      <c r="F281" s="348"/>
      <c r="G281" s="348"/>
      <c r="H281" s="348"/>
      <c r="I281" s="348"/>
    </row>
    <row r="282" spans="6:9" ht="15">
      <c r="F282" s="348"/>
      <c r="G282" s="348"/>
      <c r="H282" s="348"/>
      <c r="I282" s="348"/>
    </row>
    <row r="283" spans="6:9" ht="15">
      <c r="F283" s="348"/>
      <c r="G283" s="348"/>
      <c r="H283" s="348"/>
      <c r="I283" s="348"/>
    </row>
    <row r="284" spans="6:9" ht="15">
      <c r="F284" s="348"/>
      <c r="G284" s="348"/>
      <c r="H284" s="348"/>
      <c r="I284" s="348"/>
    </row>
    <row r="285" spans="6:9" ht="15">
      <c r="F285" s="348"/>
      <c r="G285" s="348"/>
      <c r="H285" s="348"/>
      <c r="I285" s="348"/>
    </row>
    <row r="286" spans="6:9" ht="15">
      <c r="F286" s="348"/>
      <c r="G286" s="348"/>
      <c r="H286" s="348"/>
      <c r="I286" s="348"/>
    </row>
    <row r="287" spans="6:9" ht="15">
      <c r="F287" s="348"/>
      <c r="G287" s="348"/>
      <c r="H287" s="348"/>
      <c r="I287" s="348"/>
    </row>
    <row r="288" spans="6:9" ht="15">
      <c r="F288" s="348"/>
      <c r="G288" s="348"/>
      <c r="H288" s="348"/>
      <c r="I288" s="348"/>
    </row>
    <row r="289" spans="6:9" ht="15">
      <c r="F289" s="348"/>
      <c r="G289" s="348"/>
      <c r="H289" s="348"/>
      <c r="I289" s="348"/>
    </row>
    <row r="290" spans="6:9" ht="15">
      <c r="F290" s="348"/>
      <c r="G290" s="348"/>
      <c r="H290" s="348"/>
      <c r="I290" s="348"/>
    </row>
    <row r="291" spans="6:9" ht="15">
      <c r="F291" s="348"/>
      <c r="G291" s="348"/>
      <c r="H291" s="348"/>
      <c r="I291" s="348"/>
    </row>
    <row r="292" spans="6:9" ht="15">
      <c r="F292" s="348"/>
      <c r="G292" s="348"/>
      <c r="H292" s="348"/>
      <c r="I292" s="348"/>
    </row>
    <row r="293" spans="6:9" ht="15">
      <c r="F293" s="348"/>
      <c r="G293" s="348"/>
      <c r="H293" s="348"/>
      <c r="I293" s="348"/>
    </row>
    <row r="294" spans="6:9" ht="15">
      <c r="F294" s="348"/>
      <c r="G294" s="348"/>
      <c r="H294" s="348"/>
      <c r="I294" s="348"/>
    </row>
    <row r="295" spans="6:9" ht="15">
      <c r="F295" s="348"/>
      <c r="G295" s="348"/>
      <c r="H295" s="348"/>
      <c r="I295" s="348"/>
    </row>
    <row r="296" spans="6:9" ht="15">
      <c r="F296" s="348"/>
      <c r="G296" s="348"/>
      <c r="H296" s="348"/>
      <c r="I296" s="348"/>
    </row>
    <row r="297" spans="6:9" ht="15">
      <c r="F297" s="348"/>
      <c r="G297" s="348"/>
      <c r="H297" s="348"/>
      <c r="I297" s="348"/>
    </row>
    <row r="298" spans="6:9" ht="15">
      <c r="F298" s="348"/>
      <c r="G298" s="348"/>
      <c r="H298" s="348"/>
      <c r="I298" s="348"/>
    </row>
    <row r="299" spans="6:9" ht="15">
      <c r="F299" s="348"/>
      <c r="G299" s="348"/>
      <c r="H299" s="348"/>
      <c r="I299" s="348"/>
    </row>
    <row r="300" spans="6:9" ht="15">
      <c r="F300" s="348"/>
      <c r="G300" s="348"/>
      <c r="H300" s="348"/>
      <c r="I300" s="348"/>
    </row>
    <row r="301" spans="6:9" ht="15">
      <c r="F301" s="348"/>
      <c r="G301" s="348"/>
      <c r="H301" s="348"/>
      <c r="I301" s="348"/>
    </row>
    <row r="302" spans="6:9" ht="15">
      <c r="F302" s="348"/>
      <c r="G302" s="348"/>
      <c r="H302" s="348"/>
      <c r="I302" s="348"/>
    </row>
    <row r="303" spans="6:9" ht="15">
      <c r="F303" s="348"/>
      <c r="G303" s="348"/>
      <c r="H303" s="348"/>
      <c r="I303" s="348"/>
    </row>
    <row r="304" spans="6:9" ht="15">
      <c r="F304" s="348"/>
      <c r="G304" s="348"/>
      <c r="H304" s="348"/>
      <c r="I304" s="348"/>
    </row>
    <row r="305" spans="6:9" ht="15">
      <c r="F305" s="348"/>
      <c r="G305" s="348"/>
      <c r="H305" s="348"/>
      <c r="I305" s="348"/>
    </row>
    <row r="306" spans="6:9" ht="15">
      <c r="F306" s="348"/>
      <c r="G306" s="348"/>
      <c r="H306" s="348"/>
      <c r="I306" s="348"/>
    </row>
    <row r="307" spans="6:9" ht="15">
      <c r="F307" s="348"/>
      <c r="G307" s="348"/>
      <c r="H307" s="348"/>
      <c r="I307" s="348"/>
    </row>
    <row r="308" spans="6:9" ht="15">
      <c r="F308" s="348"/>
      <c r="G308" s="348"/>
      <c r="H308" s="348"/>
      <c r="I308" s="348"/>
    </row>
    <row r="309" spans="6:9" ht="15">
      <c r="F309" s="348"/>
      <c r="G309" s="348"/>
      <c r="H309" s="348"/>
      <c r="I309" s="348"/>
    </row>
    <row r="310" spans="6:9" ht="15">
      <c r="F310" s="348"/>
      <c r="G310" s="348"/>
      <c r="H310" s="348"/>
      <c r="I310" s="348"/>
    </row>
    <row r="311" spans="6:9" ht="15">
      <c r="F311" s="348"/>
      <c r="G311" s="348"/>
      <c r="H311" s="348"/>
      <c r="I311" s="348"/>
    </row>
    <row r="312" spans="6:9" ht="15">
      <c r="F312" s="348"/>
      <c r="G312" s="348"/>
      <c r="H312" s="348"/>
      <c r="I312" s="348"/>
    </row>
    <row r="313" spans="6:9" ht="15">
      <c r="F313" s="348"/>
      <c r="G313" s="348"/>
      <c r="H313" s="348"/>
      <c r="I313" s="348"/>
    </row>
    <row r="314" spans="6:9" ht="15">
      <c r="F314" s="348"/>
      <c r="G314" s="348"/>
      <c r="H314" s="348"/>
      <c r="I314" s="348"/>
    </row>
    <row r="315" spans="6:9" ht="15">
      <c r="F315" s="348"/>
      <c r="G315" s="348"/>
      <c r="H315" s="348"/>
      <c r="I315" s="348"/>
    </row>
    <row r="316" spans="6:9" ht="15">
      <c r="F316" s="348"/>
      <c r="G316" s="348"/>
      <c r="H316" s="348"/>
      <c r="I316" s="348"/>
    </row>
    <row r="317" spans="6:9" ht="15">
      <c r="F317" s="348"/>
      <c r="G317" s="348"/>
      <c r="H317" s="348"/>
      <c r="I317" s="348"/>
    </row>
    <row r="318" spans="6:9" ht="15">
      <c r="F318" s="348"/>
      <c r="G318" s="348"/>
      <c r="H318" s="348"/>
      <c r="I318" s="348"/>
    </row>
    <row r="319" spans="6:9" ht="15">
      <c r="F319" s="348"/>
      <c r="G319" s="348"/>
      <c r="H319" s="348"/>
      <c r="I319" s="348"/>
    </row>
    <row r="320" spans="6:9" ht="15">
      <c r="F320" s="348"/>
      <c r="G320" s="348"/>
      <c r="H320" s="348"/>
      <c r="I320" s="348"/>
    </row>
    <row r="321" spans="6:9" ht="15">
      <c r="F321" s="348"/>
      <c r="G321" s="348"/>
      <c r="H321" s="348"/>
      <c r="I321" s="348"/>
    </row>
    <row r="322" spans="6:9" ht="15">
      <c r="F322" s="348"/>
      <c r="G322" s="348"/>
      <c r="H322" s="348"/>
      <c r="I322" s="348"/>
    </row>
    <row r="323" spans="6:9" ht="15">
      <c r="F323" s="348"/>
      <c r="G323" s="348"/>
      <c r="H323" s="348"/>
      <c r="I323" s="348"/>
    </row>
    <row r="324" spans="6:9" ht="15">
      <c r="F324" s="348"/>
      <c r="G324" s="348"/>
      <c r="H324" s="348"/>
      <c r="I324" s="348"/>
    </row>
    <row r="325" spans="6:9" ht="15">
      <c r="F325" s="348"/>
      <c r="G325" s="348"/>
      <c r="H325" s="348"/>
      <c r="I325" s="348"/>
    </row>
    <row r="326" spans="6:9" ht="15">
      <c r="F326" s="348"/>
      <c r="G326" s="348"/>
      <c r="H326" s="348"/>
      <c r="I326" s="348"/>
    </row>
    <row r="327" spans="6:9" ht="15">
      <c r="F327" s="348"/>
      <c r="G327" s="348"/>
      <c r="H327" s="348"/>
      <c r="I327" s="348"/>
    </row>
    <row r="328" spans="6:9" ht="15">
      <c r="F328" s="348"/>
      <c r="G328" s="348"/>
      <c r="H328" s="348"/>
      <c r="I328" s="348"/>
    </row>
    <row r="329" spans="6:9" ht="15">
      <c r="F329" s="348"/>
      <c r="G329" s="348"/>
      <c r="H329" s="348"/>
      <c r="I329" s="348"/>
    </row>
    <row r="330" spans="6:9" ht="15">
      <c r="F330" s="348"/>
      <c r="G330" s="348"/>
      <c r="H330" s="348"/>
      <c r="I330" s="348"/>
    </row>
    <row r="331" spans="6:9" ht="15">
      <c r="F331" s="348"/>
      <c r="G331" s="348"/>
      <c r="H331" s="348"/>
      <c r="I331" s="348"/>
    </row>
    <row r="332" spans="6:9" ht="15">
      <c r="F332" s="348"/>
      <c r="G332" s="348"/>
      <c r="H332" s="348"/>
      <c r="I332" s="348"/>
    </row>
    <row r="333" spans="6:9" ht="15">
      <c r="F333" s="348"/>
      <c r="G333" s="348"/>
      <c r="H333" s="348"/>
      <c r="I333" s="348"/>
    </row>
    <row r="334" spans="6:9" ht="15">
      <c r="F334" s="348"/>
      <c r="G334" s="348"/>
      <c r="H334" s="348"/>
      <c r="I334" s="348"/>
    </row>
    <row r="335" spans="6:9" ht="15">
      <c r="F335" s="348"/>
      <c r="G335" s="348"/>
      <c r="H335" s="348"/>
      <c r="I335" s="348"/>
    </row>
    <row r="336" spans="6:9" ht="15">
      <c r="F336" s="348"/>
      <c r="G336" s="348"/>
      <c r="H336" s="348"/>
      <c r="I336" s="348"/>
    </row>
    <row r="337" spans="6:9" ht="15">
      <c r="F337" s="348"/>
      <c r="G337" s="348"/>
      <c r="H337" s="348"/>
      <c r="I337" s="348"/>
    </row>
    <row r="338" spans="6:9" ht="15">
      <c r="F338" s="348"/>
      <c r="G338" s="348"/>
      <c r="H338" s="348"/>
      <c r="I338" s="348"/>
    </row>
    <row r="339" spans="6:9" ht="15">
      <c r="F339" s="348"/>
      <c r="G339" s="348"/>
      <c r="H339" s="348"/>
      <c r="I339" s="348"/>
    </row>
    <row r="340" spans="6:9" ht="15">
      <c r="F340" s="348"/>
      <c r="G340" s="348"/>
      <c r="H340" s="348"/>
      <c r="I340" s="348"/>
    </row>
    <row r="341" spans="6:9" ht="15">
      <c r="F341" s="348"/>
      <c r="G341" s="348"/>
      <c r="H341" s="348"/>
      <c r="I341" s="348"/>
    </row>
    <row r="342" spans="6:9" ht="15">
      <c r="F342" s="348"/>
      <c r="G342" s="348"/>
      <c r="H342" s="348"/>
      <c r="I342" s="348"/>
    </row>
    <row r="343" spans="6:9" ht="15">
      <c r="F343" s="348"/>
      <c r="G343" s="348"/>
      <c r="H343" s="348"/>
      <c r="I343" s="348"/>
    </row>
    <row r="344" spans="6:9" ht="15">
      <c r="F344" s="348"/>
      <c r="G344" s="348"/>
      <c r="H344" s="348"/>
      <c r="I344" s="348"/>
    </row>
    <row r="345" spans="6:9" ht="15">
      <c r="F345" s="348"/>
      <c r="G345" s="348"/>
      <c r="H345" s="348"/>
      <c r="I345" s="348"/>
    </row>
    <row r="346" spans="6:9" ht="15">
      <c r="F346" s="348"/>
      <c r="G346" s="348"/>
      <c r="H346" s="348"/>
      <c r="I346" s="348"/>
    </row>
    <row r="347" spans="6:9" ht="15">
      <c r="F347" s="348"/>
      <c r="G347" s="348"/>
      <c r="H347" s="348"/>
      <c r="I347" s="348"/>
    </row>
    <row r="348" spans="6:9" ht="15">
      <c r="F348" s="348"/>
      <c r="G348" s="348"/>
      <c r="H348" s="348"/>
      <c r="I348" s="348"/>
    </row>
    <row r="349" spans="6:9" ht="15">
      <c r="F349" s="348"/>
      <c r="G349" s="348"/>
      <c r="H349" s="348"/>
      <c r="I349" s="348"/>
    </row>
    <row r="350" spans="6:9" ht="15">
      <c r="F350" s="348"/>
      <c r="G350" s="348"/>
      <c r="H350" s="348"/>
      <c r="I350" s="348"/>
    </row>
    <row r="351" spans="6:9" ht="15">
      <c r="F351" s="348"/>
      <c r="G351" s="348"/>
      <c r="H351" s="348"/>
      <c r="I351" s="348"/>
    </row>
    <row r="352" spans="6:9" ht="15">
      <c r="F352" s="348"/>
      <c r="G352" s="348"/>
      <c r="H352" s="348"/>
      <c r="I352" s="348"/>
    </row>
    <row r="353" spans="6:9" ht="15">
      <c r="F353" s="348"/>
      <c r="G353" s="348"/>
      <c r="H353" s="348"/>
      <c r="I353" s="348"/>
    </row>
    <row r="354" spans="6:9" ht="15">
      <c r="F354" s="348"/>
      <c r="G354" s="348"/>
      <c r="H354" s="348"/>
      <c r="I354" s="348"/>
    </row>
    <row r="355" spans="6:9" ht="15">
      <c r="F355" s="348"/>
      <c r="G355" s="348"/>
      <c r="H355" s="348"/>
      <c r="I355" s="348"/>
    </row>
    <row r="356" spans="6:9" ht="15">
      <c r="F356" s="348"/>
      <c r="G356" s="348"/>
      <c r="H356" s="348"/>
      <c r="I356" s="348"/>
    </row>
    <row r="357" spans="6:9" ht="15">
      <c r="F357" s="348"/>
      <c r="G357" s="348"/>
      <c r="H357" s="348"/>
      <c r="I357" s="348"/>
    </row>
    <row r="358" spans="6:9" ht="15">
      <c r="F358" s="348"/>
      <c r="G358" s="348"/>
      <c r="H358" s="348"/>
      <c r="I358" s="348"/>
    </row>
    <row r="359" spans="6:9" ht="15">
      <c r="F359" s="348"/>
      <c r="G359" s="348"/>
      <c r="H359" s="348"/>
      <c r="I359" s="348"/>
    </row>
    <row r="360" spans="6:9" ht="15">
      <c r="F360" s="348"/>
      <c r="G360" s="348"/>
      <c r="H360" s="348"/>
      <c r="I360" s="348"/>
    </row>
    <row r="361" spans="6:9" ht="15">
      <c r="F361" s="348"/>
      <c r="G361" s="348"/>
      <c r="H361" s="348"/>
      <c r="I361" s="348"/>
    </row>
    <row r="362" spans="6:9" ht="15">
      <c r="F362" s="348"/>
      <c r="G362" s="348"/>
      <c r="H362" s="348"/>
      <c r="I362" s="348"/>
    </row>
    <row r="363" spans="6:9" ht="15">
      <c r="F363" s="348"/>
      <c r="G363" s="348"/>
      <c r="H363" s="348"/>
      <c r="I363" s="348"/>
    </row>
    <row r="364" spans="6:9" ht="15">
      <c r="F364" s="348"/>
      <c r="G364" s="348"/>
      <c r="H364" s="348"/>
      <c r="I364" s="348"/>
    </row>
    <row r="365" spans="6:9" ht="15">
      <c r="F365" s="348"/>
      <c r="G365" s="348"/>
      <c r="H365" s="348"/>
      <c r="I365" s="348"/>
    </row>
    <row r="366" spans="6:9" ht="15">
      <c r="F366" s="348"/>
      <c r="G366" s="348"/>
      <c r="H366" s="348"/>
      <c r="I366" s="348"/>
    </row>
    <row r="367" spans="6:9" ht="15">
      <c r="F367" s="348"/>
      <c r="G367" s="348"/>
      <c r="H367" s="348"/>
      <c r="I367" s="348"/>
    </row>
    <row r="368" spans="6:9" ht="15">
      <c r="F368" s="348"/>
      <c r="G368" s="348"/>
      <c r="H368" s="348"/>
      <c r="I368" s="348"/>
    </row>
    <row r="369" spans="6:9" ht="15">
      <c r="F369" s="348"/>
      <c r="G369" s="348"/>
      <c r="H369" s="348"/>
      <c r="I369" s="348"/>
    </row>
    <row r="370" spans="6:9" ht="15">
      <c r="F370" s="348"/>
      <c r="G370" s="348"/>
      <c r="H370" s="348"/>
      <c r="I370" s="348"/>
    </row>
    <row r="371" spans="6:9" ht="15">
      <c r="F371" s="348"/>
      <c r="G371" s="348"/>
      <c r="H371" s="348"/>
      <c r="I371" s="348"/>
    </row>
    <row r="372" spans="6:9" ht="15">
      <c r="F372" s="348"/>
      <c r="G372" s="348"/>
      <c r="H372" s="348"/>
      <c r="I372" s="348"/>
    </row>
    <row r="373" spans="6:9" ht="15">
      <c r="F373" s="348"/>
      <c r="G373" s="348"/>
      <c r="H373" s="348"/>
      <c r="I373" s="348"/>
    </row>
    <row r="374" spans="6:9" ht="15">
      <c r="F374" s="348"/>
      <c r="G374" s="348"/>
      <c r="H374" s="348"/>
      <c r="I374" s="348"/>
    </row>
    <row r="375" spans="6:9" ht="15">
      <c r="F375" s="348"/>
      <c r="G375" s="348"/>
      <c r="H375" s="348"/>
      <c r="I375" s="348"/>
    </row>
    <row r="376" spans="6:9" ht="15">
      <c r="F376" s="348"/>
      <c r="G376" s="348"/>
      <c r="H376" s="348"/>
      <c r="I376" s="348"/>
    </row>
    <row r="377" spans="6:9" ht="15">
      <c r="F377" s="348"/>
      <c r="G377" s="348"/>
      <c r="H377" s="348"/>
      <c r="I377" s="348"/>
    </row>
    <row r="378" spans="6:9" ht="15">
      <c r="F378" s="348"/>
      <c r="G378" s="348"/>
      <c r="H378" s="348"/>
      <c r="I378" s="348"/>
    </row>
    <row r="379" spans="6:9" ht="15">
      <c r="F379" s="348"/>
      <c r="G379" s="348"/>
      <c r="H379" s="348"/>
      <c r="I379" s="348"/>
    </row>
    <row r="380" spans="6:9" ht="15">
      <c r="F380" s="348"/>
      <c r="G380" s="348"/>
      <c r="H380" s="348"/>
      <c r="I380" s="348"/>
    </row>
    <row r="381" spans="6:9" ht="15">
      <c r="F381" s="348"/>
      <c r="G381" s="348"/>
      <c r="H381" s="348"/>
      <c r="I381" s="348"/>
    </row>
    <row r="382" spans="6:9" ht="15">
      <c r="F382" s="348"/>
      <c r="G382" s="348"/>
      <c r="H382" s="348"/>
      <c r="I382" s="348"/>
    </row>
    <row r="383" spans="6:9" ht="15">
      <c r="F383" s="348"/>
      <c r="G383" s="348"/>
      <c r="H383" s="348"/>
      <c r="I383" s="348"/>
    </row>
    <row r="384" spans="6:9" ht="15">
      <c r="F384" s="348"/>
      <c r="G384" s="348"/>
      <c r="H384" s="348"/>
      <c r="I384" s="348"/>
    </row>
    <row r="385" spans="6:9" ht="15">
      <c r="F385" s="348"/>
      <c r="G385" s="348"/>
      <c r="H385" s="348"/>
      <c r="I385" s="348"/>
    </row>
    <row r="386" spans="6:9" ht="15">
      <c r="F386" s="348"/>
      <c r="G386" s="348"/>
      <c r="H386" s="348"/>
      <c r="I386" s="348"/>
    </row>
    <row r="387" spans="6:9" ht="15">
      <c r="F387" s="348"/>
      <c r="G387" s="348"/>
      <c r="H387" s="348"/>
      <c r="I387" s="348"/>
    </row>
    <row r="388" spans="6:9" ht="15">
      <c r="F388" s="348"/>
      <c r="G388" s="348"/>
      <c r="H388" s="348"/>
      <c r="I388" s="348"/>
    </row>
    <row r="389" spans="6:9" ht="15">
      <c r="F389" s="348"/>
      <c r="G389" s="348"/>
      <c r="H389" s="348"/>
      <c r="I389" s="348"/>
    </row>
    <row r="390" spans="6:9" ht="15">
      <c r="F390" s="348"/>
      <c r="G390" s="348"/>
      <c r="H390" s="348"/>
      <c r="I390" s="348"/>
    </row>
    <row r="391" spans="6:9" ht="15">
      <c r="F391" s="348"/>
      <c r="G391" s="348"/>
      <c r="H391" s="348"/>
      <c r="I391" s="348"/>
    </row>
    <row r="392" spans="6:9" ht="15">
      <c r="F392" s="348"/>
      <c r="G392" s="348"/>
      <c r="H392" s="348"/>
      <c r="I392" s="348"/>
    </row>
    <row r="393" spans="6:9" ht="15">
      <c r="F393" s="348"/>
      <c r="G393" s="348"/>
      <c r="H393" s="348"/>
      <c r="I393" s="348"/>
    </row>
    <row r="394" spans="6:9" ht="15">
      <c r="F394" s="348"/>
      <c r="G394" s="348"/>
      <c r="H394" s="348"/>
      <c r="I394" s="348"/>
    </row>
    <row r="395" spans="6:9" ht="15">
      <c r="F395" s="348"/>
      <c r="G395" s="348"/>
      <c r="H395" s="348"/>
      <c r="I395" s="348"/>
    </row>
    <row r="396" spans="6:9" ht="15">
      <c r="F396" s="348"/>
      <c r="G396" s="348"/>
      <c r="H396" s="348"/>
      <c r="I396" s="348"/>
    </row>
    <row r="397" spans="6:9" ht="15">
      <c r="F397" s="348"/>
      <c r="G397" s="348"/>
      <c r="H397" s="348"/>
      <c r="I397" s="348"/>
    </row>
    <row r="398" spans="6:9" ht="15">
      <c r="F398" s="348"/>
      <c r="G398" s="348"/>
      <c r="H398" s="348"/>
      <c r="I398" s="348"/>
    </row>
    <row r="399" spans="6:9" ht="15">
      <c r="F399" s="348"/>
      <c r="G399" s="348"/>
      <c r="H399" s="348"/>
      <c r="I399" s="348"/>
    </row>
    <row r="400" spans="6:9" ht="15">
      <c r="F400" s="348"/>
      <c r="G400" s="348"/>
      <c r="H400" s="348"/>
      <c r="I400" s="348"/>
    </row>
    <row r="401" spans="6:9" ht="15">
      <c r="F401" s="348"/>
      <c r="G401" s="348"/>
      <c r="H401" s="348"/>
      <c r="I401" s="348"/>
    </row>
    <row r="402" spans="6:9" ht="15">
      <c r="F402" s="348"/>
      <c r="G402" s="348"/>
      <c r="H402" s="348"/>
      <c r="I402" s="348"/>
    </row>
    <row r="403" spans="6:9" ht="15">
      <c r="F403" s="348"/>
      <c r="G403" s="348"/>
      <c r="H403" s="348"/>
      <c r="I403" s="348"/>
    </row>
    <row r="404" spans="6:9" ht="15">
      <c r="F404" s="348"/>
      <c r="G404" s="348"/>
      <c r="H404" s="348"/>
      <c r="I404" s="348"/>
    </row>
    <row r="405" spans="6:9" ht="15">
      <c r="F405" s="348"/>
      <c r="G405" s="348"/>
      <c r="H405" s="348"/>
      <c r="I405" s="348"/>
    </row>
    <row r="406" spans="6:9" ht="15">
      <c r="F406" s="348"/>
      <c r="G406" s="348"/>
      <c r="H406" s="348"/>
      <c r="I406" s="348"/>
    </row>
    <row r="407" spans="6:9" ht="15">
      <c r="F407" s="348"/>
      <c r="G407" s="348"/>
      <c r="H407" s="348"/>
      <c r="I407" s="348"/>
    </row>
    <row r="408" spans="6:9" ht="15">
      <c r="F408" s="348"/>
      <c r="G408" s="348"/>
      <c r="H408" s="348"/>
      <c r="I408" s="348"/>
    </row>
    <row r="409" spans="6:9" ht="15">
      <c r="F409" s="348"/>
      <c r="G409" s="348"/>
      <c r="H409" s="348"/>
      <c r="I409" s="348"/>
    </row>
    <row r="410" spans="6:9" ht="15">
      <c r="F410" s="348"/>
      <c r="G410" s="348"/>
      <c r="H410" s="348"/>
      <c r="I410" s="348"/>
    </row>
    <row r="411" spans="6:9" ht="15">
      <c r="F411" s="348"/>
      <c r="G411" s="348"/>
      <c r="H411" s="348"/>
      <c r="I411" s="348"/>
    </row>
    <row r="412" spans="6:9" ht="15">
      <c r="F412" s="348"/>
      <c r="G412" s="348"/>
      <c r="H412" s="348"/>
      <c r="I412" s="348"/>
    </row>
    <row r="413" spans="6:9" ht="15">
      <c r="F413" s="348"/>
      <c r="G413" s="348"/>
      <c r="H413" s="348"/>
      <c r="I413" s="348"/>
    </row>
    <row r="414" spans="6:9" ht="15">
      <c r="F414" s="348"/>
      <c r="G414" s="348"/>
      <c r="H414" s="348"/>
      <c r="I414" s="348"/>
    </row>
    <row r="415" spans="6:9" ht="15">
      <c r="F415" s="348"/>
      <c r="G415" s="348"/>
      <c r="H415" s="348"/>
      <c r="I415" s="348"/>
    </row>
    <row r="416" spans="6:9" ht="15">
      <c r="F416" s="348"/>
      <c r="G416" s="348"/>
      <c r="H416" s="348"/>
      <c r="I416" s="348"/>
    </row>
    <row r="417" spans="6:9" ht="15">
      <c r="F417" s="348"/>
      <c r="G417" s="348"/>
      <c r="H417" s="348"/>
      <c r="I417" s="348"/>
    </row>
    <row r="418" spans="6:9" ht="15">
      <c r="F418" s="348"/>
      <c r="G418" s="348"/>
      <c r="H418" s="348"/>
      <c r="I418" s="348"/>
    </row>
    <row r="419" spans="6:9" ht="15">
      <c r="F419" s="348"/>
      <c r="G419" s="348"/>
      <c r="H419" s="348"/>
      <c r="I419" s="348"/>
    </row>
    <row r="420" spans="6:9" ht="15">
      <c r="F420" s="348"/>
      <c r="G420" s="348"/>
      <c r="H420" s="348"/>
      <c r="I420" s="348"/>
    </row>
    <row r="421" spans="6:9" ht="15">
      <c r="F421" s="348"/>
      <c r="G421" s="348"/>
      <c r="H421" s="348"/>
      <c r="I421" s="348"/>
    </row>
    <row r="422" spans="6:9" ht="15">
      <c r="F422" s="348"/>
      <c r="G422" s="348"/>
      <c r="H422" s="348"/>
      <c r="I422" s="348"/>
    </row>
    <row r="423" spans="6:9" ht="15">
      <c r="F423" s="348"/>
      <c r="G423" s="348"/>
      <c r="H423" s="348"/>
      <c r="I423" s="348"/>
    </row>
    <row r="424" spans="6:9" ht="15">
      <c r="F424" s="348"/>
      <c r="G424" s="348"/>
      <c r="H424" s="348"/>
      <c r="I424" s="348"/>
    </row>
    <row r="425" spans="6:9" ht="15">
      <c r="F425" s="348"/>
      <c r="G425" s="348"/>
      <c r="H425" s="348"/>
      <c r="I425" s="348"/>
    </row>
    <row r="426" spans="6:9" ht="15">
      <c r="F426" s="348"/>
      <c r="G426" s="348"/>
      <c r="H426" s="348"/>
      <c r="I426" s="348"/>
    </row>
    <row r="427" spans="6:9" ht="15">
      <c r="F427" s="348"/>
      <c r="G427" s="348"/>
      <c r="H427" s="348"/>
      <c r="I427" s="348"/>
    </row>
    <row r="428" spans="6:9" ht="15">
      <c r="F428" s="348"/>
      <c r="G428" s="348"/>
      <c r="H428" s="348"/>
      <c r="I428" s="348"/>
    </row>
    <row r="429" spans="6:9" ht="15">
      <c r="F429" s="348"/>
      <c r="G429" s="348"/>
      <c r="H429" s="348"/>
      <c r="I429" s="348"/>
    </row>
    <row r="430" spans="6:9" ht="15">
      <c r="F430" s="348"/>
      <c r="G430" s="348"/>
      <c r="H430" s="348"/>
      <c r="I430" s="348"/>
    </row>
    <row r="431" spans="6:9" ht="15">
      <c r="F431" s="348"/>
      <c r="G431" s="348"/>
      <c r="H431" s="348"/>
      <c r="I431" s="348"/>
    </row>
    <row r="432" spans="6:9" ht="15">
      <c r="F432" s="348"/>
      <c r="G432" s="348"/>
      <c r="H432" s="348"/>
      <c r="I432" s="348"/>
    </row>
    <row r="433" spans="6:9" ht="15">
      <c r="F433" s="348"/>
      <c r="G433" s="348"/>
      <c r="H433" s="348"/>
      <c r="I433" s="348"/>
    </row>
    <row r="434" spans="6:9" ht="15">
      <c r="F434" s="348"/>
      <c r="G434" s="348"/>
      <c r="H434" s="348"/>
      <c r="I434" s="348"/>
    </row>
    <row r="435" spans="6:9" ht="15">
      <c r="F435" s="348"/>
      <c r="G435" s="348"/>
      <c r="H435" s="348"/>
      <c r="I435" s="348"/>
    </row>
    <row r="436" spans="6:9" ht="15">
      <c r="F436" s="348"/>
      <c r="G436" s="348"/>
      <c r="H436" s="348"/>
      <c r="I436" s="348"/>
    </row>
    <row r="437" spans="6:9" ht="15">
      <c r="F437" s="348"/>
      <c r="G437" s="348"/>
      <c r="H437" s="348"/>
      <c r="I437" s="348"/>
    </row>
    <row r="438" spans="6:9" ht="15">
      <c r="F438" s="348"/>
      <c r="G438" s="348"/>
      <c r="H438" s="348"/>
      <c r="I438" s="348"/>
    </row>
    <row r="439" spans="6:9" ht="15">
      <c r="F439" s="348"/>
      <c r="G439" s="348"/>
      <c r="H439" s="348"/>
      <c r="I439" s="348"/>
    </row>
    <row r="440" spans="6:9" ht="15">
      <c r="F440" s="348"/>
      <c r="G440" s="348"/>
      <c r="H440" s="348"/>
      <c r="I440" s="348"/>
    </row>
    <row r="441" spans="6:9" ht="15">
      <c r="F441" s="348"/>
      <c r="G441" s="348"/>
      <c r="H441" s="348"/>
      <c r="I441" s="348"/>
    </row>
    <row r="442" spans="6:9" ht="15">
      <c r="F442" s="348"/>
      <c r="G442" s="348"/>
      <c r="H442" s="348"/>
      <c r="I442" s="348"/>
    </row>
    <row r="443" spans="6:9" ht="15">
      <c r="F443" s="348"/>
      <c r="G443" s="348"/>
      <c r="H443" s="348"/>
      <c r="I443" s="348"/>
    </row>
    <row r="444" spans="6:9" ht="15">
      <c r="F444" s="348"/>
      <c r="G444" s="348"/>
      <c r="H444" s="348"/>
      <c r="I444" s="348"/>
    </row>
    <row r="445" spans="6:9" ht="15">
      <c r="F445" s="348"/>
      <c r="G445" s="348"/>
      <c r="H445" s="348"/>
      <c r="I445" s="348"/>
    </row>
    <row r="446" spans="6:9" ht="15">
      <c r="F446" s="348"/>
      <c r="G446" s="348"/>
      <c r="H446" s="348"/>
      <c r="I446" s="348"/>
    </row>
    <row r="447" spans="6:9" ht="15">
      <c r="F447" s="348"/>
      <c r="G447" s="348"/>
      <c r="H447" s="348"/>
      <c r="I447" s="348"/>
    </row>
    <row r="448" spans="6:9" ht="15">
      <c r="F448" s="348"/>
      <c r="G448" s="348"/>
      <c r="H448" s="348"/>
      <c r="I448" s="348"/>
    </row>
    <row r="449" spans="6:9" ht="15">
      <c r="F449" s="348"/>
      <c r="G449" s="348"/>
      <c r="H449" s="348"/>
      <c r="I449" s="348"/>
    </row>
    <row r="450" spans="6:9" ht="15">
      <c r="F450" s="348"/>
      <c r="G450" s="348"/>
      <c r="H450" s="348"/>
      <c r="I450" s="348"/>
    </row>
    <row r="451" spans="6:9" ht="15">
      <c r="F451" s="348"/>
      <c r="G451" s="348"/>
      <c r="H451" s="348"/>
      <c r="I451" s="348"/>
    </row>
    <row r="452" spans="6:9" ht="15">
      <c r="F452" s="348"/>
      <c r="G452" s="348"/>
      <c r="H452" s="348"/>
      <c r="I452" s="348"/>
    </row>
    <row r="453" spans="6:9" ht="15">
      <c r="F453" s="348"/>
      <c r="G453" s="348"/>
      <c r="H453" s="348"/>
      <c r="I453" s="348"/>
    </row>
    <row r="454" spans="6:9" ht="15">
      <c r="F454" s="348"/>
      <c r="G454" s="348"/>
      <c r="H454" s="348"/>
      <c r="I454" s="348"/>
    </row>
    <row r="455" spans="6:9" ht="15">
      <c r="F455" s="348"/>
      <c r="G455" s="348"/>
      <c r="H455" s="348"/>
      <c r="I455" s="348"/>
    </row>
    <row r="456" spans="6:9" ht="15">
      <c r="F456" s="348"/>
      <c r="G456" s="348"/>
      <c r="H456" s="348"/>
      <c r="I456" s="348"/>
    </row>
    <row r="457" spans="6:9" ht="15">
      <c r="F457" s="348"/>
      <c r="G457" s="348"/>
      <c r="H457" s="348"/>
      <c r="I457" s="348"/>
    </row>
    <row r="458" spans="6:9" ht="15">
      <c r="F458" s="348"/>
      <c r="G458" s="348"/>
      <c r="H458" s="348"/>
      <c r="I458" s="348"/>
    </row>
    <row r="459" spans="6:9" ht="15">
      <c r="F459" s="348"/>
      <c r="G459" s="348"/>
      <c r="H459" s="348"/>
      <c r="I459" s="348"/>
    </row>
    <row r="460" spans="6:9" ht="15">
      <c r="F460" s="348"/>
      <c r="G460" s="348"/>
      <c r="H460" s="348"/>
      <c r="I460" s="348"/>
    </row>
    <row r="461" spans="6:9" ht="15">
      <c r="F461" s="348"/>
      <c r="G461" s="348"/>
      <c r="H461" s="348"/>
      <c r="I461" s="348"/>
    </row>
    <row r="462" spans="6:9" ht="15">
      <c r="F462" s="349"/>
      <c r="G462" s="348"/>
      <c r="H462" s="349"/>
      <c r="I462" s="348"/>
    </row>
    <row r="464" spans="6:9" ht="15">
      <c r="F464" s="348"/>
      <c r="G464" s="348"/>
      <c r="H464" s="348"/>
      <c r="I464" s="348"/>
    </row>
    <row r="465" spans="6:9" ht="15">
      <c r="F465" s="348"/>
      <c r="G465" s="348"/>
      <c r="H465" s="348"/>
      <c r="I465" s="348"/>
    </row>
    <row r="466" spans="6:9" ht="15">
      <c r="F466" s="348"/>
      <c r="G466" s="348"/>
      <c r="H466" s="348"/>
      <c r="I466" s="348"/>
    </row>
    <row r="467" spans="6:9" ht="15">
      <c r="F467" s="348"/>
      <c r="G467" s="348"/>
      <c r="H467" s="348"/>
      <c r="I467" s="348"/>
    </row>
    <row r="468" spans="6:9" ht="15">
      <c r="F468" s="348"/>
      <c r="G468" s="348"/>
      <c r="H468" s="348"/>
      <c r="I468" s="348"/>
    </row>
    <row r="469" spans="6:9" ht="15">
      <c r="F469" s="348"/>
      <c r="G469" s="348"/>
      <c r="H469" s="348"/>
      <c r="I469" s="348"/>
    </row>
    <row r="470" spans="6:9" ht="15">
      <c r="F470" s="348"/>
      <c r="G470" s="348"/>
      <c r="H470" s="348"/>
      <c r="I470" s="348"/>
    </row>
    <row r="471" spans="6:9" ht="15">
      <c r="F471" s="348"/>
      <c r="G471" s="348"/>
      <c r="H471" s="348"/>
      <c r="I471" s="348"/>
    </row>
    <row r="472" spans="6:9" ht="15">
      <c r="F472" s="348"/>
      <c r="G472" s="348"/>
      <c r="H472" s="348"/>
      <c r="I472" s="348"/>
    </row>
    <row r="473" spans="6:9" ht="15">
      <c r="F473" s="348"/>
      <c r="G473" s="348"/>
      <c r="H473" s="348"/>
      <c r="I473" s="348"/>
    </row>
    <row r="474" spans="6:9" ht="15">
      <c r="F474" s="348"/>
      <c r="G474" s="348"/>
      <c r="H474" s="348"/>
      <c r="I474" s="348"/>
    </row>
    <row r="475" spans="6:9" ht="15">
      <c r="F475" s="348"/>
      <c r="G475" s="348"/>
      <c r="H475" s="348"/>
      <c r="I475" s="348"/>
    </row>
    <row r="476" spans="6:9" ht="15">
      <c r="F476" s="348"/>
      <c r="G476" s="348"/>
      <c r="H476" s="348"/>
      <c r="I476" s="348"/>
    </row>
    <row r="477" spans="6:9" ht="15">
      <c r="F477" s="348"/>
      <c r="G477" s="348"/>
      <c r="H477" s="348"/>
      <c r="I477" s="348"/>
    </row>
    <row r="478" spans="6:9" ht="15">
      <c r="F478" s="348"/>
      <c r="G478" s="348"/>
      <c r="H478" s="348"/>
      <c r="I478" s="348"/>
    </row>
    <row r="479" spans="6:9" ht="15">
      <c r="F479" s="348"/>
      <c r="G479" s="348"/>
      <c r="H479" s="348"/>
      <c r="I479" s="348"/>
    </row>
    <row r="480" spans="6:9" ht="15">
      <c r="F480" s="348"/>
      <c r="G480" s="348"/>
      <c r="H480" s="348"/>
      <c r="I480" s="348"/>
    </row>
    <row r="481" spans="6:9" ht="15">
      <c r="F481" s="348"/>
      <c r="G481" s="348"/>
      <c r="H481" s="348"/>
      <c r="I481" s="348"/>
    </row>
    <row r="482" spans="6:9" ht="15">
      <c r="F482" s="348"/>
      <c r="G482" s="348"/>
      <c r="H482" s="348"/>
      <c r="I482" s="348"/>
    </row>
    <row r="483" spans="6:9" ht="15">
      <c r="F483" s="348"/>
      <c r="G483" s="348"/>
      <c r="H483" s="348"/>
      <c r="I483" s="348"/>
    </row>
    <row r="484" spans="6:9" ht="15">
      <c r="F484" s="348"/>
      <c r="G484" s="348"/>
      <c r="H484" s="348"/>
      <c r="I484" s="348"/>
    </row>
    <row r="485" spans="6:9" ht="15">
      <c r="F485" s="348"/>
      <c r="G485" s="348"/>
      <c r="H485" s="348"/>
      <c r="I485" s="348"/>
    </row>
    <row r="486" spans="6:9" ht="15">
      <c r="F486" s="348"/>
      <c r="G486" s="348"/>
      <c r="H486" s="348"/>
      <c r="I486" s="348"/>
    </row>
    <row r="487" spans="6:9" ht="15">
      <c r="F487" s="348"/>
      <c r="G487" s="348"/>
      <c r="H487" s="348"/>
      <c r="I487" s="348"/>
    </row>
    <row r="488" spans="6:9" ht="15">
      <c r="F488" s="348"/>
      <c r="G488" s="348"/>
      <c r="H488" s="348"/>
      <c r="I488" s="348"/>
    </row>
    <row r="489" spans="6:9" ht="15">
      <c r="F489" s="348"/>
      <c r="G489" s="348"/>
      <c r="H489" s="348"/>
      <c r="I489" s="348"/>
    </row>
    <row r="490" spans="6:9" ht="15">
      <c r="F490" s="348"/>
      <c r="G490" s="348"/>
      <c r="H490" s="348"/>
      <c r="I490" s="348"/>
    </row>
    <row r="491" spans="6:9" ht="15">
      <c r="F491" s="348"/>
      <c r="G491" s="348"/>
      <c r="H491" s="348"/>
      <c r="I491" s="348"/>
    </row>
    <row r="492" spans="6:9" ht="15">
      <c r="F492" s="348"/>
      <c r="G492" s="348"/>
      <c r="H492" s="348"/>
      <c r="I492" s="348"/>
    </row>
    <row r="493" spans="6:9" ht="15">
      <c r="F493" s="348"/>
      <c r="G493" s="348"/>
      <c r="H493" s="348"/>
      <c r="I493" s="348"/>
    </row>
    <row r="494" spans="6:9" ht="15">
      <c r="F494" s="348"/>
      <c r="G494" s="348"/>
      <c r="H494" s="348"/>
      <c r="I494" s="348"/>
    </row>
    <row r="495" spans="6:9" ht="15">
      <c r="F495" s="348"/>
      <c r="G495" s="348"/>
      <c r="H495" s="348"/>
      <c r="I495" s="348"/>
    </row>
    <row r="496" spans="6:9" ht="15">
      <c r="F496" s="348"/>
      <c r="G496" s="348"/>
      <c r="H496" s="348"/>
      <c r="I496" s="348"/>
    </row>
    <row r="497" spans="6:9" ht="15">
      <c r="F497" s="348"/>
      <c r="G497" s="348"/>
      <c r="H497" s="348"/>
      <c r="I497" s="348"/>
    </row>
    <row r="498" spans="6:9" ht="15">
      <c r="F498" s="348"/>
      <c r="G498" s="348"/>
      <c r="H498" s="348"/>
      <c r="I498" s="348"/>
    </row>
    <row r="499" spans="6:9" ht="15">
      <c r="F499" s="348"/>
      <c r="G499" s="348"/>
      <c r="H499" s="348"/>
      <c r="I499" s="348"/>
    </row>
    <row r="500" spans="6:9" ht="15">
      <c r="F500" s="348"/>
      <c r="G500" s="348"/>
      <c r="H500" s="348"/>
      <c r="I500" s="348"/>
    </row>
    <row r="501" spans="6:9" ht="15">
      <c r="F501" s="348"/>
      <c r="G501" s="348"/>
      <c r="H501" s="348"/>
      <c r="I501" s="348"/>
    </row>
    <row r="502" spans="6:9" ht="15">
      <c r="F502" s="348"/>
      <c r="G502" s="348"/>
      <c r="H502" s="348"/>
      <c r="I502" s="348"/>
    </row>
    <row r="503" spans="6:9" ht="15">
      <c r="F503" s="348"/>
      <c r="G503" s="348"/>
      <c r="H503" s="348"/>
      <c r="I503" s="348"/>
    </row>
    <row r="504" spans="6:9" ht="15">
      <c r="F504" s="348"/>
      <c r="G504" s="348"/>
      <c r="H504" s="348"/>
      <c r="I504" s="348"/>
    </row>
    <row r="505" spans="6:9" ht="15">
      <c r="F505" s="348"/>
      <c r="G505" s="348"/>
      <c r="H505" s="348"/>
      <c r="I505" s="348"/>
    </row>
    <row r="506" spans="6:9" ht="15">
      <c r="F506" s="348"/>
      <c r="G506" s="348"/>
      <c r="H506" s="348"/>
      <c r="I506" s="348"/>
    </row>
    <row r="507" spans="6:9" ht="15">
      <c r="F507" s="348"/>
      <c r="G507" s="348"/>
      <c r="H507" s="348"/>
      <c r="I507" s="348"/>
    </row>
    <row r="508" spans="6:9" ht="15">
      <c r="F508" s="348"/>
      <c r="G508" s="348"/>
      <c r="H508" s="348"/>
      <c r="I508" s="348"/>
    </row>
    <row r="509" spans="6:9" ht="15">
      <c r="F509" s="348"/>
      <c r="G509" s="348"/>
      <c r="H509" s="348"/>
      <c r="I509" s="348"/>
    </row>
    <row r="510" spans="6:9" ht="15">
      <c r="F510" s="348"/>
      <c r="G510" s="348"/>
      <c r="H510" s="348"/>
      <c r="I510" s="348"/>
    </row>
    <row r="511" spans="6:9" ht="15">
      <c r="F511" s="348"/>
      <c r="G511" s="348"/>
      <c r="H511" s="348"/>
      <c r="I511" s="348"/>
    </row>
    <row r="512" spans="6:9" ht="15">
      <c r="F512" s="348"/>
      <c r="G512" s="348"/>
      <c r="H512" s="348"/>
      <c r="I512" s="348"/>
    </row>
    <row r="513" spans="6:9" ht="15">
      <c r="F513" s="348"/>
      <c r="G513" s="348"/>
      <c r="H513" s="348"/>
      <c r="I513" s="348"/>
    </row>
    <row r="514" spans="6:9" ht="15">
      <c r="F514" s="348"/>
      <c r="G514" s="348"/>
      <c r="H514" s="348"/>
      <c r="I514" s="348"/>
    </row>
    <row r="515" spans="6:9" ht="15">
      <c r="F515" s="348"/>
      <c r="G515" s="348"/>
      <c r="H515" s="348"/>
      <c r="I515" s="348"/>
    </row>
    <row r="516" spans="6:9" ht="15">
      <c r="F516" s="348"/>
      <c r="G516" s="348"/>
      <c r="H516" s="348"/>
      <c r="I516" s="348"/>
    </row>
    <row r="517" spans="6:9" ht="15">
      <c r="F517" s="348"/>
      <c r="G517" s="348"/>
      <c r="H517" s="348"/>
      <c r="I517" s="348"/>
    </row>
    <row r="518" spans="6:9" ht="15">
      <c r="F518" s="348"/>
      <c r="G518" s="348"/>
      <c r="H518" s="348"/>
      <c r="I518" s="348"/>
    </row>
    <row r="519" spans="6:9" ht="15">
      <c r="F519" s="348"/>
      <c r="G519" s="348"/>
      <c r="H519" s="348"/>
      <c r="I519" s="348"/>
    </row>
    <row r="520" spans="6:9" ht="15">
      <c r="F520" s="348"/>
      <c r="G520" s="348"/>
      <c r="H520" s="348"/>
      <c r="I520" s="348"/>
    </row>
    <row r="521" spans="6:9" ht="15">
      <c r="F521" s="348"/>
      <c r="G521" s="348"/>
      <c r="H521" s="348"/>
      <c r="I521" s="348"/>
    </row>
    <row r="522" spans="6:9" ht="15">
      <c r="F522" s="348"/>
      <c r="G522" s="348"/>
      <c r="H522" s="348"/>
      <c r="I522" s="348"/>
    </row>
    <row r="523" spans="6:9" ht="15">
      <c r="F523" s="348"/>
      <c r="G523" s="348"/>
      <c r="H523" s="348"/>
      <c r="I523" s="348"/>
    </row>
    <row r="524" spans="6:9" ht="15">
      <c r="F524" s="348"/>
      <c r="G524" s="348"/>
      <c r="H524" s="348"/>
      <c r="I524" s="348"/>
    </row>
    <row r="525" spans="6:9" ht="15">
      <c r="F525" s="348"/>
      <c r="G525" s="348"/>
      <c r="H525" s="348"/>
      <c r="I525" s="348"/>
    </row>
    <row r="526" spans="6:9" ht="15">
      <c r="F526" s="348"/>
      <c r="G526" s="348"/>
      <c r="H526" s="348"/>
      <c r="I526" s="348"/>
    </row>
    <row r="527" spans="6:9" ht="15">
      <c r="F527" s="348"/>
      <c r="G527" s="348"/>
      <c r="H527" s="348"/>
      <c r="I527" s="348"/>
    </row>
    <row r="528" spans="6:9" ht="15">
      <c r="F528" s="348"/>
      <c r="G528" s="348"/>
      <c r="H528" s="348"/>
      <c r="I528" s="348"/>
    </row>
    <row r="529" spans="6:9" ht="15">
      <c r="F529" s="348"/>
      <c r="G529" s="348"/>
      <c r="H529" s="348"/>
      <c r="I529" s="348"/>
    </row>
    <row r="530" spans="6:9" ht="15">
      <c r="F530" s="348"/>
      <c r="G530" s="348"/>
      <c r="H530" s="348"/>
      <c r="I530" s="348"/>
    </row>
    <row r="531" spans="6:9" ht="15">
      <c r="F531" s="348"/>
      <c r="G531" s="348"/>
      <c r="H531" s="348"/>
      <c r="I531" s="348"/>
    </row>
    <row r="532" spans="6:9" ht="15">
      <c r="F532" s="348"/>
      <c r="G532" s="348"/>
      <c r="H532" s="348"/>
      <c r="I532" s="348"/>
    </row>
    <row r="533" spans="6:9" ht="15">
      <c r="F533" s="348"/>
      <c r="G533" s="348"/>
      <c r="H533" s="348"/>
      <c r="I533" s="348"/>
    </row>
    <row r="534" spans="6:9" ht="15">
      <c r="F534" s="348"/>
      <c r="G534" s="348"/>
      <c r="H534" s="348"/>
      <c r="I534" s="348"/>
    </row>
    <row r="535" spans="6:9" ht="15">
      <c r="F535" s="348"/>
      <c r="G535" s="348"/>
      <c r="H535" s="348"/>
      <c r="I535" s="348"/>
    </row>
    <row r="536" spans="6:9" ht="15">
      <c r="F536" s="348"/>
      <c r="G536" s="348"/>
      <c r="H536" s="348"/>
      <c r="I536" s="348"/>
    </row>
    <row r="537" spans="6:9" ht="15">
      <c r="F537" s="348"/>
      <c r="G537" s="348"/>
      <c r="H537" s="348"/>
      <c r="I537" s="348"/>
    </row>
    <row r="538" spans="6:9" ht="15">
      <c r="F538" s="348"/>
      <c r="G538" s="348"/>
      <c r="H538" s="348"/>
      <c r="I538" s="348"/>
    </row>
    <row r="539" spans="6:9" ht="15">
      <c r="F539" s="348"/>
      <c r="G539" s="348"/>
      <c r="H539" s="348"/>
      <c r="I539" s="348"/>
    </row>
    <row r="540" spans="6:9" ht="15">
      <c r="F540" s="348"/>
      <c r="G540" s="348"/>
      <c r="H540" s="348"/>
      <c r="I540" s="348"/>
    </row>
    <row r="541" spans="6:9" ht="15">
      <c r="F541" s="348"/>
      <c r="G541" s="348"/>
      <c r="H541" s="348"/>
      <c r="I541" s="348"/>
    </row>
    <row r="542" spans="6:9" ht="15">
      <c r="F542" s="348"/>
      <c r="G542" s="348"/>
      <c r="H542" s="348"/>
      <c r="I542" s="348"/>
    </row>
    <row r="543" spans="6:9" ht="15">
      <c r="F543" s="348"/>
      <c r="G543" s="348"/>
      <c r="H543" s="348"/>
      <c r="I543" s="348"/>
    </row>
    <row r="544" spans="6:9" ht="15">
      <c r="F544" s="348"/>
      <c r="G544" s="348"/>
      <c r="H544" s="348"/>
      <c r="I544" s="348"/>
    </row>
    <row r="545" spans="6:9" ht="15">
      <c r="F545" s="348"/>
      <c r="G545" s="348"/>
      <c r="H545" s="348"/>
      <c r="I545" s="348"/>
    </row>
    <row r="546" spans="6:9" ht="15">
      <c r="F546" s="348"/>
      <c r="G546" s="348"/>
      <c r="H546" s="348"/>
      <c r="I546" s="348"/>
    </row>
    <row r="547" spans="6:9" ht="15">
      <c r="F547" s="348"/>
      <c r="G547" s="348"/>
      <c r="H547" s="348"/>
      <c r="I547" s="348"/>
    </row>
    <row r="548" spans="6:9" ht="15">
      <c r="F548" s="348"/>
      <c r="G548" s="348"/>
      <c r="H548" s="348"/>
      <c r="I548" s="348"/>
    </row>
    <row r="549" spans="6:9" ht="15">
      <c r="F549" s="348"/>
      <c r="G549" s="348"/>
      <c r="H549" s="348"/>
      <c r="I549" s="348"/>
    </row>
    <row r="550" spans="6:9" ht="15">
      <c r="F550" s="348"/>
      <c r="G550" s="348"/>
      <c r="H550" s="348"/>
      <c r="I550" s="348"/>
    </row>
    <row r="551" spans="6:9" ht="15">
      <c r="F551" s="348"/>
      <c r="G551" s="348"/>
      <c r="H551" s="348"/>
      <c r="I551" s="348"/>
    </row>
    <row r="552" spans="6:9" ht="15">
      <c r="F552" s="348"/>
      <c r="G552" s="348"/>
      <c r="H552" s="348"/>
      <c r="I552" s="348"/>
    </row>
    <row r="553" spans="6:9" ht="15">
      <c r="F553" s="348"/>
      <c r="G553" s="348"/>
      <c r="H553" s="348"/>
      <c r="I553" s="348"/>
    </row>
    <row r="554" spans="6:9" ht="15">
      <c r="F554" s="348"/>
      <c r="G554" s="348"/>
      <c r="H554" s="348"/>
      <c r="I554" s="348"/>
    </row>
    <row r="555" spans="6:9" ht="15">
      <c r="F555" s="348"/>
      <c r="G555" s="348"/>
      <c r="H555" s="348"/>
      <c r="I555" s="348"/>
    </row>
    <row r="556" spans="6:9" ht="15">
      <c r="F556" s="348"/>
      <c r="G556" s="348"/>
      <c r="H556" s="348"/>
      <c r="I556" s="348"/>
    </row>
    <row r="557" spans="6:9" ht="15">
      <c r="F557" s="348"/>
      <c r="G557" s="348"/>
      <c r="H557" s="348"/>
      <c r="I557" s="348"/>
    </row>
    <row r="558" spans="6:9" ht="15">
      <c r="F558" s="348"/>
      <c r="G558" s="348"/>
      <c r="H558" s="348"/>
      <c r="I558" s="348"/>
    </row>
    <row r="559" spans="6:9" ht="15">
      <c r="F559" s="348"/>
      <c r="G559" s="348"/>
      <c r="H559" s="348"/>
      <c r="I559" s="348"/>
    </row>
    <row r="560" spans="6:9" ht="15">
      <c r="F560" s="348"/>
      <c r="G560" s="348"/>
      <c r="H560" s="348"/>
      <c r="I560" s="348"/>
    </row>
    <row r="561" spans="6:9" ht="15">
      <c r="F561" s="348"/>
      <c r="G561" s="348"/>
      <c r="H561" s="348"/>
      <c r="I561" s="348"/>
    </row>
    <row r="562" spans="6:9" ht="15">
      <c r="F562" s="348"/>
      <c r="G562" s="348"/>
      <c r="H562" s="348"/>
      <c r="I562" s="348"/>
    </row>
    <row r="563" spans="6:9" ht="15">
      <c r="F563" s="348"/>
      <c r="G563" s="348"/>
      <c r="H563" s="348"/>
      <c r="I563" s="348"/>
    </row>
    <row r="564" spans="6:9" ht="15">
      <c r="F564" s="348"/>
      <c r="G564" s="348"/>
      <c r="H564" s="348"/>
      <c r="I564" s="348"/>
    </row>
    <row r="565" spans="6:9" ht="15">
      <c r="F565" s="348"/>
      <c r="G565" s="348"/>
      <c r="H565" s="348"/>
      <c r="I565" s="348"/>
    </row>
    <row r="566" spans="6:9" ht="15">
      <c r="F566" s="348"/>
      <c r="G566" s="348"/>
      <c r="H566" s="348"/>
      <c r="I566" s="348"/>
    </row>
    <row r="567" spans="6:9" ht="15">
      <c r="F567" s="348"/>
      <c r="G567" s="348"/>
      <c r="H567" s="348"/>
      <c r="I567" s="348"/>
    </row>
    <row r="568" spans="6:9" ht="15">
      <c r="F568" s="348"/>
      <c r="G568" s="348"/>
      <c r="H568" s="348"/>
      <c r="I568" s="348"/>
    </row>
    <row r="569" spans="6:9" ht="15">
      <c r="F569" s="349"/>
      <c r="G569" s="348"/>
      <c r="H569" s="349"/>
      <c r="I569" s="348"/>
    </row>
    <row r="571" spans="6:9" ht="15">
      <c r="F571" s="348"/>
      <c r="G571" s="348"/>
      <c r="H571" s="348"/>
      <c r="I571" s="348"/>
    </row>
    <row r="572" spans="6:9" ht="15">
      <c r="F572" s="348"/>
      <c r="G572" s="348"/>
      <c r="H572" s="348"/>
      <c r="I572" s="348"/>
    </row>
    <row r="573" spans="6:9" ht="15">
      <c r="F573" s="348"/>
      <c r="G573" s="348"/>
      <c r="H573" s="348"/>
      <c r="I573" s="348"/>
    </row>
    <row r="574" spans="6:9" ht="15">
      <c r="F574" s="348"/>
      <c r="G574" s="348"/>
      <c r="H574" s="348"/>
      <c r="I574" s="348"/>
    </row>
    <row r="575" spans="6:9" ht="15">
      <c r="F575" s="348"/>
      <c r="G575" s="348"/>
      <c r="H575" s="348"/>
      <c r="I575" s="348"/>
    </row>
    <row r="576" spans="6:9" ht="15">
      <c r="F576" s="348"/>
      <c r="G576" s="348"/>
      <c r="H576" s="348"/>
      <c r="I576" s="348"/>
    </row>
    <row r="577" spans="6:9" ht="15">
      <c r="F577" s="348"/>
      <c r="G577" s="348"/>
      <c r="H577" s="348"/>
      <c r="I577" s="348"/>
    </row>
    <row r="578" spans="6:9" ht="15">
      <c r="F578" s="348"/>
      <c r="G578" s="348"/>
      <c r="H578" s="348"/>
      <c r="I578" s="348"/>
    </row>
    <row r="579" spans="6:9" ht="15">
      <c r="F579" s="348"/>
      <c r="G579" s="348"/>
      <c r="H579" s="348"/>
      <c r="I579" s="348"/>
    </row>
    <row r="580" spans="6:9" ht="15">
      <c r="F580" s="348"/>
      <c r="G580" s="348"/>
      <c r="H580" s="348"/>
      <c r="I580" s="348"/>
    </row>
    <row r="581" spans="6:9" ht="15">
      <c r="F581" s="348"/>
      <c r="G581" s="348"/>
      <c r="H581" s="348"/>
      <c r="I581" s="348"/>
    </row>
    <row r="582" spans="6:9" ht="15">
      <c r="F582" s="348"/>
      <c r="G582" s="348"/>
      <c r="H582" s="348"/>
      <c r="I582" s="348"/>
    </row>
    <row r="583" spans="6:9" ht="15">
      <c r="F583" s="348"/>
      <c r="G583" s="348"/>
      <c r="H583" s="348"/>
      <c r="I583" s="348"/>
    </row>
    <row r="584" spans="6:9" ht="15">
      <c r="F584" s="349"/>
      <c r="G584" s="348"/>
      <c r="H584" s="349"/>
      <c r="I584" s="348"/>
    </row>
    <row r="586" spans="6:9" ht="15">
      <c r="F586" s="348"/>
      <c r="G586" s="348"/>
      <c r="H586" s="348"/>
      <c r="I586" s="348"/>
    </row>
    <row r="587" spans="6:9" ht="15">
      <c r="F587" s="348"/>
      <c r="G587" s="348"/>
      <c r="H587" s="348"/>
      <c r="I587" s="348"/>
    </row>
    <row r="588" spans="6:9" ht="15">
      <c r="F588" s="348"/>
      <c r="G588" s="348"/>
      <c r="H588" s="348"/>
      <c r="I588" s="348"/>
    </row>
    <row r="589" spans="6:9" ht="15">
      <c r="F589" s="348"/>
      <c r="G589" s="348"/>
      <c r="H589" s="348"/>
      <c r="I589" s="348"/>
    </row>
    <row r="590" spans="6:9" ht="15">
      <c r="F590" s="348"/>
      <c r="G590" s="348"/>
      <c r="H590" s="348"/>
      <c r="I590" s="348"/>
    </row>
    <row r="591" spans="6:9" ht="15">
      <c r="F591" s="348"/>
      <c r="G591" s="348"/>
      <c r="H591" s="348"/>
      <c r="I591" s="348"/>
    </row>
    <row r="592" spans="6:9" ht="15">
      <c r="F592" s="348"/>
      <c r="G592" s="348"/>
      <c r="H592" s="348"/>
      <c r="I592" s="348"/>
    </row>
    <row r="593" spans="6:9" ht="15">
      <c r="F593" s="348"/>
      <c r="G593" s="348"/>
      <c r="H593" s="348"/>
      <c r="I593" s="348"/>
    </row>
    <row r="594" spans="6:9" ht="15">
      <c r="F594" s="348"/>
      <c r="G594" s="348"/>
      <c r="H594" s="348"/>
      <c r="I594" s="348"/>
    </row>
    <row r="595" spans="6:9" ht="15">
      <c r="F595" s="348"/>
      <c r="G595" s="348"/>
      <c r="H595" s="348"/>
      <c r="I595" s="348"/>
    </row>
    <row r="596" spans="6:9" ht="15">
      <c r="F596" s="348"/>
      <c r="G596" s="348"/>
      <c r="H596" s="348"/>
      <c r="I596" s="348"/>
    </row>
    <row r="597" spans="6:9" ht="15">
      <c r="F597" s="348"/>
      <c r="G597" s="348"/>
      <c r="H597" s="348"/>
      <c r="I597" s="348"/>
    </row>
    <row r="598" spans="6:9" ht="15">
      <c r="F598" s="348"/>
      <c r="G598" s="348"/>
      <c r="H598" s="348"/>
      <c r="I598" s="348"/>
    </row>
    <row r="599" spans="6:9" ht="15">
      <c r="F599" s="348"/>
      <c r="G599" s="348"/>
      <c r="H599" s="348"/>
      <c r="I599" s="348"/>
    </row>
    <row r="600" spans="6:9" ht="15">
      <c r="F600" s="348"/>
      <c r="G600" s="348"/>
      <c r="H600" s="348"/>
      <c r="I600" s="348"/>
    </row>
    <row r="601" spans="6:9" ht="15">
      <c r="F601" s="348"/>
      <c r="G601" s="348"/>
      <c r="H601" s="348"/>
      <c r="I601" s="348"/>
    </row>
    <row r="602" spans="6:9" ht="15">
      <c r="F602" s="348"/>
      <c r="G602" s="348"/>
      <c r="H602" s="348"/>
      <c r="I602" s="348"/>
    </row>
    <row r="603" spans="6:9" ht="15">
      <c r="F603" s="348"/>
      <c r="G603" s="348"/>
      <c r="H603" s="348"/>
      <c r="I603" s="348"/>
    </row>
    <row r="604" spans="6:9" ht="15">
      <c r="F604" s="348"/>
      <c r="G604" s="348"/>
      <c r="H604" s="348"/>
      <c r="I604" s="348"/>
    </row>
    <row r="605" spans="6:9" ht="15">
      <c r="F605" s="348"/>
      <c r="G605" s="348"/>
      <c r="H605" s="348"/>
      <c r="I605" s="348"/>
    </row>
    <row r="606" spans="6:9" ht="15">
      <c r="F606" s="348"/>
      <c r="G606" s="348"/>
      <c r="H606" s="348"/>
      <c r="I606" s="348"/>
    </row>
    <row r="607" spans="6:9" ht="15">
      <c r="F607" s="348"/>
      <c r="G607" s="348"/>
      <c r="H607" s="348"/>
      <c r="I607" s="348"/>
    </row>
    <row r="608" spans="6:9" ht="15">
      <c r="F608" s="348"/>
      <c r="G608" s="348"/>
      <c r="H608" s="348"/>
      <c r="I608" s="348"/>
    </row>
    <row r="609" spans="6:9" ht="15">
      <c r="F609" s="348"/>
      <c r="G609" s="348"/>
      <c r="H609" s="348"/>
      <c r="I609" s="348"/>
    </row>
    <row r="610" spans="6:9" ht="15">
      <c r="F610" s="348"/>
      <c r="G610" s="348"/>
      <c r="H610" s="348"/>
      <c r="I610" s="348"/>
    </row>
    <row r="611" spans="6:9" ht="15">
      <c r="F611" s="348"/>
      <c r="G611" s="348"/>
      <c r="H611" s="348"/>
      <c r="I611" s="348"/>
    </row>
    <row r="612" spans="6:9" ht="15">
      <c r="F612" s="348"/>
      <c r="G612" s="348"/>
      <c r="H612" s="348"/>
      <c r="I612" s="348"/>
    </row>
    <row r="613" spans="6:9" ht="15">
      <c r="F613" s="348"/>
      <c r="G613" s="348"/>
      <c r="H613" s="348"/>
      <c r="I613" s="348"/>
    </row>
    <row r="614" spans="6:9" ht="15">
      <c r="F614" s="348"/>
      <c r="G614" s="348"/>
      <c r="H614" s="348"/>
      <c r="I614" s="348"/>
    </row>
    <row r="615" spans="6:9" ht="15">
      <c r="F615" s="348"/>
      <c r="G615" s="348"/>
      <c r="H615" s="348"/>
      <c r="I615" s="348"/>
    </row>
    <row r="616" spans="6:9" ht="15">
      <c r="F616" s="348"/>
      <c r="G616" s="348"/>
      <c r="H616" s="348"/>
      <c r="I616" s="348"/>
    </row>
    <row r="617" spans="6:9" ht="15">
      <c r="F617" s="348"/>
      <c r="G617" s="348"/>
      <c r="H617" s="348"/>
      <c r="I617" s="348"/>
    </row>
    <row r="618" spans="6:9" ht="15">
      <c r="F618" s="348"/>
      <c r="G618" s="348"/>
      <c r="H618" s="348"/>
      <c r="I618" s="348"/>
    </row>
    <row r="619" spans="6:9" ht="15">
      <c r="F619" s="348"/>
      <c r="G619" s="348"/>
      <c r="H619" s="348"/>
      <c r="I619" s="348"/>
    </row>
    <row r="620" spans="6:9" ht="15">
      <c r="F620" s="348"/>
      <c r="G620" s="348"/>
      <c r="H620" s="348"/>
      <c r="I620" s="348"/>
    </row>
    <row r="621" spans="6:9" ht="15">
      <c r="F621" s="348"/>
      <c r="G621" s="348"/>
      <c r="H621" s="348"/>
      <c r="I621" s="348"/>
    </row>
    <row r="622" spans="6:9" ht="15">
      <c r="F622" s="348"/>
      <c r="G622" s="348"/>
      <c r="H622" s="348"/>
      <c r="I622" s="348"/>
    </row>
    <row r="623" spans="6:9" ht="15">
      <c r="F623" s="348"/>
      <c r="G623" s="348"/>
      <c r="H623" s="348"/>
      <c r="I623" s="348"/>
    </row>
    <row r="624" spans="6:9" ht="15">
      <c r="F624" s="348"/>
      <c r="G624" s="348"/>
      <c r="H624" s="348"/>
      <c r="I624" s="348"/>
    </row>
    <row r="625" spans="6:9" ht="15">
      <c r="F625" s="348"/>
      <c r="G625" s="348"/>
      <c r="H625" s="348"/>
      <c r="I625" s="348"/>
    </row>
    <row r="626" spans="6:9" ht="15">
      <c r="F626" s="348"/>
      <c r="G626" s="348"/>
      <c r="H626" s="348"/>
      <c r="I626" s="348"/>
    </row>
    <row r="627" spans="6:9" ht="15">
      <c r="F627" s="348"/>
      <c r="G627" s="348"/>
      <c r="H627" s="348"/>
      <c r="I627" s="348"/>
    </row>
    <row r="628" spans="6:9" ht="15">
      <c r="F628" s="348"/>
      <c r="G628" s="348"/>
      <c r="H628" s="348"/>
      <c r="I628" s="348"/>
    </row>
    <row r="629" spans="6:9" ht="15">
      <c r="F629" s="348"/>
      <c r="G629" s="348"/>
      <c r="H629" s="348"/>
      <c r="I629" s="348"/>
    </row>
    <row r="630" spans="6:9" ht="15">
      <c r="F630" s="348"/>
      <c r="G630" s="348"/>
      <c r="H630" s="348"/>
      <c r="I630" s="348"/>
    </row>
    <row r="631" spans="6:9" ht="15">
      <c r="F631" s="348"/>
      <c r="G631" s="348"/>
      <c r="H631" s="348"/>
      <c r="I631" s="348"/>
    </row>
    <row r="632" spans="6:9" ht="15">
      <c r="F632" s="348"/>
      <c r="G632" s="348"/>
      <c r="H632" s="348"/>
      <c r="I632" s="348"/>
    </row>
    <row r="633" spans="6:9" ht="15">
      <c r="F633" s="348"/>
      <c r="G633" s="348"/>
      <c r="H633" s="348"/>
      <c r="I633" s="348"/>
    </row>
    <row r="634" spans="6:9" ht="15">
      <c r="F634" s="348"/>
      <c r="G634" s="348"/>
      <c r="H634" s="348"/>
      <c r="I634" s="348"/>
    </row>
    <row r="635" spans="6:9" ht="15">
      <c r="F635" s="348"/>
      <c r="G635" s="348"/>
      <c r="H635" s="348"/>
      <c r="I635" s="348"/>
    </row>
    <row r="636" spans="6:9" ht="15">
      <c r="F636" s="348"/>
      <c r="G636" s="348"/>
      <c r="H636" s="348"/>
      <c r="I636" s="348"/>
    </row>
    <row r="637" spans="6:9" ht="15">
      <c r="F637" s="348"/>
      <c r="G637" s="348"/>
      <c r="H637" s="348"/>
      <c r="I637" s="348"/>
    </row>
    <row r="638" spans="6:9" ht="15">
      <c r="F638" s="348"/>
      <c r="G638" s="348"/>
      <c r="H638" s="348"/>
      <c r="I638" s="348"/>
    </row>
    <row r="639" spans="6:9" ht="15">
      <c r="F639" s="348"/>
      <c r="G639" s="348"/>
      <c r="H639" s="348"/>
      <c r="I639" s="348"/>
    </row>
    <row r="640" spans="6:9" ht="15">
      <c r="F640" s="348"/>
      <c r="G640" s="348"/>
      <c r="H640" s="348"/>
      <c r="I640" s="348"/>
    </row>
    <row r="641" spans="6:9" ht="15">
      <c r="F641" s="348"/>
      <c r="G641" s="348"/>
      <c r="H641" s="348"/>
      <c r="I641" s="348"/>
    </row>
    <row r="642" spans="6:9" ht="15">
      <c r="F642" s="348"/>
      <c r="G642" s="348"/>
      <c r="H642" s="348"/>
      <c r="I642" s="348"/>
    </row>
    <row r="643" spans="6:9" ht="15">
      <c r="F643" s="348"/>
      <c r="G643" s="348"/>
      <c r="H643" s="348"/>
      <c r="I643" s="348"/>
    </row>
    <row r="644" spans="6:9" ht="15">
      <c r="F644" s="348"/>
      <c r="G644" s="348"/>
      <c r="H644" s="348"/>
      <c r="I644" s="348"/>
    </row>
    <row r="645" spans="6:9" ht="15">
      <c r="F645" s="348"/>
      <c r="G645" s="348"/>
      <c r="H645" s="348"/>
      <c r="I645" s="348"/>
    </row>
    <row r="646" spans="6:9" ht="15">
      <c r="F646" s="348"/>
      <c r="G646" s="348"/>
      <c r="H646" s="348"/>
      <c r="I646" s="348"/>
    </row>
    <row r="647" spans="6:9" ht="15">
      <c r="F647" s="348"/>
      <c r="G647" s="348"/>
      <c r="H647" s="348"/>
      <c r="I647" s="348"/>
    </row>
    <row r="648" spans="6:9" ht="15">
      <c r="F648" s="348"/>
      <c r="G648" s="348"/>
      <c r="H648" s="348"/>
      <c r="I648" s="348"/>
    </row>
    <row r="649" spans="6:9" ht="15">
      <c r="F649" s="348"/>
      <c r="G649" s="348"/>
      <c r="H649" s="348"/>
      <c r="I649" s="348"/>
    </row>
    <row r="650" spans="6:9" ht="15">
      <c r="F650" s="348"/>
      <c r="G650" s="348"/>
      <c r="H650" s="348"/>
      <c r="I650" s="348"/>
    </row>
    <row r="651" spans="6:9" ht="15">
      <c r="F651" s="348"/>
      <c r="G651" s="348"/>
      <c r="H651" s="348"/>
      <c r="I651" s="348"/>
    </row>
    <row r="652" spans="6:9" ht="15">
      <c r="F652" s="348"/>
      <c r="G652" s="348"/>
      <c r="H652" s="348"/>
      <c r="I652" s="348"/>
    </row>
    <row r="653" spans="6:9" ht="15">
      <c r="F653" s="348"/>
      <c r="G653" s="348"/>
      <c r="H653" s="348"/>
      <c r="I653" s="348"/>
    </row>
    <row r="654" spans="6:9" ht="15">
      <c r="F654" s="348"/>
      <c r="G654" s="348"/>
      <c r="H654" s="348"/>
      <c r="I654" s="348"/>
    </row>
    <row r="655" spans="6:9" ht="15">
      <c r="F655" s="348"/>
      <c r="G655" s="348"/>
      <c r="H655" s="348"/>
      <c r="I655" s="348"/>
    </row>
    <row r="656" spans="6:9" ht="15">
      <c r="F656" s="348"/>
      <c r="G656" s="348"/>
      <c r="H656" s="348"/>
      <c r="I656" s="348"/>
    </row>
    <row r="657" spans="6:9" ht="15">
      <c r="F657" s="348"/>
      <c r="G657" s="348"/>
      <c r="H657" s="348"/>
      <c r="I657" s="348"/>
    </row>
    <row r="658" spans="6:9" ht="15">
      <c r="F658" s="348"/>
      <c r="G658" s="348"/>
      <c r="H658" s="348"/>
      <c r="I658" s="348"/>
    </row>
    <row r="659" spans="6:9" ht="15">
      <c r="F659" s="348"/>
      <c r="G659" s="348"/>
      <c r="H659" s="348"/>
      <c r="I659" s="348"/>
    </row>
    <row r="660" spans="6:9" ht="15">
      <c r="F660" s="348"/>
      <c r="G660" s="348"/>
      <c r="H660" s="348"/>
      <c r="I660" s="348"/>
    </row>
    <row r="661" spans="6:9" ht="15">
      <c r="F661" s="348"/>
      <c r="G661" s="348"/>
      <c r="H661" s="348"/>
      <c r="I661" s="348"/>
    </row>
    <row r="662" spans="6:9" ht="15">
      <c r="F662" s="348"/>
      <c r="G662" s="348"/>
      <c r="H662" s="348"/>
      <c r="I662" s="348"/>
    </row>
    <row r="663" spans="6:9" ht="15">
      <c r="F663" s="348"/>
      <c r="G663" s="348"/>
      <c r="H663" s="348"/>
      <c r="I663" s="348"/>
    </row>
    <row r="664" spans="6:9" ht="15">
      <c r="F664" s="348"/>
      <c r="G664" s="348"/>
      <c r="H664" s="348"/>
      <c r="I664" s="348"/>
    </row>
    <row r="665" spans="6:9" ht="15">
      <c r="F665" s="348"/>
      <c r="G665" s="348"/>
      <c r="H665" s="348"/>
      <c r="I665" s="348"/>
    </row>
    <row r="666" spans="6:9" ht="15">
      <c r="F666" s="348"/>
      <c r="G666" s="348"/>
      <c r="H666" s="348"/>
      <c r="I666" s="348"/>
    </row>
    <row r="667" spans="6:9" ht="15">
      <c r="F667" s="348"/>
      <c r="G667" s="348"/>
      <c r="H667" s="348"/>
      <c r="I667" s="348"/>
    </row>
    <row r="668" spans="6:9" ht="15">
      <c r="F668" s="348"/>
      <c r="G668" s="348"/>
      <c r="H668" s="348"/>
      <c r="I668" s="348"/>
    </row>
    <row r="669" spans="6:9" ht="15">
      <c r="F669" s="348"/>
      <c r="G669" s="348"/>
      <c r="H669" s="348"/>
      <c r="I669" s="348"/>
    </row>
    <row r="670" spans="6:9" ht="15">
      <c r="F670" s="348"/>
      <c r="G670" s="348"/>
      <c r="H670" s="348"/>
      <c r="I670" s="348"/>
    </row>
    <row r="671" spans="6:9" ht="15">
      <c r="F671" s="348"/>
      <c r="G671" s="348"/>
      <c r="H671" s="348"/>
      <c r="I671" s="348"/>
    </row>
    <row r="672" spans="6:9" ht="15">
      <c r="F672" s="348"/>
      <c r="G672" s="348"/>
      <c r="H672" s="348"/>
      <c r="I672" s="348"/>
    </row>
    <row r="673" spans="6:9" ht="15">
      <c r="F673" s="348"/>
      <c r="G673" s="348"/>
      <c r="H673" s="348"/>
      <c r="I673" s="348"/>
    </row>
    <row r="674" spans="6:9" ht="15">
      <c r="F674" s="348"/>
      <c r="G674" s="348"/>
      <c r="H674" s="348"/>
      <c r="I674" s="348"/>
    </row>
    <row r="675" spans="6:9" ht="15">
      <c r="F675" s="348"/>
      <c r="G675" s="348"/>
      <c r="H675" s="348"/>
      <c r="I675" s="348"/>
    </row>
    <row r="676" spans="6:9" ht="15">
      <c r="F676" s="348"/>
      <c r="G676" s="348"/>
      <c r="H676" s="348"/>
      <c r="I676" s="348"/>
    </row>
    <row r="677" spans="6:9" ht="15">
      <c r="F677" s="348"/>
      <c r="G677" s="348"/>
      <c r="H677" s="348"/>
      <c r="I677" s="348"/>
    </row>
    <row r="678" spans="6:9" ht="15">
      <c r="F678" s="348"/>
      <c r="G678" s="348"/>
      <c r="H678" s="348"/>
      <c r="I678" s="348"/>
    </row>
    <row r="679" spans="6:9" ht="15">
      <c r="F679" s="348"/>
      <c r="G679" s="348"/>
      <c r="H679" s="348"/>
      <c r="I679" s="348"/>
    </row>
    <row r="680" spans="6:9" ht="15">
      <c r="F680" s="348"/>
      <c r="G680" s="348"/>
      <c r="H680" s="348"/>
      <c r="I680" s="348"/>
    </row>
    <row r="681" spans="6:9" ht="15">
      <c r="F681" s="348"/>
      <c r="G681" s="348"/>
      <c r="H681" s="348"/>
      <c r="I681" s="348"/>
    </row>
    <row r="682" spans="6:9" ht="15">
      <c r="F682" s="348"/>
      <c r="G682" s="348"/>
      <c r="H682" s="348"/>
      <c r="I682" s="348"/>
    </row>
    <row r="683" spans="6:9" ht="15">
      <c r="F683" s="348"/>
      <c r="G683" s="348"/>
      <c r="H683" s="348"/>
      <c r="I683" s="348"/>
    </row>
    <row r="684" spans="6:9" ht="15">
      <c r="F684" s="348"/>
      <c r="G684" s="348"/>
      <c r="H684" s="348"/>
      <c r="I684" s="348"/>
    </row>
    <row r="685" spans="6:9" ht="15">
      <c r="F685" s="348"/>
      <c r="G685" s="348"/>
      <c r="H685" s="348"/>
      <c r="I685" s="348"/>
    </row>
    <row r="686" spans="6:9" ht="15">
      <c r="F686" s="348"/>
      <c r="G686" s="348"/>
      <c r="H686" s="348"/>
      <c r="I686" s="348"/>
    </row>
    <row r="687" spans="6:9" ht="15">
      <c r="F687" s="348"/>
      <c r="G687" s="348"/>
      <c r="H687" s="348"/>
      <c r="I687" s="348"/>
    </row>
    <row r="688" spans="6:9" ht="15">
      <c r="F688" s="348"/>
      <c r="G688" s="348"/>
      <c r="H688" s="348"/>
      <c r="I688" s="348"/>
    </row>
    <row r="689" spans="6:9" ht="15">
      <c r="F689" s="348"/>
      <c r="G689" s="348"/>
      <c r="H689" s="348"/>
      <c r="I689" s="348"/>
    </row>
    <row r="690" spans="6:9" ht="15">
      <c r="F690" s="348"/>
      <c r="G690" s="348"/>
      <c r="H690" s="348"/>
      <c r="I690" s="348"/>
    </row>
    <row r="691" spans="6:9" ht="15">
      <c r="F691" s="348"/>
      <c r="G691" s="348"/>
      <c r="H691" s="348"/>
      <c r="I691" s="348"/>
    </row>
    <row r="692" spans="6:9" ht="15">
      <c r="F692" s="348"/>
      <c r="G692" s="348"/>
      <c r="H692" s="348"/>
      <c r="I692" s="348"/>
    </row>
    <row r="693" spans="6:9" ht="15">
      <c r="F693" s="348"/>
      <c r="G693" s="348"/>
      <c r="H693" s="348"/>
      <c r="I693" s="348"/>
    </row>
    <row r="694" spans="6:9" ht="15">
      <c r="F694" s="348"/>
      <c r="G694" s="348"/>
      <c r="H694" s="348"/>
      <c r="I694" s="348"/>
    </row>
    <row r="695" spans="6:9" ht="15">
      <c r="F695" s="348"/>
      <c r="G695" s="348"/>
      <c r="H695" s="348"/>
      <c r="I695" s="348"/>
    </row>
    <row r="696" spans="6:9" ht="15">
      <c r="F696" s="348"/>
      <c r="G696" s="348"/>
      <c r="H696" s="348"/>
      <c r="I696" s="348"/>
    </row>
    <row r="697" spans="6:9" ht="15">
      <c r="F697" s="348"/>
      <c r="G697" s="348"/>
      <c r="H697" s="348"/>
      <c r="I697" s="348"/>
    </row>
    <row r="698" spans="6:9" ht="15">
      <c r="F698" s="348"/>
      <c r="G698" s="348"/>
      <c r="H698" s="348"/>
      <c r="I698" s="348"/>
    </row>
    <row r="699" spans="6:9" ht="15">
      <c r="F699" s="348"/>
      <c r="G699" s="348"/>
      <c r="H699" s="348"/>
      <c r="I699" s="348"/>
    </row>
    <row r="700" spans="6:9" ht="15">
      <c r="F700" s="348"/>
      <c r="G700" s="348"/>
      <c r="H700" s="348"/>
      <c r="I700" s="348"/>
    </row>
    <row r="701" spans="6:9" ht="15">
      <c r="F701" s="348"/>
      <c r="G701" s="348"/>
      <c r="H701" s="348"/>
      <c r="I701" s="348"/>
    </row>
    <row r="702" spans="6:9" ht="15">
      <c r="F702" s="348"/>
      <c r="G702" s="348"/>
      <c r="H702" s="348"/>
      <c r="I702" s="348"/>
    </row>
    <row r="703" spans="6:9" ht="15">
      <c r="F703" s="348"/>
      <c r="G703" s="348"/>
      <c r="H703" s="348"/>
      <c r="I703" s="348"/>
    </row>
    <row r="704" spans="6:9" ht="15">
      <c r="F704" s="348"/>
      <c r="G704" s="348"/>
      <c r="H704" s="348"/>
      <c r="I704" s="348"/>
    </row>
    <row r="705" spans="6:9" ht="15">
      <c r="F705" s="348"/>
      <c r="G705" s="348"/>
      <c r="H705" s="348"/>
      <c r="I705" s="348"/>
    </row>
    <row r="706" spans="6:9" ht="15">
      <c r="F706" s="348"/>
      <c r="G706" s="348"/>
      <c r="H706" s="348"/>
      <c r="I706" s="348"/>
    </row>
    <row r="707" spans="6:9" ht="15">
      <c r="F707" s="348"/>
      <c r="G707" s="348"/>
      <c r="H707" s="348"/>
      <c r="I707" s="348"/>
    </row>
    <row r="708" spans="6:9" ht="15">
      <c r="F708" s="348"/>
      <c r="G708" s="348"/>
      <c r="H708" s="348"/>
      <c r="I708" s="348"/>
    </row>
    <row r="709" spans="6:9" ht="15">
      <c r="F709" s="348"/>
      <c r="G709" s="348"/>
      <c r="H709" s="348"/>
      <c r="I709" s="348"/>
    </row>
    <row r="710" spans="6:9" ht="15">
      <c r="F710" s="348"/>
      <c r="G710" s="348"/>
      <c r="H710" s="348"/>
      <c r="I710" s="348"/>
    </row>
    <row r="711" spans="6:9" ht="15">
      <c r="F711" s="348"/>
      <c r="G711" s="348"/>
      <c r="H711" s="348"/>
      <c r="I711" s="348"/>
    </row>
    <row r="712" spans="6:9" ht="15">
      <c r="F712" s="348"/>
      <c r="G712" s="348"/>
      <c r="H712" s="348"/>
      <c r="I712" s="348"/>
    </row>
    <row r="713" spans="6:9" ht="15">
      <c r="F713" s="348"/>
      <c r="G713" s="348"/>
      <c r="H713" s="348"/>
      <c r="I713" s="348"/>
    </row>
    <row r="714" spans="6:9" ht="15">
      <c r="F714" s="348"/>
      <c r="G714" s="348"/>
      <c r="H714" s="348"/>
      <c r="I714" s="348"/>
    </row>
    <row r="715" spans="6:9" ht="15">
      <c r="F715" s="348"/>
      <c r="G715" s="348"/>
      <c r="H715" s="348"/>
      <c r="I715" s="348"/>
    </row>
    <row r="716" spans="6:9" ht="15">
      <c r="F716" s="348"/>
      <c r="G716" s="348"/>
      <c r="H716" s="348"/>
      <c r="I716" s="348"/>
    </row>
    <row r="717" spans="6:9" ht="15">
      <c r="F717" s="348"/>
      <c r="G717" s="348"/>
      <c r="H717" s="348"/>
      <c r="I717" s="348"/>
    </row>
    <row r="718" spans="6:9" ht="15">
      <c r="F718" s="348"/>
      <c r="G718" s="348"/>
      <c r="H718" s="348"/>
      <c r="I718" s="348"/>
    </row>
    <row r="719" spans="6:9" ht="15">
      <c r="F719" s="348"/>
      <c r="G719" s="348"/>
      <c r="H719" s="348"/>
      <c r="I719" s="348"/>
    </row>
    <row r="720" spans="6:9" ht="15">
      <c r="F720" s="348"/>
      <c r="G720" s="348"/>
      <c r="H720" s="348"/>
      <c r="I720" s="348"/>
    </row>
    <row r="721" spans="6:9" ht="15">
      <c r="F721" s="348"/>
      <c r="G721" s="348"/>
      <c r="H721" s="348"/>
      <c r="I721" s="348"/>
    </row>
    <row r="722" spans="6:9" ht="15">
      <c r="F722" s="348"/>
      <c r="G722" s="348"/>
      <c r="H722" s="348"/>
      <c r="I722" s="348"/>
    </row>
    <row r="723" spans="6:9" ht="15">
      <c r="F723" s="348"/>
      <c r="G723" s="348"/>
      <c r="H723" s="348"/>
      <c r="I723" s="348"/>
    </row>
    <row r="724" spans="6:9" ht="15">
      <c r="F724" s="348"/>
      <c r="G724" s="348"/>
      <c r="H724" s="348"/>
      <c r="I724" s="348"/>
    </row>
    <row r="725" spans="6:9" ht="15">
      <c r="F725" s="348"/>
      <c r="G725" s="348"/>
      <c r="H725" s="348"/>
      <c r="I725" s="348"/>
    </row>
    <row r="726" spans="6:9" ht="15">
      <c r="F726" s="348"/>
      <c r="G726" s="348"/>
      <c r="H726" s="348"/>
      <c r="I726" s="348"/>
    </row>
    <row r="727" spans="6:9" ht="15">
      <c r="F727" s="348"/>
      <c r="G727" s="348"/>
      <c r="H727" s="348"/>
      <c r="I727" s="348"/>
    </row>
    <row r="728" spans="6:9" ht="15">
      <c r="F728" s="348"/>
      <c r="G728" s="348"/>
      <c r="H728" s="348"/>
      <c r="I728" s="348"/>
    </row>
    <row r="729" spans="6:9" ht="15">
      <c r="F729" s="348"/>
      <c r="G729" s="348"/>
      <c r="H729" s="348"/>
      <c r="I729" s="348"/>
    </row>
    <row r="730" spans="6:9" ht="15">
      <c r="F730" s="348"/>
      <c r="G730" s="348"/>
      <c r="H730" s="348"/>
      <c r="I730" s="348"/>
    </row>
    <row r="731" spans="6:9" ht="15">
      <c r="F731" s="348"/>
      <c r="G731" s="348"/>
      <c r="H731" s="348"/>
      <c r="I731" s="348"/>
    </row>
    <row r="732" spans="6:9" ht="15">
      <c r="F732" s="348"/>
      <c r="G732" s="348"/>
      <c r="H732" s="348"/>
      <c r="I732" s="348"/>
    </row>
    <row r="733" spans="6:9" ht="15">
      <c r="F733" s="348"/>
      <c r="G733" s="348"/>
      <c r="H733" s="348"/>
      <c r="I733" s="348"/>
    </row>
    <row r="734" spans="6:9" ht="15">
      <c r="F734" s="348"/>
      <c r="G734" s="348"/>
      <c r="H734" s="348"/>
      <c r="I734" s="348"/>
    </row>
    <row r="735" spans="6:9" ht="15">
      <c r="F735" s="348"/>
      <c r="G735" s="348"/>
      <c r="H735" s="348"/>
      <c r="I735" s="348"/>
    </row>
    <row r="736" spans="6:9" ht="15">
      <c r="F736" s="348"/>
      <c r="G736" s="348"/>
      <c r="H736" s="348"/>
      <c r="I736" s="348"/>
    </row>
    <row r="737" spans="6:9" ht="15">
      <c r="F737" s="348"/>
      <c r="G737" s="348"/>
      <c r="H737" s="348"/>
      <c r="I737" s="348"/>
    </row>
    <row r="738" spans="6:9" ht="15">
      <c r="F738" s="348"/>
      <c r="G738" s="348"/>
      <c r="H738" s="348"/>
      <c r="I738" s="348"/>
    </row>
    <row r="739" spans="6:9" ht="15">
      <c r="F739" s="348"/>
      <c r="G739" s="348"/>
      <c r="H739" s="348"/>
      <c r="I739" s="348"/>
    </row>
    <row r="740" spans="6:9" ht="15">
      <c r="F740" s="348"/>
      <c r="G740" s="348"/>
      <c r="H740" s="348"/>
      <c r="I740" s="348"/>
    </row>
    <row r="741" spans="6:9" ht="15">
      <c r="F741" s="348"/>
      <c r="G741" s="348"/>
      <c r="H741" s="348"/>
      <c r="I741" s="348"/>
    </row>
    <row r="742" spans="6:9" ht="15">
      <c r="F742" s="348"/>
      <c r="G742" s="348"/>
      <c r="H742" s="348"/>
      <c r="I742" s="348"/>
    </row>
    <row r="743" spans="6:9" ht="15">
      <c r="F743" s="348"/>
      <c r="G743" s="348"/>
      <c r="H743" s="348"/>
      <c r="I743" s="348"/>
    </row>
    <row r="744" spans="6:9" ht="15">
      <c r="F744" s="348"/>
      <c r="G744" s="348"/>
      <c r="H744" s="348"/>
      <c r="I744" s="348"/>
    </row>
    <row r="745" spans="6:9" ht="15">
      <c r="F745" s="348"/>
      <c r="G745" s="348"/>
      <c r="H745" s="348"/>
      <c r="I745" s="348"/>
    </row>
    <row r="746" spans="6:9" ht="15">
      <c r="F746" s="348"/>
      <c r="G746" s="348"/>
      <c r="H746" s="348"/>
      <c r="I746" s="348"/>
    </row>
    <row r="747" spans="6:9" ht="15">
      <c r="F747" s="348"/>
      <c r="G747" s="348"/>
      <c r="H747" s="348"/>
      <c r="I747" s="348"/>
    </row>
    <row r="748" spans="6:9" ht="15">
      <c r="F748" s="348"/>
      <c r="G748" s="348"/>
      <c r="H748" s="348"/>
      <c r="I748" s="348"/>
    </row>
    <row r="749" spans="6:9" ht="15">
      <c r="F749" s="348"/>
      <c r="G749" s="348"/>
      <c r="H749" s="348"/>
      <c r="I749" s="348"/>
    </row>
    <row r="750" spans="6:9" ht="15">
      <c r="F750" s="348"/>
      <c r="G750" s="348"/>
      <c r="H750" s="348"/>
      <c r="I750" s="348"/>
    </row>
    <row r="751" spans="6:9" ht="15">
      <c r="F751" s="348"/>
      <c r="G751" s="348"/>
      <c r="H751" s="348"/>
      <c r="I751" s="348"/>
    </row>
    <row r="752" spans="6:9" ht="15">
      <c r="F752" s="348"/>
      <c r="G752" s="348"/>
      <c r="H752" s="348"/>
      <c r="I752" s="348"/>
    </row>
    <row r="753" spans="6:9" ht="15">
      <c r="F753" s="348"/>
      <c r="G753" s="348"/>
      <c r="H753" s="348"/>
      <c r="I753" s="348"/>
    </row>
    <row r="754" spans="6:9" ht="15">
      <c r="F754" s="348"/>
      <c r="G754" s="348"/>
      <c r="H754" s="348"/>
      <c r="I754" s="348"/>
    </row>
    <row r="755" spans="6:9" ht="15">
      <c r="F755" s="348"/>
      <c r="G755" s="348"/>
      <c r="H755" s="348"/>
      <c r="I755" s="348"/>
    </row>
    <row r="756" spans="6:9" ht="15">
      <c r="F756" s="348"/>
      <c r="G756" s="348"/>
      <c r="H756" s="348"/>
      <c r="I756" s="348"/>
    </row>
    <row r="757" spans="6:9" ht="15">
      <c r="F757" s="348"/>
      <c r="G757" s="348"/>
      <c r="H757" s="348"/>
      <c r="I757" s="348"/>
    </row>
    <row r="758" spans="6:9" ht="15">
      <c r="F758" s="348"/>
      <c r="G758" s="348"/>
      <c r="H758" s="348"/>
      <c r="I758" s="348"/>
    </row>
    <row r="759" spans="6:9" ht="15">
      <c r="F759" s="348"/>
      <c r="G759" s="348"/>
      <c r="H759" s="348"/>
      <c r="I759" s="348"/>
    </row>
    <row r="760" spans="6:9" ht="15">
      <c r="F760" s="348"/>
      <c r="G760" s="348"/>
      <c r="H760" s="348"/>
      <c r="I760" s="348"/>
    </row>
    <row r="761" spans="6:9" ht="15">
      <c r="F761" s="348"/>
      <c r="G761" s="348"/>
      <c r="H761" s="348"/>
      <c r="I761" s="348"/>
    </row>
    <row r="762" spans="6:9" ht="15">
      <c r="F762" s="348"/>
      <c r="G762" s="348"/>
      <c r="H762" s="348"/>
      <c r="I762" s="348"/>
    </row>
    <row r="763" spans="6:9" ht="15">
      <c r="F763" s="348"/>
      <c r="G763" s="348"/>
      <c r="H763" s="348"/>
      <c r="I763" s="348"/>
    </row>
    <row r="764" spans="6:9" ht="15">
      <c r="F764" s="348"/>
      <c r="G764" s="348"/>
      <c r="H764" s="348"/>
      <c r="I764" s="348"/>
    </row>
    <row r="765" spans="6:9" ht="15">
      <c r="F765" s="348"/>
      <c r="G765" s="348"/>
      <c r="H765" s="348"/>
      <c r="I765" s="348"/>
    </row>
    <row r="766" spans="6:9" ht="15">
      <c r="F766" s="348"/>
      <c r="G766" s="348"/>
      <c r="H766" s="348"/>
      <c r="I766" s="348"/>
    </row>
    <row r="767" spans="6:9" ht="15">
      <c r="F767" s="348"/>
      <c r="G767" s="348"/>
      <c r="H767" s="348"/>
      <c r="I767" s="348"/>
    </row>
    <row r="768" spans="6:9" ht="15">
      <c r="F768" s="348"/>
      <c r="G768" s="348"/>
      <c r="H768" s="348"/>
      <c r="I768" s="348"/>
    </row>
    <row r="769" spans="6:9" ht="15">
      <c r="F769" s="348"/>
      <c r="G769" s="348"/>
      <c r="H769" s="348"/>
      <c r="I769" s="348"/>
    </row>
    <row r="770" spans="6:9" ht="15">
      <c r="F770" s="348"/>
      <c r="G770" s="348"/>
      <c r="H770" s="348"/>
      <c r="I770" s="348"/>
    </row>
    <row r="771" spans="6:9" ht="15">
      <c r="F771" s="349"/>
      <c r="G771" s="348"/>
      <c r="H771" s="349"/>
      <c r="I771" s="348"/>
    </row>
    <row r="775" spans="6:9" ht="15">
      <c r="F775" s="349"/>
      <c r="G775" s="348"/>
      <c r="H775" s="349"/>
      <c r="I775" s="349"/>
    </row>
    <row r="776" spans="6:9" ht="15">
      <c r="F776" s="349"/>
      <c r="G776" s="348"/>
      <c r="H776" s="349"/>
      <c r="I776" s="349"/>
    </row>
    <row r="777" spans="6:9" ht="15">
      <c r="F777" s="349"/>
      <c r="G777" s="348"/>
      <c r="H777" s="349"/>
      <c r="I777" s="349"/>
    </row>
    <row r="778" spans="6:9" ht="15">
      <c r="F778" s="349"/>
      <c r="G778" s="348"/>
      <c r="H778" s="349"/>
      <c r="I778" s="349"/>
    </row>
    <row r="779" spans="6:9" ht="15">
      <c r="F779" s="349"/>
      <c r="G779" s="348"/>
      <c r="H779" s="349"/>
      <c r="I779" s="349"/>
    </row>
    <row r="780" spans="6:9" ht="15">
      <c r="F780" s="349"/>
      <c r="G780" s="350"/>
      <c r="H780" s="349"/>
      <c r="I780" s="349"/>
    </row>
  </sheetData>
  <mergeCells count="2">
    <mergeCell ref="A1:E1"/>
    <mergeCell ref="F1:I1"/>
  </mergeCells>
  <pageMargins left="0.75" right="0.75" top="1" bottom="1" header="0.3" footer="0.3"/>
  <pageSetup scale="4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80"/>
  <sheetViews>
    <sheetView zoomScale="85" zoomScaleNormal="85" workbookViewId="0">
      <pane ySplit="4" topLeftCell="A159" activePane="bottomLeft" state="frozen"/>
      <selection pane="bottomLeft" activeCell="F104" sqref="F104"/>
    </sheetView>
  </sheetViews>
  <sheetFormatPr defaultRowHeight="12.75"/>
  <cols>
    <col min="1" max="1" width="11.7109375" customWidth="1"/>
    <col min="2" max="2" width="25.5703125" bestFit="1" customWidth="1"/>
    <col min="3" max="3" width="37.28515625" customWidth="1"/>
    <col min="4" max="4" width="45" customWidth="1"/>
    <col min="5" max="5" width="11.85546875" customWidth="1"/>
    <col min="6" max="6" width="13.42578125" customWidth="1"/>
    <col min="7" max="7" width="11.28515625" customWidth="1"/>
    <col min="8" max="8" width="15.140625" customWidth="1"/>
    <col min="9" max="9" width="12" customWidth="1"/>
    <col min="10" max="10" width="11" customWidth="1"/>
    <col min="257" max="257" width="11.7109375" customWidth="1"/>
    <col min="258" max="258" width="25.5703125" bestFit="1" customWidth="1"/>
    <col min="259" max="259" width="37.28515625" customWidth="1"/>
    <col min="260" max="260" width="45" customWidth="1"/>
    <col min="261" max="261" width="11.85546875" customWidth="1"/>
    <col min="262" max="262" width="13.42578125" customWidth="1"/>
    <col min="263" max="263" width="11.28515625" customWidth="1"/>
    <col min="264" max="264" width="15.140625" customWidth="1"/>
    <col min="265" max="265" width="12" customWidth="1"/>
    <col min="266" max="266" width="11" customWidth="1"/>
    <col min="513" max="513" width="11.7109375" customWidth="1"/>
    <col min="514" max="514" width="25.5703125" bestFit="1" customWidth="1"/>
    <col min="515" max="515" width="37.28515625" customWidth="1"/>
    <col min="516" max="516" width="45" customWidth="1"/>
    <col min="517" max="517" width="11.85546875" customWidth="1"/>
    <col min="518" max="518" width="13.42578125" customWidth="1"/>
    <col min="519" max="519" width="11.28515625" customWidth="1"/>
    <col min="520" max="520" width="15.140625" customWidth="1"/>
    <col min="521" max="521" width="12" customWidth="1"/>
    <col min="522" max="522" width="11" customWidth="1"/>
    <col min="769" max="769" width="11.7109375" customWidth="1"/>
    <col min="770" max="770" width="25.5703125" bestFit="1" customWidth="1"/>
    <col min="771" max="771" width="37.28515625" customWidth="1"/>
    <col min="772" max="772" width="45" customWidth="1"/>
    <col min="773" max="773" width="11.85546875" customWidth="1"/>
    <col min="774" max="774" width="13.42578125" customWidth="1"/>
    <col min="775" max="775" width="11.28515625" customWidth="1"/>
    <col min="776" max="776" width="15.140625" customWidth="1"/>
    <col min="777" max="777" width="12" customWidth="1"/>
    <col min="778" max="778" width="11" customWidth="1"/>
    <col min="1025" max="1025" width="11.7109375" customWidth="1"/>
    <col min="1026" max="1026" width="25.5703125" bestFit="1" customWidth="1"/>
    <col min="1027" max="1027" width="37.28515625" customWidth="1"/>
    <col min="1028" max="1028" width="45" customWidth="1"/>
    <col min="1029" max="1029" width="11.85546875" customWidth="1"/>
    <col min="1030" max="1030" width="13.42578125" customWidth="1"/>
    <col min="1031" max="1031" width="11.28515625" customWidth="1"/>
    <col min="1032" max="1032" width="15.140625" customWidth="1"/>
    <col min="1033" max="1033" width="12" customWidth="1"/>
    <col min="1034" max="1034" width="11" customWidth="1"/>
    <col min="1281" max="1281" width="11.7109375" customWidth="1"/>
    <col min="1282" max="1282" width="25.5703125" bestFit="1" customWidth="1"/>
    <col min="1283" max="1283" width="37.28515625" customWidth="1"/>
    <col min="1284" max="1284" width="45" customWidth="1"/>
    <col min="1285" max="1285" width="11.85546875" customWidth="1"/>
    <col min="1286" max="1286" width="13.42578125" customWidth="1"/>
    <col min="1287" max="1287" width="11.28515625" customWidth="1"/>
    <col min="1288" max="1288" width="15.140625" customWidth="1"/>
    <col min="1289" max="1289" width="12" customWidth="1"/>
    <col min="1290" max="1290" width="11" customWidth="1"/>
    <col min="1537" max="1537" width="11.7109375" customWidth="1"/>
    <col min="1538" max="1538" width="25.5703125" bestFit="1" customWidth="1"/>
    <col min="1539" max="1539" width="37.28515625" customWidth="1"/>
    <col min="1540" max="1540" width="45" customWidth="1"/>
    <col min="1541" max="1541" width="11.85546875" customWidth="1"/>
    <col min="1542" max="1542" width="13.42578125" customWidth="1"/>
    <col min="1543" max="1543" width="11.28515625" customWidth="1"/>
    <col min="1544" max="1544" width="15.140625" customWidth="1"/>
    <col min="1545" max="1545" width="12" customWidth="1"/>
    <col min="1546" max="1546" width="11" customWidth="1"/>
    <col min="1793" max="1793" width="11.7109375" customWidth="1"/>
    <col min="1794" max="1794" width="25.5703125" bestFit="1" customWidth="1"/>
    <col min="1795" max="1795" width="37.28515625" customWidth="1"/>
    <col min="1796" max="1796" width="45" customWidth="1"/>
    <col min="1797" max="1797" width="11.85546875" customWidth="1"/>
    <col min="1798" max="1798" width="13.42578125" customWidth="1"/>
    <col min="1799" max="1799" width="11.28515625" customWidth="1"/>
    <col min="1800" max="1800" width="15.140625" customWidth="1"/>
    <col min="1801" max="1801" width="12" customWidth="1"/>
    <col min="1802" max="1802" width="11" customWidth="1"/>
    <col min="2049" max="2049" width="11.7109375" customWidth="1"/>
    <col min="2050" max="2050" width="25.5703125" bestFit="1" customWidth="1"/>
    <col min="2051" max="2051" width="37.28515625" customWidth="1"/>
    <col min="2052" max="2052" width="45" customWidth="1"/>
    <col min="2053" max="2053" width="11.85546875" customWidth="1"/>
    <col min="2054" max="2054" width="13.42578125" customWidth="1"/>
    <col min="2055" max="2055" width="11.28515625" customWidth="1"/>
    <col min="2056" max="2056" width="15.140625" customWidth="1"/>
    <col min="2057" max="2057" width="12" customWidth="1"/>
    <col min="2058" max="2058" width="11" customWidth="1"/>
    <col min="2305" max="2305" width="11.7109375" customWidth="1"/>
    <col min="2306" max="2306" width="25.5703125" bestFit="1" customWidth="1"/>
    <col min="2307" max="2307" width="37.28515625" customWidth="1"/>
    <col min="2308" max="2308" width="45" customWidth="1"/>
    <col min="2309" max="2309" width="11.85546875" customWidth="1"/>
    <col min="2310" max="2310" width="13.42578125" customWidth="1"/>
    <col min="2311" max="2311" width="11.28515625" customWidth="1"/>
    <col min="2312" max="2312" width="15.140625" customWidth="1"/>
    <col min="2313" max="2313" width="12" customWidth="1"/>
    <col min="2314" max="2314" width="11" customWidth="1"/>
    <col min="2561" max="2561" width="11.7109375" customWidth="1"/>
    <col min="2562" max="2562" width="25.5703125" bestFit="1" customWidth="1"/>
    <col min="2563" max="2563" width="37.28515625" customWidth="1"/>
    <col min="2564" max="2564" width="45" customWidth="1"/>
    <col min="2565" max="2565" width="11.85546875" customWidth="1"/>
    <col min="2566" max="2566" width="13.42578125" customWidth="1"/>
    <col min="2567" max="2567" width="11.28515625" customWidth="1"/>
    <col min="2568" max="2568" width="15.140625" customWidth="1"/>
    <col min="2569" max="2569" width="12" customWidth="1"/>
    <col min="2570" max="2570" width="11" customWidth="1"/>
    <col min="2817" max="2817" width="11.7109375" customWidth="1"/>
    <col min="2818" max="2818" width="25.5703125" bestFit="1" customWidth="1"/>
    <col min="2819" max="2819" width="37.28515625" customWidth="1"/>
    <col min="2820" max="2820" width="45" customWidth="1"/>
    <col min="2821" max="2821" width="11.85546875" customWidth="1"/>
    <col min="2822" max="2822" width="13.42578125" customWidth="1"/>
    <col min="2823" max="2823" width="11.28515625" customWidth="1"/>
    <col min="2824" max="2824" width="15.140625" customWidth="1"/>
    <col min="2825" max="2825" width="12" customWidth="1"/>
    <col min="2826" max="2826" width="11" customWidth="1"/>
    <col min="3073" max="3073" width="11.7109375" customWidth="1"/>
    <col min="3074" max="3074" width="25.5703125" bestFit="1" customWidth="1"/>
    <col min="3075" max="3075" width="37.28515625" customWidth="1"/>
    <col min="3076" max="3076" width="45" customWidth="1"/>
    <col min="3077" max="3077" width="11.85546875" customWidth="1"/>
    <col min="3078" max="3078" width="13.42578125" customWidth="1"/>
    <col min="3079" max="3079" width="11.28515625" customWidth="1"/>
    <col min="3080" max="3080" width="15.140625" customWidth="1"/>
    <col min="3081" max="3081" width="12" customWidth="1"/>
    <col min="3082" max="3082" width="11" customWidth="1"/>
    <col min="3329" max="3329" width="11.7109375" customWidth="1"/>
    <col min="3330" max="3330" width="25.5703125" bestFit="1" customWidth="1"/>
    <col min="3331" max="3331" width="37.28515625" customWidth="1"/>
    <col min="3332" max="3332" width="45" customWidth="1"/>
    <col min="3333" max="3333" width="11.85546875" customWidth="1"/>
    <col min="3334" max="3334" width="13.42578125" customWidth="1"/>
    <col min="3335" max="3335" width="11.28515625" customWidth="1"/>
    <col min="3336" max="3336" width="15.140625" customWidth="1"/>
    <col min="3337" max="3337" width="12" customWidth="1"/>
    <col min="3338" max="3338" width="11" customWidth="1"/>
    <col min="3585" max="3585" width="11.7109375" customWidth="1"/>
    <col min="3586" max="3586" width="25.5703125" bestFit="1" customWidth="1"/>
    <col min="3587" max="3587" width="37.28515625" customWidth="1"/>
    <col min="3588" max="3588" width="45" customWidth="1"/>
    <col min="3589" max="3589" width="11.85546875" customWidth="1"/>
    <col min="3590" max="3590" width="13.42578125" customWidth="1"/>
    <col min="3591" max="3591" width="11.28515625" customWidth="1"/>
    <col min="3592" max="3592" width="15.140625" customWidth="1"/>
    <col min="3593" max="3593" width="12" customWidth="1"/>
    <col min="3594" max="3594" width="11" customWidth="1"/>
    <col min="3841" max="3841" width="11.7109375" customWidth="1"/>
    <col min="3842" max="3842" width="25.5703125" bestFit="1" customWidth="1"/>
    <col min="3843" max="3843" width="37.28515625" customWidth="1"/>
    <col min="3844" max="3844" width="45" customWidth="1"/>
    <col min="3845" max="3845" width="11.85546875" customWidth="1"/>
    <col min="3846" max="3846" width="13.42578125" customWidth="1"/>
    <col min="3847" max="3847" width="11.28515625" customWidth="1"/>
    <col min="3848" max="3848" width="15.140625" customWidth="1"/>
    <col min="3849" max="3849" width="12" customWidth="1"/>
    <col min="3850" max="3850" width="11" customWidth="1"/>
    <col min="4097" max="4097" width="11.7109375" customWidth="1"/>
    <col min="4098" max="4098" width="25.5703125" bestFit="1" customWidth="1"/>
    <col min="4099" max="4099" width="37.28515625" customWidth="1"/>
    <col min="4100" max="4100" width="45" customWidth="1"/>
    <col min="4101" max="4101" width="11.85546875" customWidth="1"/>
    <col min="4102" max="4102" width="13.42578125" customWidth="1"/>
    <col min="4103" max="4103" width="11.28515625" customWidth="1"/>
    <col min="4104" max="4104" width="15.140625" customWidth="1"/>
    <col min="4105" max="4105" width="12" customWidth="1"/>
    <col min="4106" max="4106" width="11" customWidth="1"/>
    <col min="4353" max="4353" width="11.7109375" customWidth="1"/>
    <col min="4354" max="4354" width="25.5703125" bestFit="1" customWidth="1"/>
    <col min="4355" max="4355" width="37.28515625" customWidth="1"/>
    <col min="4356" max="4356" width="45" customWidth="1"/>
    <col min="4357" max="4357" width="11.85546875" customWidth="1"/>
    <col min="4358" max="4358" width="13.42578125" customWidth="1"/>
    <col min="4359" max="4359" width="11.28515625" customWidth="1"/>
    <col min="4360" max="4360" width="15.140625" customWidth="1"/>
    <col min="4361" max="4361" width="12" customWidth="1"/>
    <col min="4362" max="4362" width="11" customWidth="1"/>
    <col min="4609" max="4609" width="11.7109375" customWidth="1"/>
    <col min="4610" max="4610" width="25.5703125" bestFit="1" customWidth="1"/>
    <col min="4611" max="4611" width="37.28515625" customWidth="1"/>
    <col min="4612" max="4612" width="45" customWidth="1"/>
    <col min="4613" max="4613" width="11.85546875" customWidth="1"/>
    <col min="4614" max="4614" width="13.42578125" customWidth="1"/>
    <col min="4615" max="4615" width="11.28515625" customWidth="1"/>
    <col min="4616" max="4616" width="15.140625" customWidth="1"/>
    <col min="4617" max="4617" width="12" customWidth="1"/>
    <col min="4618" max="4618" width="11" customWidth="1"/>
    <col min="4865" max="4865" width="11.7109375" customWidth="1"/>
    <col min="4866" max="4866" width="25.5703125" bestFit="1" customWidth="1"/>
    <col min="4867" max="4867" width="37.28515625" customWidth="1"/>
    <col min="4868" max="4868" width="45" customWidth="1"/>
    <col min="4869" max="4869" width="11.85546875" customWidth="1"/>
    <col min="4870" max="4870" width="13.42578125" customWidth="1"/>
    <col min="4871" max="4871" width="11.28515625" customWidth="1"/>
    <col min="4872" max="4872" width="15.140625" customWidth="1"/>
    <col min="4873" max="4873" width="12" customWidth="1"/>
    <col min="4874" max="4874" width="11" customWidth="1"/>
    <col min="5121" max="5121" width="11.7109375" customWidth="1"/>
    <col min="5122" max="5122" width="25.5703125" bestFit="1" customWidth="1"/>
    <col min="5123" max="5123" width="37.28515625" customWidth="1"/>
    <col min="5124" max="5124" width="45" customWidth="1"/>
    <col min="5125" max="5125" width="11.85546875" customWidth="1"/>
    <col min="5126" max="5126" width="13.42578125" customWidth="1"/>
    <col min="5127" max="5127" width="11.28515625" customWidth="1"/>
    <col min="5128" max="5128" width="15.140625" customWidth="1"/>
    <col min="5129" max="5129" width="12" customWidth="1"/>
    <col min="5130" max="5130" width="11" customWidth="1"/>
    <col min="5377" max="5377" width="11.7109375" customWidth="1"/>
    <col min="5378" max="5378" width="25.5703125" bestFit="1" customWidth="1"/>
    <col min="5379" max="5379" width="37.28515625" customWidth="1"/>
    <col min="5380" max="5380" width="45" customWidth="1"/>
    <col min="5381" max="5381" width="11.85546875" customWidth="1"/>
    <col min="5382" max="5382" width="13.42578125" customWidth="1"/>
    <col min="5383" max="5383" width="11.28515625" customWidth="1"/>
    <col min="5384" max="5384" width="15.140625" customWidth="1"/>
    <col min="5385" max="5385" width="12" customWidth="1"/>
    <col min="5386" max="5386" width="11" customWidth="1"/>
    <col min="5633" max="5633" width="11.7109375" customWidth="1"/>
    <col min="5634" max="5634" width="25.5703125" bestFit="1" customWidth="1"/>
    <col min="5635" max="5635" width="37.28515625" customWidth="1"/>
    <col min="5636" max="5636" width="45" customWidth="1"/>
    <col min="5637" max="5637" width="11.85546875" customWidth="1"/>
    <col min="5638" max="5638" width="13.42578125" customWidth="1"/>
    <col min="5639" max="5639" width="11.28515625" customWidth="1"/>
    <col min="5640" max="5640" width="15.140625" customWidth="1"/>
    <col min="5641" max="5641" width="12" customWidth="1"/>
    <col min="5642" max="5642" width="11" customWidth="1"/>
    <col min="5889" max="5889" width="11.7109375" customWidth="1"/>
    <col min="5890" max="5890" width="25.5703125" bestFit="1" customWidth="1"/>
    <col min="5891" max="5891" width="37.28515625" customWidth="1"/>
    <col min="5892" max="5892" width="45" customWidth="1"/>
    <col min="5893" max="5893" width="11.85546875" customWidth="1"/>
    <col min="5894" max="5894" width="13.42578125" customWidth="1"/>
    <col min="5895" max="5895" width="11.28515625" customWidth="1"/>
    <col min="5896" max="5896" width="15.140625" customWidth="1"/>
    <col min="5897" max="5897" width="12" customWidth="1"/>
    <col min="5898" max="5898" width="11" customWidth="1"/>
    <col min="6145" max="6145" width="11.7109375" customWidth="1"/>
    <col min="6146" max="6146" width="25.5703125" bestFit="1" customWidth="1"/>
    <col min="6147" max="6147" width="37.28515625" customWidth="1"/>
    <col min="6148" max="6148" width="45" customWidth="1"/>
    <col min="6149" max="6149" width="11.85546875" customWidth="1"/>
    <col min="6150" max="6150" width="13.42578125" customWidth="1"/>
    <col min="6151" max="6151" width="11.28515625" customWidth="1"/>
    <col min="6152" max="6152" width="15.140625" customWidth="1"/>
    <col min="6153" max="6153" width="12" customWidth="1"/>
    <col min="6154" max="6154" width="11" customWidth="1"/>
    <col min="6401" max="6401" width="11.7109375" customWidth="1"/>
    <col min="6402" max="6402" width="25.5703125" bestFit="1" customWidth="1"/>
    <col min="6403" max="6403" width="37.28515625" customWidth="1"/>
    <col min="6404" max="6404" width="45" customWidth="1"/>
    <col min="6405" max="6405" width="11.85546875" customWidth="1"/>
    <col min="6406" max="6406" width="13.42578125" customWidth="1"/>
    <col min="6407" max="6407" width="11.28515625" customWidth="1"/>
    <col min="6408" max="6408" width="15.140625" customWidth="1"/>
    <col min="6409" max="6409" width="12" customWidth="1"/>
    <col min="6410" max="6410" width="11" customWidth="1"/>
    <col min="6657" max="6657" width="11.7109375" customWidth="1"/>
    <col min="6658" max="6658" width="25.5703125" bestFit="1" customWidth="1"/>
    <col min="6659" max="6659" width="37.28515625" customWidth="1"/>
    <col min="6660" max="6660" width="45" customWidth="1"/>
    <col min="6661" max="6661" width="11.85546875" customWidth="1"/>
    <col min="6662" max="6662" width="13.42578125" customWidth="1"/>
    <col min="6663" max="6663" width="11.28515625" customWidth="1"/>
    <col min="6664" max="6664" width="15.140625" customWidth="1"/>
    <col min="6665" max="6665" width="12" customWidth="1"/>
    <col min="6666" max="6666" width="11" customWidth="1"/>
    <col min="6913" max="6913" width="11.7109375" customWidth="1"/>
    <col min="6914" max="6914" width="25.5703125" bestFit="1" customWidth="1"/>
    <col min="6915" max="6915" width="37.28515625" customWidth="1"/>
    <col min="6916" max="6916" width="45" customWidth="1"/>
    <col min="6917" max="6917" width="11.85546875" customWidth="1"/>
    <col min="6918" max="6918" width="13.42578125" customWidth="1"/>
    <col min="6919" max="6919" width="11.28515625" customWidth="1"/>
    <col min="6920" max="6920" width="15.140625" customWidth="1"/>
    <col min="6921" max="6921" width="12" customWidth="1"/>
    <col min="6922" max="6922" width="11" customWidth="1"/>
    <col min="7169" max="7169" width="11.7109375" customWidth="1"/>
    <col min="7170" max="7170" width="25.5703125" bestFit="1" customWidth="1"/>
    <col min="7171" max="7171" width="37.28515625" customWidth="1"/>
    <col min="7172" max="7172" width="45" customWidth="1"/>
    <col min="7173" max="7173" width="11.85546875" customWidth="1"/>
    <col min="7174" max="7174" width="13.42578125" customWidth="1"/>
    <col min="7175" max="7175" width="11.28515625" customWidth="1"/>
    <col min="7176" max="7176" width="15.140625" customWidth="1"/>
    <col min="7177" max="7177" width="12" customWidth="1"/>
    <col min="7178" max="7178" width="11" customWidth="1"/>
    <col min="7425" max="7425" width="11.7109375" customWidth="1"/>
    <col min="7426" max="7426" width="25.5703125" bestFit="1" customWidth="1"/>
    <col min="7427" max="7427" width="37.28515625" customWidth="1"/>
    <col min="7428" max="7428" width="45" customWidth="1"/>
    <col min="7429" max="7429" width="11.85546875" customWidth="1"/>
    <col min="7430" max="7430" width="13.42578125" customWidth="1"/>
    <col min="7431" max="7431" width="11.28515625" customWidth="1"/>
    <col min="7432" max="7432" width="15.140625" customWidth="1"/>
    <col min="7433" max="7433" width="12" customWidth="1"/>
    <col min="7434" max="7434" width="11" customWidth="1"/>
    <col min="7681" max="7681" width="11.7109375" customWidth="1"/>
    <col min="7682" max="7682" width="25.5703125" bestFit="1" customWidth="1"/>
    <col min="7683" max="7683" width="37.28515625" customWidth="1"/>
    <col min="7684" max="7684" width="45" customWidth="1"/>
    <col min="7685" max="7685" width="11.85546875" customWidth="1"/>
    <col min="7686" max="7686" width="13.42578125" customWidth="1"/>
    <col min="7687" max="7687" width="11.28515625" customWidth="1"/>
    <col min="7688" max="7688" width="15.140625" customWidth="1"/>
    <col min="7689" max="7689" width="12" customWidth="1"/>
    <col min="7690" max="7690" width="11" customWidth="1"/>
    <col min="7937" max="7937" width="11.7109375" customWidth="1"/>
    <col min="7938" max="7938" width="25.5703125" bestFit="1" customWidth="1"/>
    <col min="7939" max="7939" width="37.28515625" customWidth="1"/>
    <col min="7940" max="7940" width="45" customWidth="1"/>
    <col min="7941" max="7941" width="11.85546875" customWidth="1"/>
    <col min="7942" max="7942" width="13.42578125" customWidth="1"/>
    <col min="7943" max="7943" width="11.28515625" customWidth="1"/>
    <col min="7944" max="7944" width="15.140625" customWidth="1"/>
    <col min="7945" max="7945" width="12" customWidth="1"/>
    <col min="7946" max="7946" width="11" customWidth="1"/>
    <col min="8193" max="8193" width="11.7109375" customWidth="1"/>
    <col min="8194" max="8194" width="25.5703125" bestFit="1" customWidth="1"/>
    <col min="8195" max="8195" width="37.28515625" customWidth="1"/>
    <col min="8196" max="8196" width="45" customWidth="1"/>
    <col min="8197" max="8197" width="11.85546875" customWidth="1"/>
    <col min="8198" max="8198" width="13.42578125" customWidth="1"/>
    <col min="8199" max="8199" width="11.28515625" customWidth="1"/>
    <col min="8200" max="8200" width="15.140625" customWidth="1"/>
    <col min="8201" max="8201" width="12" customWidth="1"/>
    <col min="8202" max="8202" width="11" customWidth="1"/>
    <col min="8449" max="8449" width="11.7109375" customWidth="1"/>
    <col min="8450" max="8450" width="25.5703125" bestFit="1" customWidth="1"/>
    <col min="8451" max="8451" width="37.28515625" customWidth="1"/>
    <col min="8452" max="8452" width="45" customWidth="1"/>
    <col min="8453" max="8453" width="11.85546875" customWidth="1"/>
    <col min="8454" max="8454" width="13.42578125" customWidth="1"/>
    <col min="8455" max="8455" width="11.28515625" customWidth="1"/>
    <col min="8456" max="8456" width="15.140625" customWidth="1"/>
    <col min="8457" max="8457" width="12" customWidth="1"/>
    <col min="8458" max="8458" width="11" customWidth="1"/>
    <col min="8705" max="8705" width="11.7109375" customWidth="1"/>
    <col min="8706" max="8706" width="25.5703125" bestFit="1" customWidth="1"/>
    <col min="8707" max="8707" width="37.28515625" customWidth="1"/>
    <col min="8708" max="8708" width="45" customWidth="1"/>
    <col min="8709" max="8709" width="11.85546875" customWidth="1"/>
    <col min="8710" max="8710" width="13.42578125" customWidth="1"/>
    <col min="8711" max="8711" width="11.28515625" customWidth="1"/>
    <col min="8712" max="8712" width="15.140625" customWidth="1"/>
    <col min="8713" max="8713" width="12" customWidth="1"/>
    <col min="8714" max="8714" width="11" customWidth="1"/>
    <col min="8961" max="8961" width="11.7109375" customWidth="1"/>
    <col min="8962" max="8962" width="25.5703125" bestFit="1" customWidth="1"/>
    <col min="8963" max="8963" width="37.28515625" customWidth="1"/>
    <col min="8964" max="8964" width="45" customWidth="1"/>
    <col min="8965" max="8965" width="11.85546875" customWidth="1"/>
    <col min="8966" max="8966" width="13.42578125" customWidth="1"/>
    <col min="8967" max="8967" width="11.28515625" customWidth="1"/>
    <col min="8968" max="8968" width="15.140625" customWidth="1"/>
    <col min="8969" max="8969" width="12" customWidth="1"/>
    <col min="8970" max="8970" width="11" customWidth="1"/>
    <col min="9217" max="9217" width="11.7109375" customWidth="1"/>
    <col min="9218" max="9218" width="25.5703125" bestFit="1" customWidth="1"/>
    <col min="9219" max="9219" width="37.28515625" customWidth="1"/>
    <col min="9220" max="9220" width="45" customWidth="1"/>
    <col min="9221" max="9221" width="11.85546875" customWidth="1"/>
    <col min="9222" max="9222" width="13.42578125" customWidth="1"/>
    <col min="9223" max="9223" width="11.28515625" customWidth="1"/>
    <col min="9224" max="9224" width="15.140625" customWidth="1"/>
    <col min="9225" max="9225" width="12" customWidth="1"/>
    <col min="9226" max="9226" width="11" customWidth="1"/>
    <col min="9473" max="9473" width="11.7109375" customWidth="1"/>
    <col min="9474" max="9474" width="25.5703125" bestFit="1" customWidth="1"/>
    <col min="9475" max="9475" width="37.28515625" customWidth="1"/>
    <col min="9476" max="9476" width="45" customWidth="1"/>
    <col min="9477" max="9477" width="11.85546875" customWidth="1"/>
    <col min="9478" max="9478" width="13.42578125" customWidth="1"/>
    <col min="9479" max="9479" width="11.28515625" customWidth="1"/>
    <col min="9480" max="9480" width="15.140625" customWidth="1"/>
    <col min="9481" max="9481" width="12" customWidth="1"/>
    <col min="9482" max="9482" width="11" customWidth="1"/>
    <col min="9729" max="9729" width="11.7109375" customWidth="1"/>
    <col min="9730" max="9730" width="25.5703125" bestFit="1" customWidth="1"/>
    <col min="9731" max="9731" width="37.28515625" customWidth="1"/>
    <col min="9732" max="9732" width="45" customWidth="1"/>
    <col min="9733" max="9733" width="11.85546875" customWidth="1"/>
    <col min="9734" max="9734" width="13.42578125" customWidth="1"/>
    <col min="9735" max="9735" width="11.28515625" customWidth="1"/>
    <col min="9736" max="9736" width="15.140625" customWidth="1"/>
    <col min="9737" max="9737" width="12" customWidth="1"/>
    <col min="9738" max="9738" width="11" customWidth="1"/>
    <col min="9985" max="9985" width="11.7109375" customWidth="1"/>
    <col min="9986" max="9986" width="25.5703125" bestFit="1" customWidth="1"/>
    <col min="9987" max="9987" width="37.28515625" customWidth="1"/>
    <col min="9988" max="9988" width="45" customWidth="1"/>
    <col min="9989" max="9989" width="11.85546875" customWidth="1"/>
    <col min="9990" max="9990" width="13.42578125" customWidth="1"/>
    <col min="9991" max="9991" width="11.28515625" customWidth="1"/>
    <col min="9992" max="9992" width="15.140625" customWidth="1"/>
    <col min="9993" max="9993" width="12" customWidth="1"/>
    <col min="9994" max="9994" width="11" customWidth="1"/>
    <col min="10241" max="10241" width="11.7109375" customWidth="1"/>
    <col min="10242" max="10242" width="25.5703125" bestFit="1" customWidth="1"/>
    <col min="10243" max="10243" width="37.28515625" customWidth="1"/>
    <col min="10244" max="10244" width="45" customWidth="1"/>
    <col min="10245" max="10245" width="11.85546875" customWidth="1"/>
    <col min="10246" max="10246" width="13.42578125" customWidth="1"/>
    <col min="10247" max="10247" width="11.28515625" customWidth="1"/>
    <col min="10248" max="10248" width="15.140625" customWidth="1"/>
    <col min="10249" max="10249" width="12" customWidth="1"/>
    <col min="10250" max="10250" width="11" customWidth="1"/>
    <col min="10497" max="10497" width="11.7109375" customWidth="1"/>
    <col min="10498" max="10498" width="25.5703125" bestFit="1" customWidth="1"/>
    <col min="10499" max="10499" width="37.28515625" customWidth="1"/>
    <col min="10500" max="10500" width="45" customWidth="1"/>
    <col min="10501" max="10501" width="11.85546875" customWidth="1"/>
    <col min="10502" max="10502" width="13.42578125" customWidth="1"/>
    <col min="10503" max="10503" width="11.28515625" customWidth="1"/>
    <col min="10504" max="10504" width="15.140625" customWidth="1"/>
    <col min="10505" max="10505" width="12" customWidth="1"/>
    <col min="10506" max="10506" width="11" customWidth="1"/>
    <col min="10753" max="10753" width="11.7109375" customWidth="1"/>
    <col min="10754" max="10754" width="25.5703125" bestFit="1" customWidth="1"/>
    <col min="10755" max="10755" width="37.28515625" customWidth="1"/>
    <col min="10756" max="10756" width="45" customWidth="1"/>
    <col min="10757" max="10757" width="11.85546875" customWidth="1"/>
    <col min="10758" max="10758" width="13.42578125" customWidth="1"/>
    <col min="10759" max="10759" width="11.28515625" customWidth="1"/>
    <col min="10760" max="10760" width="15.140625" customWidth="1"/>
    <col min="10761" max="10761" width="12" customWidth="1"/>
    <col min="10762" max="10762" width="11" customWidth="1"/>
    <col min="11009" max="11009" width="11.7109375" customWidth="1"/>
    <col min="11010" max="11010" width="25.5703125" bestFit="1" customWidth="1"/>
    <col min="11011" max="11011" width="37.28515625" customWidth="1"/>
    <col min="11012" max="11012" width="45" customWidth="1"/>
    <col min="11013" max="11013" width="11.85546875" customWidth="1"/>
    <col min="11014" max="11014" width="13.42578125" customWidth="1"/>
    <col min="11015" max="11015" width="11.28515625" customWidth="1"/>
    <col min="11016" max="11016" width="15.140625" customWidth="1"/>
    <col min="11017" max="11017" width="12" customWidth="1"/>
    <col min="11018" max="11018" width="11" customWidth="1"/>
    <col min="11265" max="11265" width="11.7109375" customWidth="1"/>
    <col min="11266" max="11266" width="25.5703125" bestFit="1" customWidth="1"/>
    <col min="11267" max="11267" width="37.28515625" customWidth="1"/>
    <col min="11268" max="11268" width="45" customWidth="1"/>
    <col min="11269" max="11269" width="11.85546875" customWidth="1"/>
    <col min="11270" max="11270" width="13.42578125" customWidth="1"/>
    <col min="11271" max="11271" width="11.28515625" customWidth="1"/>
    <col min="11272" max="11272" width="15.140625" customWidth="1"/>
    <col min="11273" max="11273" width="12" customWidth="1"/>
    <col min="11274" max="11274" width="11" customWidth="1"/>
    <col min="11521" max="11521" width="11.7109375" customWidth="1"/>
    <col min="11522" max="11522" width="25.5703125" bestFit="1" customWidth="1"/>
    <col min="11523" max="11523" width="37.28515625" customWidth="1"/>
    <col min="11524" max="11524" width="45" customWidth="1"/>
    <col min="11525" max="11525" width="11.85546875" customWidth="1"/>
    <col min="11526" max="11526" width="13.42578125" customWidth="1"/>
    <col min="11527" max="11527" width="11.28515625" customWidth="1"/>
    <col min="11528" max="11528" width="15.140625" customWidth="1"/>
    <col min="11529" max="11529" width="12" customWidth="1"/>
    <col min="11530" max="11530" width="11" customWidth="1"/>
    <col min="11777" max="11777" width="11.7109375" customWidth="1"/>
    <col min="11778" max="11778" width="25.5703125" bestFit="1" customWidth="1"/>
    <col min="11779" max="11779" width="37.28515625" customWidth="1"/>
    <col min="11780" max="11780" width="45" customWidth="1"/>
    <col min="11781" max="11781" width="11.85546875" customWidth="1"/>
    <col min="11782" max="11782" width="13.42578125" customWidth="1"/>
    <col min="11783" max="11783" width="11.28515625" customWidth="1"/>
    <col min="11784" max="11784" width="15.140625" customWidth="1"/>
    <col min="11785" max="11785" width="12" customWidth="1"/>
    <col min="11786" max="11786" width="11" customWidth="1"/>
    <col min="12033" max="12033" width="11.7109375" customWidth="1"/>
    <col min="12034" max="12034" width="25.5703125" bestFit="1" customWidth="1"/>
    <col min="12035" max="12035" width="37.28515625" customWidth="1"/>
    <col min="12036" max="12036" width="45" customWidth="1"/>
    <col min="12037" max="12037" width="11.85546875" customWidth="1"/>
    <col min="12038" max="12038" width="13.42578125" customWidth="1"/>
    <col min="12039" max="12039" width="11.28515625" customWidth="1"/>
    <col min="12040" max="12040" width="15.140625" customWidth="1"/>
    <col min="12041" max="12041" width="12" customWidth="1"/>
    <col min="12042" max="12042" width="11" customWidth="1"/>
    <col min="12289" max="12289" width="11.7109375" customWidth="1"/>
    <col min="12290" max="12290" width="25.5703125" bestFit="1" customWidth="1"/>
    <col min="12291" max="12291" width="37.28515625" customWidth="1"/>
    <col min="12292" max="12292" width="45" customWidth="1"/>
    <col min="12293" max="12293" width="11.85546875" customWidth="1"/>
    <col min="12294" max="12294" width="13.42578125" customWidth="1"/>
    <col min="12295" max="12295" width="11.28515625" customWidth="1"/>
    <col min="12296" max="12296" width="15.140625" customWidth="1"/>
    <col min="12297" max="12297" width="12" customWidth="1"/>
    <col min="12298" max="12298" width="11" customWidth="1"/>
    <col min="12545" max="12545" width="11.7109375" customWidth="1"/>
    <col min="12546" max="12546" width="25.5703125" bestFit="1" customWidth="1"/>
    <col min="12547" max="12547" width="37.28515625" customWidth="1"/>
    <col min="12548" max="12548" width="45" customWidth="1"/>
    <col min="12549" max="12549" width="11.85546875" customWidth="1"/>
    <col min="12550" max="12550" width="13.42578125" customWidth="1"/>
    <col min="12551" max="12551" width="11.28515625" customWidth="1"/>
    <col min="12552" max="12552" width="15.140625" customWidth="1"/>
    <col min="12553" max="12553" width="12" customWidth="1"/>
    <col min="12554" max="12554" width="11" customWidth="1"/>
    <col min="12801" max="12801" width="11.7109375" customWidth="1"/>
    <col min="12802" max="12802" width="25.5703125" bestFit="1" customWidth="1"/>
    <col min="12803" max="12803" width="37.28515625" customWidth="1"/>
    <col min="12804" max="12804" width="45" customWidth="1"/>
    <col min="12805" max="12805" width="11.85546875" customWidth="1"/>
    <col min="12806" max="12806" width="13.42578125" customWidth="1"/>
    <col min="12807" max="12807" width="11.28515625" customWidth="1"/>
    <col min="12808" max="12808" width="15.140625" customWidth="1"/>
    <col min="12809" max="12809" width="12" customWidth="1"/>
    <col min="12810" max="12810" width="11" customWidth="1"/>
    <col min="13057" max="13057" width="11.7109375" customWidth="1"/>
    <col min="13058" max="13058" width="25.5703125" bestFit="1" customWidth="1"/>
    <col min="13059" max="13059" width="37.28515625" customWidth="1"/>
    <col min="13060" max="13060" width="45" customWidth="1"/>
    <col min="13061" max="13061" width="11.85546875" customWidth="1"/>
    <col min="13062" max="13062" width="13.42578125" customWidth="1"/>
    <col min="13063" max="13063" width="11.28515625" customWidth="1"/>
    <col min="13064" max="13064" width="15.140625" customWidth="1"/>
    <col min="13065" max="13065" width="12" customWidth="1"/>
    <col min="13066" max="13066" width="11" customWidth="1"/>
    <col min="13313" max="13313" width="11.7109375" customWidth="1"/>
    <col min="13314" max="13314" width="25.5703125" bestFit="1" customWidth="1"/>
    <col min="13315" max="13315" width="37.28515625" customWidth="1"/>
    <col min="13316" max="13316" width="45" customWidth="1"/>
    <col min="13317" max="13317" width="11.85546875" customWidth="1"/>
    <col min="13318" max="13318" width="13.42578125" customWidth="1"/>
    <col min="13319" max="13319" width="11.28515625" customWidth="1"/>
    <col min="13320" max="13320" width="15.140625" customWidth="1"/>
    <col min="13321" max="13321" width="12" customWidth="1"/>
    <col min="13322" max="13322" width="11" customWidth="1"/>
    <col min="13569" max="13569" width="11.7109375" customWidth="1"/>
    <col min="13570" max="13570" width="25.5703125" bestFit="1" customWidth="1"/>
    <col min="13571" max="13571" width="37.28515625" customWidth="1"/>
    <col min="13572" max="13572" width="45" customWidth="1"/>
    <col min="13573" max="13573" width="11.85546875" customWidth="1"/>
    <col min="13574" max="13574" width="13.42578125" customWidth="1"/>
    <col min="13575" max="13575" width="11.28515625" customWidth="1"/>
    <col min="13576" max="13576" width="15.140625" customWidth="1"/>
    <col min="13577" max="13577" width="12" customWidth="1"/>
    <col min="13578" max="13578" width="11" customWidth="1"/>
    <col min="13825" max="13825" width="11.7109375" customWidth="1"/>
    <col min="13826" max="13826" width="25.5703125" bestFit="1" customWidth="1"/>
    <col min="13827" max="13827" width="37.28515625" customWidth="1"/>
    <col min="13828" max="13828" width="45" customWidth="1"/>
    <col min="13829" max="13829" width="11.85546875" customWidth="1"/>
    <col min="13830" max="13830" width="13.42578125" customWidth="1"/>
    <col min="13831" max="13831" width="11.28515625" customWidth="1"/>
    <col min="13832" max="13832" width="15.140625" customWidth="1"/>
    <col min="13833" max="13833" width="12" customWidth="1"/>
    <col min="13834" max="13834" width="11" customWidth="1"/>
    <col min="14081" max="14081" width="11.7109375" customWidth="1"/>
    <col min="14082" max="14082" width="25.5703125" bestFit="1" customWidth="1"/>
    <col min="14083" max="14083" width="37.28515625" customWidth="1"/>
    <col min="14084" max="14084" width="45" customWidth="1"/>
    <col min="14085" max="14085" width="11.85546875" customWidth="1"/>
    <col min="14086" max="14086" width="13.42578125" customWidth="1"/>
    <col min="14087" max="14087" width="11.28515625" customWidth="1"/>
    <col min="14088" max="14088" width="15.140625" customWidth="1"/>
    <col min="14089" max="14089" width="12" customWidth="1"/>
    <col min="14090" max="14090" width="11" customWidth="1"/>
    <col min="14337" max="14337" width="11.7109375" customWidth="1"/>
    <col min="14338" max="14338" width="25.5703125" bestFit="1" customWidth="1"/>
    <col min="14339" max="14339" width="37.28515625" customWidth="1"/>
    <col min="14340" max="14340" width="45" customWidth="1"/>
    <col min="14341" max="14341" width="11.85546875" customWidth="1"/>
    <col min="14342" max="14342" width="13.42578125" customWidth="1"/>
    <col min="14343" max="14343" width="11.28515625" customWidth="1"/>
    <col min="14344" max="14344" width="15.140625" customWidth="1"/>
    <col min="14345" max="14345" width="12" customWidth="1"/>
    <col min="14346" max="14346" width="11" customWidth="1"/>
    <col min="14593" max="14593" width="11.7109375" customWidth="1"/>
    <col min="14594" max="14594" width="25.5703125" bestFit="1" customWidth="1"/>
    <col min="14595" max="14595" width="37.28515625" customWidth="1"/>
    <col min="14596" max="14596" width="45" customWidth="1"/>
    <col min="14597" max="14597" width="11.85546875" customWidth="1"/>
    <col min="14598" max="14598" width="13.42578125" customWidth="1"/>
    <col min="14599" max="14599" width="11.28515625" customWidth="1"/>
    <col min="14600" max="14600" width="15.140625" customWidth="1"/>
    <col min="14601" max="14601" width="12" customWidth="1"/>
    <col min="14602" max="14602" width="11" customWidth="1"/>
    <col min="14849" max="14849" width="11.7109375" customWidth="1"/>
    <col min="14850" max="14850" width="25.5703125" bestFit="1" customWidth="1"/>
    <col min="14851" max="14851" width="37.28515625" customWidth="1"/>
    <col min="14852" max="14852" width="45" customWidth="1"/>
    <col min="14853" max="14853" width="11.85546875" customWidth="1"/>
    <col min="14854" max="14854" width="13.42578125" customWidth="1"/>
    <col min="14855" max="14855" width="11.28515625" customWidth="1"/>
    <col min="14856" max="14856" width="15.140625" customWidth="1"/>
    <col min="14857" max="14857" width="12" customWidth="1"/>
    <col min="14858" max="14858" width="11" customWidth="1"/>
    <col min="15105" max="15105" width="11.7109375" customWidth="1"/>
    <col min="15106" max="15106" width="25.5703125" bestFit="1" customWidth="1"/>
    <col min="15107" max="15107" width="37.28515625" customWidth="1"/>
    <col min="15108" max="15108" width="45" customWidth="1"/>
    <col min="15109" max="15109" width="11.85546875" customWidth="1"/>
    <col min="15110" max="15110" width="13.42578125" customWidth="1"/>
    <col min="15111" max="15111" width="11.28515625" customWidth="1"/>
    <col min="15112" max="15112" width="15.140625" customWidth="1"/>
    <col min="15113" max="15113" width="12" customWidth="1"/>
    <col min="15114" max="15114" width="11" customWidth="1"/>
    <col min="15361" max="15361" width="11.7109375" customWidth="1"/>
    <col min="15362" max="15362" width="25.5703125" bestFit="1" customWidth="1"/>
    <col min="15363" max="15363" width="37.28515625" customWidth="1"/>
    <col min="15364" max="15364" width="45" customWidth="1"/>
    <col min="15365" max="15365" width="11.85546875" customWidth="1"/>
    <col min="15366" max="15366" width="13.42578125" customWidth="1"/>
    <col min="15367" max="15367" width="11.28515625" customWidth="1"/>
    <col min="15368" max="15368" width="15.140625" customWidth="1"/>
    <col min="15369" max="15369" width="12" customWidth="1"/>
    <col min="15370" max="15370" width="11" customWidth="1"/>
    <col min="15617" max="15617" width="11.7109375" customWidth="1"/>
    <col min="15618" max="15618" width="25.5703125" bestFit="1" customWidth="1"/>
    <col min="15619" max="15619" width="37.28515625" customWidth="1"/>
    <col min="15620" max="15620" width="45" customWidth="1"/>
    <col min="15621" max="15621" width="11.85546875" customWidth="1"/>
    <col min="15622" max="15622" width="13.42578125" customWidth="1"/>
    <col min="15623" max="15623" width="11.28515625" customWidth="1"/>
    <col min="15624" max="15624" width="15.140625" customWidth="1"/>
    <col min="15625" max="15625" width="12" customWidth="1"/>
    <col min="15626" max="15626" width="11" customWidth="1"/>
    <col min="15873" max="15873" width="11.7109375" customWidth="1"/>
    <col min="15874" max="15874" width="25.5703125" bestFit="1" customWidth="1"/>
    <col min="15875" max="15875" width="37.28515625" customWidth="1"/>
    <col min="15876" max="15876" width="45" customWidth="1"/>
    <col min="15877" max="15877" width="11.85546875" customWidth="1"/>
    <col min="15878" max="15878" width="13.42578125" customWidth="1"/>
    <col min="15879" max="15879" width="11.28515625" customWidth="1"/>
    <col min="15880" max="15880" width="15.140625" customWidth="1"/>
    <col min="15881" max="15881" width="12" customWidth="1"/>
    <col min="15882" max="15882" width="11" customWidth="1"/>
    <col min="16129" max="16129" width="11.7109375" customWidth="1"/>
    <col min="16130" max="16130" width="25.5703125" bestFit="1" customWidth="1"/>
    <col min="16131" max="16131" width="37.28515625" customWidth="1"/>
    <col min="16132" max="16132" width="45" customWidth="1"/>
    <col min="16133" max="16133" width="11.85546875" customWidth="1"/>
    <col min="16134" max="16134" width="13.42578125" customWidth="1"/>
    <col min="16135" max="16135" width="11.28515625" customWidth="1"/>
    <col min="16136" max="16136" width="15.140625" customWidth="1"/>
    <col min="16137" max="16137" width="12" customWidth="1"/>
    <col min="16138" max="16138" width="11" customWidth="1"/>
  </cols>
  <sheetData>
    <row r="1" spans="1:11" ht="20.25">
      <c r="A1" s="1160" t="s">
        <v>87</v>
      </c>
      <c r="B1" s="1160"/>
      <c r="C1" s="1160"/>
      <c r="D1" s="1160"/>
      <c r="E1" s="1158" t="s">
        <v>42</v>
      </c>
      <c r="F1" s="1161"/>
      <c r="G1" s="1161"/>
      <c r="H1" s="1161"/>
      <c r="I1" s="110"/>
      <c r="J1" s="110"/>
      <c r="K1" s="102"/>
    </row>
    <row r="2" spans="1:11" ht="15.75">
      <c r="A2" s="352" t="s">
        <v>3395</v>
      </c>
      <c r="B2" s="67"/>
      <c r="C2" s="67"/>
      <c r="D2" s="104"/>
      <c r="E2" s="1158" t="s">
        <v>6</v>
      </c>
      <c r="F2" s="1158" t="s">
        <v>7</v>
      </c>
      <c r="G2" s="1158" t="s">
        <v>8</v>
      </c>
      <c r="H2" s="1158" t="s">
        <v>9</v>
      </c>
      <c r="I2" s="288"/>
      <c r="J2" s="288"/>
      <c r="K2" s="102"/>
    </row>
    <row r="3" spans="1:11" ht="15.75">
      <c r="A3" s="103" t="s">
        <v>0</v>
      </c>
      <c r="B3" s="67"/>
      <c r="C3" s="67"/>
      <c r="D3" s="104"/>
      <c r="E3" s="1158"/>
      <c r="F3" s="1158"/>
      <c r="G3" s="1158"/>
      <c r="H3" s="1158"/>
      <c r="I3" s="1161" t="s">
        <v>4</v>
      </c>
      <c r="J3" s="1161" t="s">
        <v>5</v>
      </c>
      <c r="K3" s="102"/>
    </row>
    <row r="4" spans="1:11" ht="16.5" thickBot="1">
      <c r="A4" s="203" t="s">
        <v>1</v>
      </c>
      <c r="B4" s="204" t="s">
        <v>2644</v>
      </c>
      <c r="C4" s="203" t="s">
        <v>2</v>
      </c>
      <c r="D4" s="205" t="s">
        <v>3</v>
      </c>
      <c r="E4" s="1163"/>
      <c r="F4" s="1163"/>
      <c r="G4" s="1163"/>
      <c r="H4" s="1163"/>
      <c r="I4" s="1162"/>
      <c r="J4" s="1162"/>
      <c r="K4" s="102"/>
    </row>
    <row r="5" spans="1:11" ht="39" thickTop="1">
      <c r="A5" s="119">
        <v>1</v>
      </c>
      <c r="B5" s="206" t="s">
        <v>3296</v>
      </c>
      <c r="C5" s="207" t="s">
        <v>3198</v>
      </c>
      <c r="D5" s="201" t="s">
        <v>3199</v>
      </c>
      <c r="E5" s="209">
        <v>250000</v>
      </c>
      <c r="F5" s="111">
        <f>E5</f>
        <v>250000</v>
      </c>
      <c r="G5" s="209">
        <v>250000</v>
      </c>
      <c r="H5" s="111">
        <f>G5</f>
        <v>250000</v>
      </c>
      <c r="I5" s="121" t="s">
        <v>3200</v>
      </c>
      <c r="J5" s="54" t="s">
        <v>59</v>
      </c>
      <c r="K5" s="102"/>
    </row>
    <row r="6" spans="1:11" ht="38.25">
      <c r="A6" s="119">
        <v>2</v>
      </c>
      <c r="B6" s="206" t="s">
        <v>95</v>
      </c>
      <c r="C6" s="207" t="s">
        <v>3297</v>
      </c>
      <c r="D6" s="208" t="s">
        <v>3298</v>
      </c>
      <c r="E6" s="209">
        <v>82700</v>
      </c>
      <c r="F6" s="27">
        <f>E6+F5</f>
        <v>332700</v>
      </c>
      <c r="G6" s="209">
        <v>74430</v>
      </c>
      <c r="H6" s="27">
        <f>G6+H5</f>
        <v>324430</v>
      </c>
      <c r="I6" s="121" t="s">
        <v>14</v>
      </c>
      <c r="J6" s="54" t="s">
        <v>63</v>
      </c>
      <c r="K6" s="102"/>
    </row>
    <row r="7" spans="1:11" ht="51">
      <c r="A7" s="119">
        <v>3</v>
      </c>
      <c r="B7" s="206" t="s">
        <v>98</v>
      </c>
      <c r="C7" s="207" t="s">
        <v>3299</v>
      </c>
      <c r="D7" s="339" t="s">
        <v>3300</v>
      </c>
      <c r="E7" s="209">
        <v>197550</v>
      </c>
      <c r="F7" s="27">
        <f t="shared" ref="F7:F70" si="0">E7+F6</f>
        <v>530250</v>
      </c>
      <c r="G7" s="209">
        <v>177795</v>
      </c>
      <c r="H7" s="27">
        <f t="shared" ref="H7:H70" si="1">G7+H6</f>
        <v>502225</v>
      </c>
      <c r="I7" s="121" t="s">
        <v>11</v>
      </c>
      <c r="J7" s="54" t="s">
        <v>65</v>
      </c>
      <c r="K7" s="102"/>
    </row>
    <row r="8" spans="1:11" ht="63.75">
      <c r="A8" s="119">
        <v>4</v>
      </c>
      <c r="B8" s="206" t="s">
        <v>98</v>
      </c>
      <c r="C8" s="207" t="s">
        <v>2650</v>
      </c>
      <c r="D8" s="208" t="s">
        <v>2651</v>
      </c>
      <c r="E8" s="209">
        <v>214691</v>
      </c>
      <c r="F8" s="27">
        <f t="shared" si="0"/>
        <v>744941</v>
      </c>
      <c r="G8" s="209">
        <v>193222</v>
      </c>
      <c r="H8" s="27">
        <f t="shared" si="1"/>
        <v>695447</v>
      </c>
      <c r="I8" s="121" t="s">
        <v>11</v>
      </c>
      <c r="J8" s="54" t="s">
        <v>65</v>
      </c>
      <c r="K8" s="102"/>
    </row>
    <row r="9" spans="1:11" ht="38.25">
      <c r="A9" s="119">
        <v>5</v>
      </c>
      <c r="B9" s="206" t="s">
        <v>94</v>
      </c>
      <c r="C9" s="207" t="s">
        <v>2711</v>
      </c>
      <c r="D9" s="208" t="s">
        <v>3301</v>
      </c>
      <c r="E9" s="209">
        <v>22999</v>
      </c>
      <c r="F9" s="27">
        <f t="shared" si="0"/>
        <v>767940</v>
      </c>
      <c r="G9" s="209">
        <v>20699</v>
      </c>
      <c r="H9" s="27">
        <f t="shared" si="1"/>
        <v>716146</v>
      </c>
      <c r="I9" s="123" t="s">
        <v>52</v>
      </c>
      <c r="J9" s="54" t="s">
        <v>67</v>
      </c>
      <c r="K9" s="102"/>
    </row>
    <row r="10" spans="1:11" ht="38.25">
      <c r="A10" s="119">
        <v>6</v>
      </c>
      <c r="B10" s="206" t="s">
        <v>3302</v>
      </c>
      <c r="C10" s="207" t="s">
        <v>93</v>
      </c>
      <c r="D10" s="208" t="s">
        <v>1767</v>
      </c>
      <c r="E10" s="209">
        <v>258264</v>
      </c>
      <c r="F10" s="27">
        <f t="shared" si="0"/>
        <v>1026204</v>
      </c>
      <c r="G10" s="209">
        <v>258264</v>
      </c>
      <c r="H10" s="27">
        <f t="shared" si="1"/>
        <v>974410</v>
      </c>
      <c r="I10" s="121" t="s">
        <v>11</v>
      </c>
      <c r="J10" s="54" t="s">
        <v>65</v>
      </c>
      <c r="K10" s="102"/>
    </row>
    <row r="11" spans="1:11" ht="38.25">
      <c r="A11" s="119">
        <v>7</v>
      </c>
      <c r="B11" s="206" t="s">
        <v>3302</v>
      </c>
      <c r="C11" s="207" t="s">
        <v>102</v>
      </c>
      <c r="D11" s="208" t="s">
        <v>1719</v>
      </c>
      <c r="E11" s="209">
        <v>92984</v>
      </c>
      <c r="F11" s="27">
        <f t="shared" si="0"/>
        <v>1119188</v>
      </c>
      <c r="G11" s="124">
        <v>92984</v>
      </c>
      <c r="H11" s="27">
        <f t="shared" si="1"/>
        <v>1067394</v>
      </c>
      <c r="I11" s="121" t="s">
        <v>11</v>
      </c>
      <c r="J11" s="54" t="s">
        <v>65</v>
      </c>
      <c r="K11" s="102"/>
    </row>
    <row r="12" spans="1:11" ht="38.25">
      <c r="A12" s="119">
        <v>8</v>
      </c>
      <c r="B12" s="206" t="s">
        <v>88</v>
      </c>
      <c r="C12" s="207" t="s">
        <v>3303</v>
      </c>
      <c r="D12" s="208" t="s">
        <v>3304</v>
      </c>
      <c r="E12" s="209">
        <v>92984</v>
      </c>
      <c r="F12" s="27">
        <f t="shared" si="0"/>
        <v>1212172</v>
      </c>
      <c r="G12" s="124">
        <v>92984</v>
      </c>
      <c r="H12" s="27">
        <f t="shared" si="1"/>
        <v>1160378</v>
      </c>
      <c r="I12" s="121" t="s">
        <v>89</v>
      </c>
      <c r="J12" s="54" t="s">
        <v>90</v>
      </c>
      <c r="K12" s="102"/>
    </row>
    <row r="13" spans="1:11" ht="38.25">
      <c r="A13" s="119">
        <v>9</v>
      </c>
      <c r="B13" s="206" t="s">
        <v>3305</v>
      </c>
      <c r="C13" s="207" t="s">
        <v>1739</v>
      </c>
      <c r="D13" s="208" t="s">
        <v>2653</v>
      </c>
      <c r="E13" s="209">
        <v>74099</v>
      </c>
      <c r="F13" s="27">
        <f t="shared" si="0"/>
        <v>1286271</v>
      </c>
      <c r="G13" s="209">
        <v>74099</v>
      </c>
      <c r="H13" s="27">
        <f t="shared" si="1"/>
        <v>1234477</v>
      </c>
      <c r="I13" s="121" t="s">
        <v>13</v>
      </c>
      <c r="J13" s="54" t="s">
        <v>82</v>
      </c>
    </row>
    <row r="14" spans="1:11" ht="38.25">
      <c r="A14" s="119">
        <v>10</v>
      </c>
      <c r="B14" s="206" t="s">
        <v>88</v>
      </c>
      <c r="C14" s="207" t="s">
        <v>1698</v>
      </c>
      <c r="D14" s="208" t="s">
        <v>2647</v>
      </c>
      <c r="E14" s="209">
        <v>427146</v>
      </c>
      <c r="F14" s="27">
        <f t="shared" si="0"/>
        <v>1713417</v>
      </c>
      <c r="G14" s="209">
        <v>427146</v>
      </c>
      <c r="H14" s="27">
        <f t="shared" si="1"/>
        <v>1661623</v>
      </c>
      <c r="I14" s="121" t="s">
        <v>89</v>
      </c>
      <c r="J14" s="54" t="s">
        <v>90</v>
      </c>
    </row>
    <row r="15" spans="1:11" ht="38.25">
      <c r="A15" s="119">
        <v>11</v>
      </c>
      <c r="B15" s="206" t="s">
        <v>1697</v>
      </c>
      <c r="C15" s="207" t="s">
        <v>1701</v>
      </c>
      <c r="D15" s="208" t="s">
        <v>2654</v>
      </c>
      <c r="E15" s="209">
        <v>342047</v>
      </c>
      <c r="F15" s="27">
        <f t="shared" si="0"/>
        <v>2055464</v>
      </c>
      <c r="G15" s="209">
        <v>342047</v>
      </c>
      <c r="H15" s="27">
        <f t="shared" si="1"/>
        <v>2003670</v>
      </c>
      <c r="I15" s="121" t="s">
        <v>13</v>
      </c>
      <c r="J15" s="54" t="s">
        <v>82</v>
      </c>
    </row>
    <row r="16" spans="1:11" ht="51">
      <c r="A16" s="119">
        <v>12</v>
      </c>
      <c r="B16" s="206" t="s">
        <v>88</v>
      </c>
      <c r="C16" s="207" t="s">
        <v>1745</v>
      </c>
      <c r="D16" s="208" t="s">
        <v>2648</v>
      </c>
      <c r="E16" s="209">
        <v>12343</v>
      </c>
      <c r="F16" s="27">
        <f t="shared" si="0"/>
        <v>2067807</v>
      </c>
      <c r="G16" s="209">
        <v>12343</v>
      </c>
      <c r="H16" s="27">
        <f t="shared" si="1"/>
        <v>2016013</v>
      </c>
      <c r="I16" s="121" t="s">
        <v>89</v>
      </c>
      <c r="J16" s="54" t="s">
        <v>90</v>
      </c>
    </row>
    <row r="17" spans="1:10" ht="25.5">
      <c r="A17" s="119">
        <v>13</v>
      </c>
      <c r="B17" s="206" t="s">
        <v>88</v>
      </c>
      <c r="C17" s="207" t="s">
        <v>91</v>
      </c>
      <c r="D17" s="208" t="s">
        <v>2649</v>
      </c>
      <c r="E17" s="209">
        <v>122471</v>
      </c>
      <c r="F17" s="27">
        <f t="shared" si="0"/>
        <v>2190278</v>
      </c>
      <c r="G17" s="209">
        <v>122471</v>
      </c>
      <c r="H17" s="27">
        <f t="shared" si="1"/>
        <v>2138484</v>
      </c>
      <c r="I17" s="121" t="s">
        <v>89</v>
      </c>
      <c r="J17" s="54" t="s">
        <v>90</v>
      </c>
    </row>
    <row r="18" spans="1:10" ht="38.25">
      <c r="A18" s="119">
        <v>14</v>
      </c>
      <c r="B18" s="206" t="s">
        <v>88</v>
      </c>
      <c r="C18" s="207" t="s">
        <v>1716</v>
      </c>
      <c r="D18" s="208" t="s">
        <v>1746</v>
      </c>
      <c r="E18" s="209">
        <v>47840</v>
      </c>
      <c r="F18" s="27">
        <f t="shared" si="0"/>
        <v>2238118</v>
      </c>
      <c r="G18" s="209">
        <v>47840</v>
      </c>
      <c r="H18" s="27">
        <f t="shared" si="1"/>
        <v>2186324</v>
      </c>
      <c r="I18" s="121" t="s">
        <v>89</v>
      </c>
      <c r="J18" s="54" t="s">
        <v>90</v>
      </c>
    </row>
    <row r="19" spans="1:10" ht="38.25">
      <c r="A19" s="119">
        <v>15</v>
      </c>
      <c r="B19" s="206" t="s">
        <v>92</v>
      </c>
      <c r="C19" s="207" t="s">
        <v>2645</v>
      </c>
      <c r="D19" s="208" t="s">
        <v>2646</v>
      </c>
      <c r="E19" s="209">
        <v>21357</v>
      </c>
      <c r="F19" s="27">
        <f t="shared" si="0"/>
        <v>2259475</v>
      </c>
      <c r="G19" s="209">
        <v>21357</v>
      </c>
      <c r="H19" s="27">
        <f t="shared" si="1"/>
        <v>2207681</v>
      </c>
      <c r="I19" s="121" t="s">
        <v>14</v>
      </c>
      <c r="J19" s="54" t="s">
        <v>63</v>
      </c>
    </row>
    <row r="20" spans="1:10" ht="38.25">
      <c r="A20" s="119">
        <v>16</v>
      </c>
      <c r="B20" s="206" t="s">
        <v>92</v>
      </c>
      <c r="C20" s="207" t="s">
        <v>3306</v>
      </c>
      <c r="D20" s="287" t="s">
        <v>3307</v>
      </c>
      <c r="E20" s="209">
        <v>148860</v>
      </c>
      <c r="F20" s="27">
        <f t="shared" si="0"/>
        <v>2408335</v>
      </c>
      <c r="G20" s="209">
        <v>148860</v>
      </c>
      <c r="H20" s="27">
        <f t="shared" si="1"/>
        <v>2356541</v>
      </c>
      <c r="I20" s="121" t="s">
        <v>14</v>
      </c>
      <c r="J20" s="54" t="s">
        <v>63</v>
      </c>
    </row>
    <row r="21" spans="1:10" ht="63.75">
      <c r="A21" s="119">
        <v>17</v>
      </c>
      <c r="B21" s="206" t="s">
        <v>92</v>
      </c>
      <c r="C21" s="207" t="s">
        <v>3308</v>
      </c>
      <c r="D21" s="287" t="s">
        <v>3309</v>
      </c>
      <c r="E21" s="209">
        <v>23983</v>
      </c>
      <c r="F21" s="27">
        <f t="shared" si="0"/>
        <v>2432318</v>
      </c>
      <c r="G21" s="209">
        <v>23983</v>
      </c>
      <c r="H21" s="27">
        <f t="shared" si="1"/>
        <v>2380524</v>
      </c>
      <c r="I21" s="121" t="s">
        <v>14</v>
      </c>
      <c r="J21" s="54" t="s">
        <v>63</v>
      </c>
    </row>
    <row r="22" spans="1:10" ht="25.5">
      <c r="A22" s="119">
        <v>18</v>
      </c>
      <c r="B22" s="206" t="s">
        <v>92</v>
      </c>
      <c r="C22" s="207" t="s">
        <v>1699</v>
      </c>
      <c r="D22" s="208" t="s">
        <v>1700</v>
      </c>
      <c r="E22" s="209">
        <v>108016</v>
      </c>
      <c r="F22" s="27">
        <f t="shared" si="0"/>
        <v>2540334</v>
      </c>
      <c r="G22" s="209">
        <v>108016</v>
      </c>
      <c r="H22" s="27">
        <f t="shared" si="1"/>
        <v>2488540</v>
      </c>
      <c r="I22" s="121" t="s">
        <v>14</v>
      </c>
      <c r="J22" s="54" t="s">
        <v>63</v>
      </c>
    </row>
    <row r="23" spans="1:10" ht="63.75">
      <c r="A23" s="119">
        <v>19</v>
      </c>
      <c r="B23" s="206" t="s">
        <v>92</v>
      </c>
      <c r="C23" s="207" t="s">
        <v>1695</v>
      </c>
      <c r="D23" s="208" t="s">
        <v>2660</v>
      </c>
      <c r="E23" s="209">
        <v>68410</v>
      </c>
      <c r="F23" s="27">
        <f t="shared" si="0"/>
        <v>2608744</v>
      </c>
      <c r="G23" s="209">
        <v>68410</v>
      </c>
      <c r="H23" s="27">
        <f t="shared" si="1"/>
        <v>2556950</v>
      </c>
      <c r="I23" s="121" t="s">
        <v>14</v>
      </c>
      <c r="J23" s="54" t="s">
        <v>63</v>
      </c>
    </row>
    <row r="24" spans="1:10" ht="25.5">
      <c r="A24" s="119">
        <v>20</v>
      </c>
      <c r="B24" s="206" t="s">
        <v>92</v>
      </c>
      <c r="C24" s="207" t="s">
        <v>1711</v>
      </c>
      <c r="D24" s="208" t="s">
        <v>1712</v>
      </c>
      <c r="E24" s="209">
        <v>120411</v>
      </c>
      <c r="F24" s="27">
        <f t="shared" si="0"/>
        <v>2729155</v>
      </c>
      <c r="G24" s="209">
        <v>120411</v>
      </c>
      <c r="H24" s="27">
        <f t="shared" si="1"/>
        <v>2677361</v>
      </c>
      <c r="I24" s="121" t="s">
        <v>14</v>
      </c>
      <c r="J24" s="54" t="s">
        <v>63</v>
      </c>
    </row>
    <row r="25" spans="1:10" ht="25.5">
      <c r="A25" s="119">
        <v>21</v>
      </c>
      <c r="B25" s="206" t="s">
        <v>95</v>
      </c>
      <c r="C25" s="207" t="s">
        <v>2665</v>
      </c>
      <c r="D25" s="208" t="s">
        <v>1691</v>
      </c>
      <c r="E25" s="209">
        <v>60278</v>
      </c>
      <c r="F25" s="27">
        <f t="shared" si="0"/>
        <v>2789433</v>
      </c>
      <c r="G25" s="209">
        <v>54250</v>
      </c>
      <c r="H25" s="27">
        <f t="shared" si="1"/>
        <v>2731611</v>
      </c>
      <c r="I25" s="121" t="s">
        <v>14</v>
      </c>
      <c r="J25" s="54" t="s">
        <v>63</v>
      </c>
    </row>
    <row r="26" spans="1:10" ht="25.5">
      <c r="A26" s="119">
        <v>22</v>
      </c>
      <c r="B26" s="206" t="s">
        <v>98</v>
      </c>
      <c r="C26" s="207" t="s">
        <v>2668</v>
      </c>
      <c r="D26" s="208" t="s">
        <v>2669</v>
      </c>
      <c r="E26" s="209">
        <v>150043</v>
      </c>
      <c r="F26" s="27">
        <f t="shared" si="0"/>
        <v>2939476</v>
      </c>
      <c r="G26" s="209">
        <v>135039</v>
      </c>
      <c r="H26" s="27">
        <f t="shared" si="1"/>
        <v>2866650</v>
      </c>
      <c r="I26" s="121" t="s">
        <v>11</v>
      </c>
      <c r="J26" s="54" t="s">
        <v>65</v>
      </c>
    </row>
    <row r="27" spans="1:10" ht="38.25">
      <c r="A27" s="119">
        <v>23</v>
      </c>
      <c r="B27" s="206" t="s">
        <v>98</v>
      </c>
      <c r="C27" s="207" t="s">
        <v>3310</v>
      </c>
      <c r="D27" s="287" t="s">
        <v>3311</v>
      </c>
      <c r="E27" s="209">
        <v>47351</v>
      </c>
      <c r="F27" s="27">
        <f t="shared" si="0"/>
        <v>2986827</v>
      </c>
      <c r="G27" s="209">
        <v>42616</v>
      </c>
      <c r="H27" s="27">
        <f t="shared" si="1"/>
        <v>2909266</v>
      </c>
      <c r="I27" s="121" t="s">
        <v>11</v>
      </c>
      <c r="J27" s="54" t="s">
        <v>65</v>
      </c>
    </row>
    <row r="28" spans="1:10">
      <c r="A28" s="119">
        <v>24</v>
      </c>
      <c r="B28" s="206" t="s">
        <v>98</v>
      </c>
      <c r="C28" s="207" t="s">
        <v>3312</v>
      </c>
      <c r="D28" s="208" t="s">
        <v>3313</v>
      </c>
      <c r="E28" s="209">
        <v>5724</v>
      </c>
      <c r="F28" s="27">
        <f t="shared" si="0"/>
        <v>2992551</v>
      </c>
      <c r="G28" s="209">
        <v>5152</v>
      </c>
      <c r="H28" s="27">
        <f t="shared" si="1"/>
        <v>2914418</v>
      </c>
      <c r="I28" s="121" t="s">
        <v>11</v>
      </c>
      <c r="J28" s="54" t="s">
        <v>65</v>
      </c>
    </row>
    <row r="29" spans="1:10" ht="38.25">
      <c r="A29" s="119">
        <v>25</v>
      </c>
      <c r="B29" s="206" t="s">
        <v>3314</v>
      </c>
      <c r="C29" s="207" t="s">
        <v>1706</v>
      </c>
      <c r="D29" s="208" t="s">
        <v>1707</v>
      </c>
      <c r="E29" s="209">
        <v>59544</v>
      </c>
      <c r="F29" s="27">
        <f t="shared" si="0"/>
        <v>3052095</v>
      </c>
      <c r="G29" s="209">
        <v>59544</v>
      </c>
      <c r="H29" s="27">
        <f t="shared" si="1"/>
        <v>2973962</v>
      </c>
      <c r="I29" s="121" t="s">
        <v>13</v>
      </c>
      <c r="J29" s="54" t="s">
        <v>82</v>
      </c>
    </row>
    <row r="30" spans="1:10" ht="25.5">
      <c r="A30" s="119">
        <v>26</v>
      </c>
      <c r="B30" s="206" t="s">
        <v>3315</v>
      </c>
      <c r="C30" s="207" t="s">
        <v>1740</v>
      </c>
      <c r="D30" s="208" t="s">
        <v>1741</v>
      </c>
      <c r="E30" s="209">
        <v>66689</v>
      </c>
      <c r="F30" s="27">
        <f t="shared" si="0"/>
        <v>3118784</v>
      </c>
      <c r="G30" s="209">
        <v>66689</v>
      </c>
      <c r="H30" s="27">
        <f t="shared" si="1"/>
        <v>3040651</v>
      </c>
      <c r="I30" s="121" t="s">
        <v>13</v>
      </c>
      <c r="J30" s="54" t="s">
        <v>82</v>
      </c>
    </row>
    <row r="31" spans="1:10" ht="25.5">
      <c r="A31" s="119">
        <v>27</v>
      </c>
      <c r="B31" s="206" t="s">
        <v>3315</v>
      </c>
      <c r="C31" s="207" t="s">
        <v>1742</v>
      </c>
      <c r="D31" s="208" t="s">
        <v>2662</v>
      </c>
      <c r="E31" s="209">
        <v>17957</v>
      </c>
      <c r="F31" s="27">
        <f t="shared" si="0"/>
        <v>3136741</v>
      </c>
      <c r="G31" s="209">
        <v>17957</v>
      </c>
      <c r="H31" s="27">
        <f t="shared" si="1"/>
        <v>3058608</v>
      </c>
      <c r="I31" s="121" t="s">
        <v>13</v>
      </c>
      <c r="J31" s="54" t="s">
        <v>82</v>
      </c>
    </row>
    <row r="32" spans="1:10" ht="25.5">
      <c r="A32" s="119">
        <v>28</v>
      </c>
      <c r="B32" s="206" t="s">
        <v>3315</v>
      </c>
      <c r="C32" s="207" t="s">
        <v>84</v>
      </c>
      <c r="D32" s="208" t="s">
        <v>2663</v>
      </c>
      <c r="E32" s="209">
        <v>42607</v>
      </c>
      <c r="F32" s="27">
        <f t="shared" si="0"/>
        <v>3179348</v>
      </c>
      <c r="G32" s="209">
        <v>42607</v>
      </c>
      <c r="H32" s="27">
        <f t="shared" si="1"/>
        <v>3101215</v>
      </c>
      <c r="I32" s="121" t="s">
        <v>13</v>
      </c>
      <c r="J32" s="54" t="s">
        <v>82</v>
      </c>
    </row>
    <row r="33" spans="1:10" ht="25.5">
      <c r="A33" s="119">
        <v>29</v>
      </c>
      <c r="B33" s="206" t="s">
        <v>3316</v>
      </c>
      <c r="C33" s="207" t="s">
        <v>84</v>
      </c>
      <c r="D33" s="208" t="s">
        <v>1766</v>
      </c>
      <c r="E33" s="209">
        <v>30618</v>
      </c>
      <c r="F33" s="27">
        <f t="shared" si="0"/>
        <v>3209966</v>
      </c>
      <c r="G33" s="209">
        <v>30618</v>
      </c>
      <c r="H33" s="27">
        <f t="shared" si="1"/>
        <v>3131833</v>
      </c>
      <c r="I33" s="121" t="s">
        <v>13</v>
      </c>
      <c r="J33" s="54" t="s">
        <v>82</v>
      </c>
    </row>
    <row r="34" spans="1:10" ht="25.5">
      <c r="A34" s="119">
        <v>30</v>
      </c>
      <c r="B34" s="206" t="s">
        <v>3315</v>
      </c>
      <c r="C34" s="207" t="s">
        <v>1709</v>
      </c>
      <c r="D34" s="208" t="s">
        <v>1744</v>
      </c>
      <c r="E34" s="209">
        <v>45926</v>
      </c>
      <c r="F34" s="27">
        <f t="shared" si="0"/>
        <v>3255892</v>
      </c>
      <c r="G34" s="209">
        <v>45926</v>
      </c>
      <c r="H34" s="27">
        <f t="shared" si="1"/>
        <v>3177759</v>
      </c>
      <c r="I34" s="121" t="s">
        <v>13</v>
      </c>
      <c r="J34" s="54" t="s">
        <v>82</v>
      </c>
    </row>
    <row r="35" spans="1:10" ht="25.5">
      <c r="A35" s="119">
        <v>31</v>
      </c>
      <c r="B35" s="206" t="s">
        <v>3315</v>
      </c>
      <c r="C35" s="207" t="s">
        <v>1743</v>
      </c>
      <c r="D35" s="208" t="s">
        <v>2664</v>
      </c>
      <c r="E35" s="209">
        <v>13204</v>
      </c>
      <c r="F35" s="27">
        <f t="shared" si="0"/>
        <v>3269096</v>
      </c>
      <c r="G35" s="209">
        <v>13204</v>
      </c>
      <c r="H35" s="27">
        <f t="shared" si="1"/>
        <v>3190963</v>
      </c>
      <c r="I35" s="121" t="s">
        <v>13</v>
      </c>
      <c r="J35" s="54" t="s">
        <v>82</v>
      </c>
    </row>
    <row r="36" spans="1:10" ht="38.25">
      <c r="A36" s="119">
        <v>32</v>
      </c>
      <c r="B36" s="206" t="s">
        <v>92</v>
      </c>
      <c r="C36" s="207" t="s">
        <v>1708</v>
      </c>
      <c r="D36" s="210" t="s">
        <v>2657</v>
      </c>
      <c r="E36" s="209">
        <v>71760</v>
      </c>
      <c r="F36" s="27">
        <f t="shared" si="0"/>
        <v>3340856</v>
      </c>
      <c r="G36" s="124">
        <v>71760</v>
      </c>
      <c r="H36" s="27">
        <f t="shared" si="1"/>
        <v>3262723</v>
      </c>
      <c r="I36" s="121" t="s">
        <v>14</v>
      </c>
      <c r="J36" s="54" t="s">
        <v>63</v>
      </c>
    </row>
    <row r="37" spans="1:10" ht="51">
      <c r="A37" s="119">
        <v>33</v>
      </c>
      <c r="B37" s="206" t="s">
        <v>92</v>
      </c>
      <c r="C37" s="207" t="s">
        <v>2658</v>
      </c>
      <c r="D37" s="208" t="s">
        <v>2659</v>
      </c>
      <c r="E37" s="209">
        <v>29150</v>
      </c>
      <c r="F37" s="27">
        <f t="shared" si="0"/>
        <v>3370006</v>
      </c>
      <c r="G37" s="209">
        <v>29150</v>
      </c>
      <c r="H37" s="27">
        <f t="shared" si="1"/>
        <v>3291873</v>
      </c>
      <c r="I37" s="121" t="s">
        <v>14</v>
      </c>
      <c r="J37" s="54" t="s">
        <v>63</v>
      </c>
    </row>
    <row r="38" spans="1:10" ht="25.5">
      <c r="A38" s="119">
        <v>34</v>
      </c>
      <c r="B38" s="206" t="s">
        <v>92</v>
      </c>
      <c r="C38" s="207" t="s">
        <v>97</v>
      </c>
      <c r="D38" s="208" t="s">
        <v>2661</v>
      </c>
      <c r="E38" s="209">
        <v>31150</v>
      </c>
      <c r="F38" s="27">
        <f t="shared" si="0"/>
        <v>3401156</v>
      </c>
      <c r="G38" s="209">
        <v>31150</v>
      </c>
      <c r="H38" s="27">
        <f t="shared" si="1"/>
        <v>3323023</v>
      </c>
      <c r="I38" s="121" t="s">
        <v>14</v>
      </c>
      <c r="J38" s="54" t="s">
        <v>63</v>
      </c>
    </row>
    <row r="39" spans="1:10" ht="38.25">
      <c r="A39" s="119">
        <v>35</v>
      </c>
      <c r="B39" s="206" t="s">
        <v>92</v>
      </c>
      <c r="C39" s="207" t="s">
        <v>1713</v>
      </c>
      <c r="D39" s="208" t="s">
        <v>1714</v>
      </c>
      <c r="E39" s="209">
        <v>35333</v>
      </c>
      <c r="F39" s="27">
        <f t="shared" si="0"/>
        <v>3436489</v>
      </c>
      <c r="G39" s="209">
        <v>35333</v>
      </c>
      <c r="H39" s="27">
        <f t="shared" si="1"/>
        <v>3358356</v>
      </c>
      <c r="I39" s="121" t="s">
        <v>14</v>
      </c>
      <c r="J39" s="54" t="s">
        <v>63</v>
      </c>
    </row>
    <row r="40" spans="1:10" ht="25.5">
      <c r="A40" s="119">
        <v>36</v>
      </c>
      <c r="B40" s="206" t="s">
        <v>3317</v>
      </c>
      <c r="C40" s="207" t="s">
        <v>84</v>
      </c>
      <c r="D40" s="208" t="s">
        <v>1760</v>
      </c>
      <c r="E40" s="209">
        <v>85512</v>
      </c>
      <c r="F40" s="27">
        <f t="shared" si="0"/>
        <v>3522001</v>
      </c>
      <c r="G40" s="209">
        <v>85512</v>
      </c>
      <c r="H40" s="27">
        <f t="shared" si="1"/>
        <v>3443868</v>
      </c>
      <c r="I40" s="121" t="s">
        <v>13</v>
      </c>
      <c r="J40" s="54" t="s">
        <v>82</v>
      </c>
    </row>
    <row r="41" spans="1:10" ht="38.25">
      <c r="A41" s="119">
        <v>37</v>
      </c>
      <c r="B41" s="206" t="s">
        <v>3318</v>
      </c>
      <c r="C41" s="207" t="s">
        <v>1698</v>
      </c>
      <c r="D41" s="208" t="s">
        <v>1715</v>
      </c>
      <c r="E41" s="209">
        <v>256287</v>
      </c>
      <c r="F41" s="27">
        <f t="shared" si="0"/>
        <v>3778288</v>
      </c>
      <c r="G41" s="209">
        <v>256287</v>
      </c>
      <c r="H41" s="27">
        <f t="shared" si="1"/>
        <v>3700155</v>
      </c>
      <c r="I41" s="121" t="s">
        <v>13</v>
      </c>
      <c r="J41" s="54" t="s">
        <v>82</v>
      </c>
    </row>
    <row r="42" spans="1:10" ht="25.5">
      <c r="A42" s="119">
        <v>38</v>
      </c>
      <c r="B42" s="206" t="s">
        <v>3305</v>
      </c>
      <c r="C42" s="207" t="s">
        <v>77</v>
      </c>
      <c r="D42" s="208" t="s">
        <v>1758</v>
      </c>
      <c r="E42" s="209">
        <v>68890</v>
      </c>
      <c r="F42" s="27">
        <f t="shared" si="0"/>
        <v>3847178</v>
      </c>
      <c r="G42" s="124">
        <v>68890</v>
      </c>
      <c r="H42" s="27">
        <f t="shared" si="1"/>
        <v>3769045</v>
      </c>
      <c r="I42" s="121" t="s">
        <v>13</v>
      </c>
      <c r="J42" s="54" t="s">
        <v>82</v>
      </c>
    </row>
    <row r="43" spans="1:10" ht="38.25">
      <c r="A43" s="119">
        <v>39</v>
      </c>
      <c r="B43" s="206" t="s">
        <v>3319</v>
      </c>
      <c r="C43" s="207" t="s">
        <v>1702</v>
      </c>
      <c r="D43" s="208" t="s">
        <v>1703</v>
      </c>
      <c r="E43" s="209">
        <v>191360</v>
      </c>
      <c r="F43" s="27">
        <f t="shared" si="0"/>
        <v>4038538</v>
      </c>
      <c r="G43" s="124">
        <v>191360</v>
      </c>
      <c r="H43" s="27">
        <f t="shared" si="1"/>
        <v>3960405</v>
      </c>
      <c r="I43" s="121" t="s">
        <v>13</v>
      </c>
      <c r="J43" s="54" t="s">
        <v>82</v>
      </c>
    </row>
    <row r="44" spans="1:10" ht="25.5">
      <c r="A44" s="119">
        <v>40</v>
      </c>
      <c r="B44" s="206" t="s">
        <v>98</v>
      </c>
      <c r="C44" s="207" t="s">
        <v>99</v>
      </c>
      <c r="D44" s="208" t="s">
        <v>2667</v>
      </c>
      <c r="E44" s="209">
        <v>198628</v>
      </c>
      <c r="F44" s="27">
        <f t="shared" si="0"/>
        <v>4237166</v>
      </c>
      <c r="G44" s="124">
        <v>178765</v>
      </c>
      <c r="H44" s="27">
        <f t="shared" si="1"/>
        <v>4139170</v>
      </c>
      <c r="I44" s="121" t="s">
        <v>11</v>
      </c>
      <c r="J44" s="54" t="s">
        <v>65</v>
      </c>
    </row>
    <row r="45" spans="1:10" ht="25.5">
      <c r="A45" s="119">
        <v>41</v>
      </c>
      <c r="B45" s="206" t="s">
        <v>98</v>
      </c>
      <c r="C45" s="207" t="s">
        <v>104</v>
      </c>
      <c r="D45" s="208" t="s">
        <v>1718</v>
      </c>
      <c r="E45" s="209">
        <v>72434</v>
      </c>
      <c r="F45" s="27">
        <f t="shared" si="0"/>
        <v>4309600</v>
      </c>
      <c r="G45" s="209">
        <v>69191</v>
      </c>
      <c r="H45" s="27">
        <f t="shared" si="1"/>
        <v>4208361</v>
      </c>
      <c r="I45" s="121" t="s">
        <v>11</v>
      </c>
      <c r="J45" s="54" t="s">
        <v>65</v>
      </c>
    </row>
    <row r="46" spans="1:10" ht="38.25">
      <c r="A46" s="119">
        <v>42</v>
      </c>
      <c r="B46" s="206" t="s">
        <v>1725</v>
      </c>
      <c r="C46" s="207" t="s">
        <v>3320</v>
      </c>
      <c r="D46" s="287" t="s">
        <v>3321</v>
      </c>
      <c r="E46" s="209">
        <v>5789</v>
      </c>
      <c r="F46" s="27">
        <f t="shared" si="0"/>
        <v>4315389</v>
      </c>
      <c r="G46" s="209">
        <v>5210</v>
      </c>
      <c r="H46" s="27">
        <f t="shared" si="1"/>
        <v>4213571</v>
      </c>
      <c r="I46" s="121" t="s">
        <v>570</v>
      </c>
      <c r="J46" s="54" t="s">
        <v>1817</v>
      </c>
    </row>
    <row r="47" spans="1:10" ht="25.5">
      <c r="A47" s="119">
        <v>43</v>
      </c>
      <c r="B47" s="206" t="s">
        <v>3322</v>
      </c>
      <c r="C47" s="207" t="s">
        <v>1763</v>
      </c>
      <c r="D47" s="208" t="s">
        <v>1764</v>
      </c>
      <c r="E47" s="209">
        <v>38272</v>
      </c>
      <c r="F47" s="27">
        <f t="shared" si="0"/>
        <v>4353661</v>
      </c>
      <c r="G47" s="209">
        <v>38272</v>
      </c>
      <c r="H47" s="27">
        <f t="shared" si="1"/>
        <v>4251843</v>
      </c>
      <c r="I47" s="121" t="s">
        <v>13</v>
      </c>
      <c r="J47" s="54" t="s">
        <v>82</v>
      </c>
    </row>
    <row r="48" spans="1:10" ht="51">
      <c r="A48" s="119">
        <v>44</v>
      </c>
      <c r="B48" s="206" t="s">
        <v>92</v>
      </c>
      <c r="C48" s="207" t="s">
        <v>1749</v>
      </c>
      <c r="D48" s="208" t="s">
        <v>2666</v>
      </c>
      <c r="E48" s="209">
        <v>56516</v>
      </c>
      <c r="F48" s="27">
        <f t="shared" si="0"/>
        <v>4410177</v>
      </c>
      <c r="G48" s="209">
        <v>56516</v>
      </c>
      <c r="H48" s="27">
        <f t="shared" si="1"/>
        <v>4308359</v>
      </c>
      <c r="I48" s="121" t="s">
        <v>14</v>
      </c>
      <c r="J48" s="54" t="s">
        <v>63</v>
      </c>
    </row>
    <row r="49" spans="1:10" ht="38.25">
      <c r="A49" s="119">
        <v>45</v>
      </c>
      <c r="B49" s="206" t="s">
        <v>1697</v>
      </c>
      <c r="C49" s="207" t="s">
        <v>105</v>
      </c>
      <c r="D49" s="208" t="s">
        <v>1754</v>
      </c>
      <c r="E49" s="209">
        <v>14537</v>
      </c>
      <c r="F49" s="27">
        <f t="shared" si="0"/>
        <v>4424714</v>
      </c>
      <c r="G49" s="209">
        <v>14537</v>
      </c>
      <c r="H49" s="27">
        <f t="shared" si="1"/>
        <v>4322896</v>
      </c>
      <c r="I49" s="121" t="s">
        <v>13</v>
      </c>
      <c r="J49" s="54" t="s">
        <v>82</v>
      </c>
    </row>
    <row r="50" spans="1:10" ht="51">
      <c r="A50" s="119">
        <v>46</v>
      </c>
      <c r="B50" s="206" t="s">
        <v>92</v>
      </c>
      <c r="C50" s="207" t="s">
        <v>1750</v>
      </c>
      <c r="D50" s="208" t="s">
        <v>1751</v>
      </c>
      <c r="E50" s="209">
        <v>79500</v>
      </c>
      <c r="F50" s="27">
        <f t="shared" si="0"/>
        <v>4504214</v>
      </c>
      <c r="G50" s="209">
        <v>79500</v>
      </c>
      <c r="H50" s="27">
        <f t="shared" si="1"/>
        <v>4402396</v>
      </c>
      <c r="I50" s="121" t="s">
        <v>14</v>
      </c>
      <c r="J50" s="54" t="s">
        <v>63</v>
      </c>
    </row>
    <row r="51" spans="1:10" ht="25.5">
      <c r="A51" s="119">
        <v>47</v>
      </c>
      <c r="B51" s="206" t="s">
        <v>92</v>
      </c>
      <c r="C51" s="207" t="s">
        <v>1752</v>
      </c>
      <c r="D51" s="208" t="s">
        <v>1753</v>
      </c>
      <c r="E51" s="209">
        <v>88334</v>
      </c>
      <c r="F51" s="27">
        <f t="shared" si="0"/>
        <v>4592548</v>
      </c>
      <c r="G51" s="92">
        <v>88334</v>
      </c>
      <c r="H51" s="27">
        <f t="shared" si="1"/>
        <v>4490730</v>
      </c>
      <c r="I51" s="121" t="s">
        <v>14</v>
      </c>
      <c r="J51" s="54" t="s">
        <v>63</v>
      </c>
    </row>
    <row r="52" spans="1:10" ht="25.5">
      <c r="A52" s="119">
        <v>48</v>
      </c>
      <c r="B52" s="206" t="s">
        <v>92</v>
      </c>
      <c r="C52" s="207" t="s">
        <v>1747</v>
      </c>
      <c r="D52" s="208" t="s">
        <v>1748</v>
      </c>
      <c r="E52" s="209">
        <v>90896</v>
      </c>
      <c r="F52" s="27">
        <f t="shared" si="0"/>
        <v>4683444</v>
      </c>
      <c r="G52" s="209">
        <v>90896</v>
      </c>
      <c r="H52" s="27">
        <f t="shared" si="1"/>
        <v>4581626</v>
      </c>
      <c r="I52" s="121" t="s">
        <v>14</v>
      </c>
      <c r="J52" s="54" t="s">
        <v>63</v>
      </c>
    </row>
    <row r="53" spans="1:10" ht="38.25">
      <c r="A53" s="119">
        <v>49</v>
      </c>
      <c r="B53" s="206" t="s">
        <v>94</v>
      </c>
      <c r="C53" s="207" t="s">
        <v>3323</v>
      </c>
      <c r="D53" s="287" t="s">
        <v>3324</v>
      </c>
      <c r="E53" s="209">
        <v>54503</v>
      </c>
      <c r="F53" s="27">
        <f t="shared" si="0"/>
        <v>4737947</v>
      </c>
      <c r="G53" s="209">
        <v>49053</v>
      </c>
      <c r="H53" s="27">
        <f t="shared" si="1"/>
        <v>4630679</v>
      </c>
      <c r="I53" s="123" t="s">
        <v>52</v>
      </c>
      <c r="J53" s="54" t="s">
        <v>67</v>
      </c>
    </row>
    <row r="54" spans="1:10" ht="25.5">
      <c r="A54" s="119">
        <v>50</v>
      </c>
      <c r="B54" s="206" t="s">
        <v>94</v>
      </c>
      <c r="C54" s="207" t="s">
        <v>3325</v>
      </c>
      <c r="D54" s="287" t="s">
        <v>3326</v>
      </c>
      <c r="E54" s="209">
        <v>25663</v>
      </c>
      <c r="F54" s="27">
        <f t="shared" si="0"/>
        <v>4763610</v>
      </c>
      <c r="G54" s="209">
        <v>23097</v>
      </c>
      <c r="H54" s="27">
        <f t="shared" si="1"/>
        <v>4653776</v>
      </c>
      <c r="I54" s="123" t="s">
        <v>52</v>
      </c>
      <c r="J54" s="54" t="s">
        <v>67</v>
      </c>
    </row>
    <row r="55" spans="1:10" ht="38.25">
      <c r="A55" s="119">
        <v>51</v>
      </c>
      <c r="B55" s="206" t="s">
        <v>3327</v>
      </c>
      <c r="C55" s="207" t="s">
        <v>105</v>
      </c>
      <c r="D55" s="208" t="s">
        <v>1759</v>
      </c>
      <c r="E55" s="209">
        <v>14886</v>
      </c>
      <c r="F55" s="27">
        <f t="shared" si="0"/>
        <v>4778496</v>
      </c>
      <c r="G55" s="209">
        <v>14886</v>
      </c>
      <c r="H55" s="27">
        <f t="shared" si="1"/>
        <v>4668662</v>
      </c>
      <c r="I55" s="121" t="s">
        <v>13</v>
      </c>
      <c r="J55" s="54" t="s">
        <v>82</v>
      </c>
    </row>
    <row r="56" spans="1:10" ht="25.5">
      <c r="A56" s="119">
        <v>52</v>
      </c>
      <c r="B56" s="206" t="s">
        <v>94</v>
      </c>
      <c r="C56" s="207" t="s">
        <v>3328</v>
      </c>
      <c r="D56" s="208" t="s">
        <v>1789</v>
      </c>
      <c r="E56" s="209">
        <v>19433</v>
      </c>
      <c r="F56" s="27">
        <f t="shared" si="0"/>
        <v>4797929</v>
      </c>
      <c r="G56" s="209">
        <v>17490</v>
      </c>
      <c r="H56" s="27">
        <f t="shared" si="1"/>
        <v>4686152</v>
      </c>
      <c r="I56" s="123" t="s">
        <v>52</v>
      </c>
      <c r="J56" s="54" t="s">
        <v>67</v>
      </c>
    </row>
    <row r="57" spans="1:10" ht="25.5">
      <c r="A57" s="119">
        <v>53</v>
      </c>
      <c r="B57" s="206" t="s">
        <v>3329</v>
      </c>
      <c r="C57" s="207" t="s">
        <v>3330</v>
      </c>
      <c r="D57" s="208" t="s">
        <v>3331</v>
      </c>
      <c r="E57" s="209">
        <v>293268</v>
      </c>
      <c r="F57" s="27">
        <f t="shared" si="0"/>
        <v>5091197</v>
      </c>
      <c r="G57" s="209">
        <v>293268</v>
      </c>
      <c r="H57" s="27">
        <f t="shared" si="1"/>
        <v>4979420</v>
      </c>
      <c r="I57" s="121" t="s">
        <v>13</v>
      </c>
      <c r="J57" s="54" t="s">
        <v>82</v>
      </c>
    </row>
    <row r="58" spans="1:10" ht="38.25">
      <c r="A58" s="119">
        <v>54</v>
      </c>
      <c r="B58" s="206" t="s">
        <v>3302</v>
      </c>
      <c r="C58" s="207" t="s">
        <v>3332</v>
      </c>
      <c r="D58" s="208" t="s">
        <v>1775</v>
      </c>
      <c r="E58" s="209">
        <v>26494</v>
      </c>
      <c r="F58" s="27">
        <f t="shared" si="0"/>
        <v>5117691</v>
      </c>
      <c r="G58" s="209">
        <v>26494</v>
      </c>
      <c r="H58" s="27">
        <f t="shared" si="1"/>
        <v>5005914</v>
      </c>
      <c r="I58" s="121" t="s">
        <v>11</v>
      </c>
      <c r="J58" s="54" t="s">
        <v>65</v>
      </c>
    </row>
    <row r="59" spans="1:10" ht="38.25">
      <c r="A59" s="119">
        <v>55</v>
      </c>
      <c r="B59" s="206" t="s">
        <v>3302</v>
      </c>
      <c r="C59" s="207" t="s">
        <v>3333</v>
      </c>
      <c r="D59" s="287" t="s">
        <v>3334</v>
      </c>
      <c r="E59" s="209">
        <v>66764</v>
      </c>
      <c r="F59" s="27">
        <f t="shared" si="0"/>
        <v>5184455</v>
      </c>
      <c r="G59" s="209">
        <v>66764</v>
      </c>
      <c r="H59" s="27">
        <f t="shared" si="1"/>
        <v>5072678</v>
      </c>
      <c r="I59" s="121" t="s">
        <v>11</v>
      </c>
      <c r="J59" s="54" t="s">
        <v>65</v>
      </c>
    </row>
    <row r="60" spans="1:10" ht="51">
      <c r="A60" s="119">
        <v>56</v>
      </c>
      <c r="B60" s="206" t="s">
        <v>3327</v>
      </c>
      <c r="C60" s="207" t="s">
        <v>116</v>
      </c>
      <c r="D60" s="208" t="s">
        <v>1773</v>
      </c>
      <c r="E60" s="209">
        <v>15309</v>
      </c>
      <c r="F60" s="27">
        <f t="shared" si="0"/>
        <v>5199764</v>
      </c>
      <c r="G60" s="124">
        <v>15309</v>
      </c>
      <c r="H60" s="27">
        <f t="shared" si="1"/>
        <v>5087987</v>
      </c>
      <c r="I60" s="121" t="s">
        <v>13</v>
      </c>
      <c r="J60" s="54" t="s">
        <v>82</v>
      </c>
    </row>
    <row r="61" spans="1:10" ht="25.5">
      <c r="A61" s="119">
        <v>57</v>
      </c>
      <c r="B61" s="206" t="s">
        <v>3327</v>
      </c>
      <c r="C61" s="207" t="s">
        <v>1743</v>
      </c>
      <c r="D61" s="208" t="s">
        <v>2682</v>
      </c>
      <c r="E61" s="209">
        <v>26500</v>
      </c>
      <c r="F61" s="27">
        <f t="shared" si="0"/>
        <v>5226264</v>
      </c>
      <c r="G61" s="209">
        <v>26500</v>
      </c>
      <c r="H61" s="27">
        <f t="shared" si="1"/>
        <v>5114487</v>
      </c>
      <c r="I61" s="121" t="s">
        <v>13</v>
      </c>
      <c r="J61" s="54" t="s">
        <v>82</v>
      </c>
    </row>
    <row r="62" spans="1:10" ht="38.25">
      <c r="A62" s="119">
        <v>58</v>
      </c>
      <c r="B62" s="206" t="s">
        <v>3327</v>
      </c>
      <c r="C62" s="207" t="s">
        <v>1716</v>
      </c>
      <c r="D62" s="208" t="s">
        <v>1717</v>
      </c>
      <c r="E62" s="209">
        <v>23346</v>
      </c>
      <c r="F62" s="27">
        <f t="shared" si="0"/>
        <v>5249610</v>
      </c>
      <c r="G62" s="209">
        <v>23346</v>
      </c>
      <c r="H62" s="27">
        <f t="shared" si="1"/>
        <v>5137833</v>
      </c>
      <c r="I62" s="121" t="s">
        <v>13</v>
      </c>
      <c r="J62" s="54" t="s">
        <v>82</v>
      </c>
    </row>
    <row r="63" spans="1:10" ht="63.75">
      <c r="A63" s="119">
        <v>59</v>
      </c>
      <c r="B63" s="206" t="s">
        <v>98</v>
      </c>
      <c r="C63" s="207" t="s">
        <v>3335</v>
      </c>
      <c r="D63" s="208" t="s">
        <v>3336</v>
      </c>
      <c r="E63" s="209">
        <v>20933</v>
      </c>
      <c r="F63" s="27">
        <f t="shared" si="0"/>
        <v>5270543</v>
      </c>
      <c r="G63" s="124">
        <v>18840</v>
      </c>
      <c r="H63" s="27">
        <f t="shared" si="1"/>
        <v>5156673</v>
      </c>
      <c r="I63" s="121" t="s">
        <v>11</v>
      </c>
      <c r="J63" s="54" t="s">
        <v>65</v>
      </c>
    </row>
    <row r="64" spans="1:10" ht="38.25">
      <c r="A64" s="119">
        <v>60</v>
      </c>
      <c r="B64" s="206" t="s">
        <v>3314</v>
      </c>
      <c r="C64" s="207" t="s">
        <v>1705</v>
      </c>
      <c r="D64" s="208" t="s">
        <v>2656</v>
      </c>
      <c r="E64" s="209">
        <v>22790</v>
      </c>
      <c r="F64" s="27">
        <f t="shared" si="0"/>
        <v>5293333</v>
      </c>
      <c r="G64" s="124">
        <v>22790</v>
      </c>
      <c r="H64" s="27">
        <f t="shared" si="1"/>
        <v>5179463</v>
      </c>
      <c r="I64" s="121" t="s">
        <v>13</v>
      </c>
      <c r="J64" s="54" t="s">
        <v>82</v>
      </c>
    </row>
    <row r="65" spans="1:10" ht="25.5">
      <c r="A65" s="119">
        <v>61</v>
      </c>
      <c r="B65" s="206" t="s">
        <v>3314</v>
      </c>
      <c r="C65" s="207" t="s">
        <v>3337</v>
      </c>
      <c r="D65" s="287" t="s">
        <v>3338</v>
      </c>
      <c r="E65" s="209">
        <v>81046</v>
      </c>
      <c r="F65" s="27">
        <f t="shared" si="0"/>
        <v>5374379</v>
      </c>
      <c r="G65" s="209">
        <v>81046</v>
      </c>
      <c r="H65" s="27">
        <f t="shared" si="1"/>
        <v>5260509</v>
      </c>
      <c r="I65" s="121" t="s">
        <v>13</v>
      </c>
      <c r="J65" s="54" t="s">
        <v>82</v>
      </c>
    </row>
    <row r="66" spans="1:10" ht="38.25">
      <c r="A66" s="119">
        <v>62</v>
      </c>
      <c r="B66" s="206" t="s">
        <v>3314</v>
      </c>
      <c r="C66" s="207" t="s">
        <v>112</v>
      </c>
      <c r="D66" s="208" t="s">
        <v>2655</v>
      </c>
      <c r="E66" s="209">
        <v>46817</v>
      </c>
      <c r="F66" s="27">
        <f t="shared" si="0"/>
        <v>5421196</v>
      </c>
      <c r="G66" s="209">
        <v>46817</v>
      </c>
      <c r="H66" s="27">
        <f t="shared" si="1"/>
        <v>5307326</v>
      </c>
      <c r="I66" s="121" t="s">
        <v>13</v>
      </c>
      <c r="J66" s="54" t="s">
        <v>82</v>
      </c>
    </row>
    <row r="67" spans="1:10" ht="25.5">
      <c r="A67" s="119">
        <v>63</v>
      </c>
      <c r="B67" s="206" t="s">
        <v>3339</v>
      </c>
      <c r="C67" s="207" t="s">
        <v>1768</v>
      </c>
      <c r="D67" s="208" t="s">
        <v>1769</v>
      </c>
      <c r="E67" s="209">
        <v>21050</v>
      </c>
      <c r="F67" s="27">
        <f t="shared" si="0"/>
        <v>5442246</v>
      </c>
      <c r="G67" s="209">
        <v>21050</v>
      </c>
      <c r="H67" s="27">
        <f t="shared" si="1"/>
        <v>5328376</v>
      </c>
      <c r="I67" s="121" t="s">
        <v>13</v>
      </c>
      <c r="J67" s="54" t="s">
        <v>82</v>
      </c>
    </row>
    <row r="68" spans="1:10" ht="25.5">
      <c r="A68" s="119">
        <v>64</v>
      </c>
      <c r="B68" s="206" t="s">
        <v>3317</v>
      </c>
      <c r="C68" s="207" t="s">
        <v>96</v>
      </c>
      <c r="D68" s="208" t="s">
        <v>1770</v>
      </c>
      <c r="E68" s="209">
        <v>59322</v>
      </c>
      <c r="F68" s="27">
        <f t="shared" si="0"/>
        <v>5501568</v>
      </c>
      <c r="G68" s="92">
        <v>59322</v>
      </c>
      <c r="H68" s="27">
        <f t="shared" si="1"/>
        <v>5387698</v>
      </c>
      <c r="I68" s="121" t="s">
        <v>13</v>
      </c>
      <c r="J68" s="54" t="s">
        <v>82</v>
      </c>
    </row>
    <row r="69" spans="1:10" ht="25.5">
      <c r="A69" s="119">
        <v>65</v>
      </c>
      <c r="B69" s="206" t="s">
        <v>3340</v>
      </c>
      <c r="C69" s="207" t="s">
        <v>2670</v>
      </c>
      <c r="D69" s="208" t="s">
        <v>2671</v>
      </c>
      <c r="E69" s="209">
        <v>41006</v>
      </c>
      <c r="F69" s="27">
        <f t="shared" si="0"/>
        <v>5542574</v>
      </c>
      <c r="G69" s="209">
        <v>41006</v>
      </c>
      <c r="H69" s="27">
        <f t="shared" si="1"/>
        <v>5428704</v>
      </c>
      <c r="I69" s="121" t="s">
        <v>13</v>
      </c>
      <c r="J69" s="54" t="s">
        <v>82</v>
      </c>
    </row>
    <row r="70" spans="1:10" ht="25.5">
      <c r="A70" s="119">
        <v>66</v>
      </c>
      <c r="B70" s="206" t="s">
        <v>3341</v>
      </c>
      <c r="C70" s="207" t="s">
        <v>2672</v>
      </c>
      <c r="D70" s="208" t="s">
        <v>2673</v>
      </c>
      <c r="E70" s="209">
        <v>44423</v>
      </c>
      <c r="F70" s="27">
        <f t="shared" si="0"/>
        <v>5586997</v>
      </c>
      <c r="G70" s="209">
        <v>44423</v>
      </c>
      <c r="H70" s="27">
        <f t="shared" si="1"/>
        <v>5473127</v>
      </c>
      <c r="I70" s="121" t="s">
        <v>13</v>
      </c>
      <c r="J70" s="54" t="s">
        <v>82</v>
      </c>
    </row>
    <row r="71" spans="1:10" ht="25.5">
      <c r="A71" s="119">
        <v>67</v>
      </c>
      <c r="B71" s="206" t="s">
        <v>95</v>
      </c>
      <c r="C71" s="207" t="s">
        <v>106</v>
      </c>
      <c r="D71" s="208" t="s">
        <v>1723</v>
      </c>
      <c r="E71" s="209">
        <v>36040</v>
      </c>
      <c r="F71" s="27">
        <f t="shared" ref="F71:F134" si="2">E71+F70</f>
        <v>5623037</v>
      </c>
      <c r="G71" s="209">
        <v>32436</v>
      </c>
      <c r="H71" s="27">
        <f t="shared" ref="H71:H134" si="3">G71+H70</f>
        <v>5505563</v>
      </c>
      <c r="I71" s="121" t="s">
        <v>14</v>
      </c>
      <c r="J71" s="54" t="s">
        <v>63</v>
      </c>
    </row>
    <row r="72" spans="1:10" ht="38.25">
      <c r="A72" s="119">
        <v>68</v>
      </c>
      <c r="B72" s="206" t="s">
        <v>95</v>
      </c>
      <c r="C72" s="207" t="s">
        <v>3342</v>
      </c>
      <c r="D72" s="287" t="s">
        <v>3343</v>
      </c>
      <c r="E72" s="209">
        <v>61199</v>
      </c>
      <c r="F72" s="27">
        <f t="shared" si="2"/>
        <v>5684236</v>
      </c>
      <c r="G72" s="209">
        <v>55079</v>
      </c>
      <c r="H72" s="27">
        <f t="shared" si="3"/>
        <v>5560642</v>
      </c>
      <c r="I72" s="121" t="s">
        <v>14</v>
      </c>
      <c r="J72" s="54" t="s">
        <v>63</v>
      </c>
    </row>
    <row r="73" spans="1:10" ht="51">
      <c r="A73" s="119">
        <v>69</v>
      </c>
      <c r="B73" s="206" t="s">
        <v>101</v>
      </c>
      <c r="C73" s="207" t="s">
        <v>3344</v>
      </c>
      <c r="D73" s="208" t="s">
        <v>2685</v>
      </c>
      <c r="E73" s="209">
        <v>16633</v>
      </c>
      <c r="F73" s="27">
        <f t="shared" si="2"/>
        <v>5700869</v>
      </c>
      <c r="G73" s="209">
        <v>14970</v>
      </c>
      <c r="H73" s="27">
        <f t="shared" si="3"/>
        <v>5575612</v>
      </c>
      <c r="I73" s="121" t="s">
        <v>16</v>
      </c>
      <c r="J73" s="54" t="s">
        <v>62</v>
      </c>
    </row>
    <row r="74" spans="1:10" ht="25.5">
      <c r="A74" s="119">
        <v>70</v>
      </c>
      <c r="B74" s="206" t="s">
        <v>3345</v>
      </c>
      <c r="C74" s="207" t="s">
        <v>1771</v>
      </c>
      <c r="D74" s="208" t="s">
        <v>1772</v>
      </c>
      <c r="E74" s="209">
        <v>19136</v>
      </c>
      <c r="F74" s="27">
        <f t="shared" si="2"/>
        <v>5720005</v>
      </c>
      <c r="G74" s="209">
        <v>19136</v>
      </c>
      <c r="H74" s="27">
        <f t="shared" si="3"/>
        <v>5594748</v>
      </c>
      <c r="I74" s="121" t="s">
        <v>13</v>
      </c>
      <c r="J74" s="54" t="s">
        <v>82</v>
      </c>
    </row>
    <row r="75" spans="1:10" ht="63.75">
      <c r="A75" s="119">
        <v>71</v>
      </c>
      <c r="B75" s="206" t="s">
        <v>1725</v>
      </c>
      <c r="C75" s="207" t="s">
        <v>3346</v>
      </c>
      <c r="D75" s="208" t="s">
        <v>2674</v>
      </c>
      <c r="E75" s="209">
        <v>17667</v>
      </c>
      <c r="F75" s="27">
        <f t="shared" si="2"/>
        <v>5737672</v>
      </c>
      <c r="G75" s="209">
        <v>15900</v>
      </c>
      <c r="H75" s="27">
        <f t="shared" si="3"/>
        <v>5610648</v>
      </c>
      <c r="I75" s="121" t="s">
        <v>570</v>
      </c>
      <c r="J75" s="54" t="s">
        <v>1817</v>
      </c>
    </row>
    <row r="76" spans="1:10" ht="51">
      <c r="A76" s="119">
        <v>72</v>
      </c>
      <c r="B76" s="206" t="s">
        <v>1725</v>
      </c>
      <c r="C76" s="207" t="s">
        <v>2694</v>
      </c>
      <c r="D76" s="208" t="s">
        <v>2695</v>
      </c>
      <c r="E76" s="209">
        <v>5260</v>
      </c>
      <c r="F76" s="27">
        <f t="shared" si="2"/>
        <v>5742932</v>
      </c>
      <c r="G76" s="209">
        <v>4734</v>
      </c>
      <c r="H76" s="27">
        <f t="shared" si="3"/>
        <v>5615382</v>
      </c>
      <c r="I76" s="121" t="s">
        <v>570</v>
      </c>
      <c r="J76" s="54" t="s">
        <v>1817</v>
      </c>
    </row>
    <row r="77" spans="1:10" ht="25.5">
      <c r="A77" s="119">
        <v>73</v>
      </c>
      <c r="B77" s="206" t="s">
        <v>92</v>
      </c>
      <c r="C77" s="207" t="s">
        <v>3347</v>
      </c>
      <c r="D77" s="208" t="s">
        <v>1762</v>
      </c>
      <c r="E77" s="209">
        <v>79036</v>
      </c>
      <c r="F77" s="27">
        <f t="shared" si="2"/>
        <v>5821968</v>
      </c>
      <c r="G77" s="209">
        <v>79036</v>
      </c>
      <c r="H77" s="27">
        <f t="shared" si="3"/>
        <v>5694418</v>
      </c>
      <c r="I77" s="121" t="s">
        <v>14</v>
      </c>
      <c r="J77" s="54" t="s">
        <v>63</v>
      </c>
    </row>
    <row r="78" spans="1:10" ht="25.5">
      <c r="A78" s="119">
        <v>74</v>
      </c>
      <c r="B78" s="206" t="s">
        <v>92</v>
      </c>
      <c r="C78" s="207" t="s">
        <v>1709</v>
      </c>
      <c r="D78" s="208" t="s">
        <v>1710</v>
      </c>
      <c r="E78" s="209">
        <v>61235</v>
      </c>
      <c r="F78" s="27">
        <f t="shared" si="2"/>
        <v>5883203</v>
      </c>
      <c r="G78" s="209">
        <v>61235</v>
      </c>
      <c r="H78" s="27">
        <f t="shared" si="3"/>
        <v>5755653</v>
      </c>
      <c r="I78" s="121" t="s">
        <v>14</v>
      </c>
      <c r="J78" s="54" t="s">
        <v>63</v>
      </c>
    </row>
    <row r="79" spans="1:10" ht="51">
      <c r="A79" s="119">
        <v>75</v>
      </c>
      <c r="B79" s="206" t="s">
        <v>109</v>
      </c>
      <c r="C79" s="207" t="s">
        <v>3348</v>
      </c>
      <c r="D79" s="287" t="s">
        <v>3349</v>
      </c>
      <c r="E79" s="209">
        <v>170362</v>
      </c>
      <c r="F79" s="27">
        <f t="shared" si="2"/>
        <v>6053565</v>
      </c>
      <c r="G79" s="209">
        <v>170362</v>
      </c>
      <c r="H79" s="27">
        <f t="shared" si="3"/>
        <v>5926015</v>
      </c>
      <c r="I79" s="121" t="s">
        <v>13</v>
      </c>
      <c r="J79" s="54" t="s">
        <v>82</v>
      </c>
    </row>
    <row r="80" spans="1:10" ht="25.5">
      <c r="A80" s="119">
        <v>76</v>
      </c>
      <c r="B80" s="206" t="s">
        <v>109</v>
      </c>
      <c r="C80" s="207" t="s">
        <v>3350</v>
      </c>
      <c r="D80" s="287" t="s">
        <v>3351</v>
      </c>
      <c r="E80" s="209">
        <v>39696</v>
      </c>
      <c r="F80" s="27">
        <f t="shared" si="2"/>
        <v>6093261</v>
      </c>
      <c r="G80" s="209">
        <v>39696</v>
      </c>
      <c r="H80" s="27">
        <f t="shared" si="3"/>
        <v>5965711</v>
      </c>
      <c r="I80" s="121" t="s">
        <v>13</v>
      </c>
      <c r="J80" s="54" t="s">
        <v>82</v>
      </c>
    </row>
    <row r="81" spans="1:10" ht="38.25">
      <c r="A81" s="119">
        <v>77</v>
      </c>
      <c r="B81" s="206" t="s">
        <v>109</v>
      </c>
      <c r="C81" s="207" t="s">
        <v>1722</v>
      </c>
      <c r="D81" s="208" t="s">
        <v>2675</v>
      </c>
      <c r="E81" s="209">
        <v>517700</v>
      </c>
      <c r="F81" s="27">
        <f t="shared" si="2"/>
        <v>6610961</v>
      </c>
      <c r="G81" s="209">
        <v>517700</v>
      </c>
      <c r="H81" s="27">
        <f t="shared" si="3"/>
        <v>6483411</v>
      </c>
      <c r="I81" s="121" t="s">
        <v>13</v>
      </c>
      <c r="J81" s="54" t="s">
        <v>82</v>
      </c>
    </row>
    <row r="82" spans="1:10" ht="25.5">
      <c r="A82" s="119">
        <v>78</v>
      </c>
      <c r="B82" s="206" t="s">
        <v>3352</v>
      </c>
      <c r="C82" s="207" t="s">
        <v>1755</v>
      </c>
      <c r="D82" s="208" t="s">
        <v>1756</v>
      </c>
      <c r="E82" s="209">
        <v>13250</v>
      </c>
      <c r="F82" s="27">
        <f t="shared" si="2"/>
        <v>6624211</v>
      </c>
      <c r="G82" s="209">
        <v>13250</v>
      </c>
      <c r="H82" s="27">
        <f t="shared" si="3"/>
        <v>6496661</v>
      </c>
      <c r="I82" s="121" t="s">
        <v>13</v>
      </c>
      <c r="J82" s="54" t="s">
        <v>82</v>
      </c>
    </row>
    <row r="83" spans="1:10" ht="38.25">
      <c r="A83" s="119">
        <v>79</v>
      </c>
      <c r="B83" s="206" t="s">
        <v>3353</v>
      </c>
      <c r="C83" s="207" t="s">
        <v>2686</v>
      </c>
      <c r="D83" s="208" t="s">
        <v>3354</v>
      </c>
      <c r="E83" s="209">
        <v>38853</v>
      </c>
      <c r="F83" s="27">
        <f t="shared" si="2"/>
        <v>6663064</v>
      </c>
      <c r="G83" s="209">
        <v>38853</v>
      </c>
      <c r="H83" s="27">
        <f t="shared" si="3"/>
        <v>6535514</v>
      </c>
      <c r="I83" s="121" t="s">
        <v>11</v>
      </c>
      <c r="J83" s="54" t="s">
        <v>65</v>
      </c>
    </row>
    <row r="84" spans="1:10" ht="38.25">
      <c r="A84" s="119">
        <v>80</v>
      </c>
      <c r="B84" s="206" t="s">
        <v>3355</v>
      </c>
      <c r="C84" s="207" t="s">
        <v>1788</v>
      </c>
      <c r="D84" s="208" t="s">
        <v>2703</v>
      </c>
      <c r="E84" s="209">
        <v>80219</v>
      </c>
      <c r="F84" s="27">
        <f t="shared" si="2"/>
        <v>6743283</v>
      </c>
      <c r="G84" s="209">
        <v>80219</v>
      </c>
      <c r="H84" s="27">
        <f t="shared" si="3"/>
        <v>6615733</v>
      </c>
      <c r="I84" s="121" t="s">
        <v>13</v>
      </c>
      <c r="J84" s="54" t="s">
        <v>82</v>
      </c>
    </row>
    <row r="85" spans="1:10" ht="25.5">
      <c r="A85" s="119">
        <v>81</v>
      </c>
      <c r="B85" s="206" t="s">
        <v>107</v>
      </c>
      <c r="C85" s="207" t="s">
        <v>3356</v>
      </c>
      <c r="D85" s="208" t="s">
        <v>2676</v>
      </c>
      <c r="E85" s="209">
        <v>254322</v>
      </c>
      <c r="F85" s="27">
        <f t="shared" si="2"/>
        <v>6997605</v>
      </c>
      <c r="G85" s="209">
        <v>254322</v>
      </c>
      <c r="H85" s="27">
        <f t="shared" si="3"/>
        <v>6870055</v>
      </c>
      <c r="I85" s="121" t="s">
        <v>44</v>
      </c>
      <c r="J85" s="54" t="s">
        <v>108</v>
      </c>
    </row>
    <row r="86" spans="1:10" ht="25.5">
      <c r="A86" s="119">
        <v>82</v>
      </c>
      <c r="B86" s="206" t="s">
        <v>3357</v>
      </c>
      <c r="C86" s="207" t="s">
        <v>3358</v>
      </c>
      <c r="D86" s="287" t="s">
        <v>3359</v>
      </c>
      <c r="E86" s="209">
        <v>157130</v>
      </c>
      <c r="F86" s="27">
        <f t="shared" si="2"/>
        <v>7154735</v>
      </c>
      <c r="G86" s="209">
        <v>157130</v>
      </c>
      <c r="H86" s="27">
        <f t="shared" si="3"/>
        <v>7027185</v>
      </c>
      <c r="I86" s="121" t="s">
        <v>13</v>
      </c>
      <c r="J86" s="54" t="s">
        <v>82</v>
      </c>
    </row>
    <row r="87" spans="1:10" ht="63.75">
      <c r="A87" s="119">
        <v>83</v>
      </c>
      <c r="B87" s="206" t="s">
        <v>2707</v>
      </c>
      <c r="C87" s="207" t="s">
        <v>3360</v>
      </c>
      <c r="D87" s="287" t="s">
        <v>3361</v>
      </c>
      <c r="E87" s="209">
        <v>256370</v>
      </c>
      <c r="F87" s="27">
        <f t="shared" si="2"/>
        <v>7411105</v>
      </c>
      <c r="G87" s="209">
        <v>256370</v>
      </c>
      <c r="H87" s="27">
        <f t="shared" si="3"/>
        <v>7283555</v>
      </c>
      <c r="I87" s="121" t="s">
        <v>15</v>
      </c>
      <c r="J87" s="54" t="s">
        <v>672</v>
      </c>
    </row>
    <row r="88" spans="1:10" ht="51">
      <c r="A88" s="119">
        <v>84</v>
      </c>
      <c r="B88" s="206" t="s">
        <v>2707</v>
      </c>
      <c r="C88" s="207" t="s">
        <v>3362</v>
      </c>
      <c r="D88" s="287" t="s">
        <v>3363</v>
      </c>
      <c r="E88" s="209">
        <v>13232</v>
      </c>
      <c r="F88" s="27">
        <f t="shared" si="2"/>
        <v>7424337</v>
      </c>
      <c r="G88" s="124">
        <v>13232</v>
      </c>
      <c r="H88" s="27">
        <f t="shared" si="3"/>
        <v>7296787</v>
      </c>
      <c r="I88" s="121" t="s">
        <v>15</v>
      </c>
      <c r="J88" s="54" t="s">
        <v>672</v>
      </c>
    </row>
    <row r="89" spans="1:10" ht="38.25">
      <c r="A89" s="119">
        <v>85</v>
      </c>
      <c r="B89" s="206" t="s">
        <v>115</v>
      </c>
      <c r="C89" s="207" t="s">
        <v>3364</v>
      </c>
      <c r="D89" s="208" t="s">
        <v>1696</v>
      </c>
      <c r="E89" s="209">
        <v>23983</v>
      </c>
      <c r="F89" s="27">
        <f t="shared" si="2"/>
        <v>7448320</v>
      </c>
      <c r="G89" s="124">
        <v>23983</v>
      </c>
      <c r="H89" s="27">
        <f t="shared" si="3"/>
        <v>7320770</v>
      </c>
      <c r="I89" s="121" t="s">
        <v>46</v>
      </c>
      <c r="J89" s="54" t="s">
        <v>68</v>
      </c>
    </row>
    <row r="90" spans="1:10" ht="25.5">
      <c r="A90" s="119">
        <v>86</v>
      </c>
      <c r="B90" s="206" t="s">
        <v>95</v>
      </c>
      <c r="C90" s="207" t="s">
        <v>1726</v>
      </c>
      <c r="D90" s="208" t="s">
        <v>1727</v>
      </c>
      <c r="E90" s="209">
        <v>55494</v>
      </c>
      <c r="F90" s="27">
        <f t="shared" si="2"/>
        <v>7503814</v>
      </c>
      <c r="G90" s="124">
        <v>49945</v>
      </c>
      <c r="H90" s="27">
        <f t="shared" si="3"/>
        <v>7370715</v>
      </c>
      <c r="I90" s="121" t="s">
        <v>14</v>
      </c>
      <c r="J90" s="54" t="s">
        <v>63</v>
      </c>
    </row>
    <row r="91" spans="1:10" ht="25.5">
      <c r="A91" s="119">
        <v>87</v>
      </c>
      <c r="B91" s="206" t="s">
        <v>95</v>
      </c>
      <c r="C91" s="207" t="s">
        <v>1728</v>
      </c>
      <c r="D91" s="208" t="s">
        <v>1729</v>
      </c>
      <c r="E91" s="209">
        <v>143520</v>
      </c>
      <c r="F91" s="27">
        <f t="shared" si="2"/>
        <v>7647334</v>
      </c>
      <c r="G91" s="124">
        <v>129168</v>
      </c>
      <c r="H91" s="27">
        <f t="shared" si="3"/>
        <v>7499883</v>
      </c>
      <c r="I91" s="121" t="s">
        <v>14</v>
      </c>
      <c r="J91" s="54" t="s">
        <v>63</v>
      </c>
    </row>
    <row r="92" spans="1:10" ht="51">
      <c r="A92" s="119">
        <v>88</v>
      </c>
      <c r="B92" s="206" t="s">
        <v>95</v>
      </c>
      <c r="C92" s="207" t="s">
        <v>1731</v>
      </c>
      <c r="D92" s="208" t="s">
        <v>1732</v>
      </c>
      <c r="E92" s="209">
        <v>150167</v>
      </c>
      <c r="F92" s="27">
        <f t="shared" si="2"/>
        <v>7797501</v>
      </c>
      <c r="G92" s="124">
        <v>135150</v>
      </c>
      <c r="H92" s="27">
        <f t="shared" si="3"/>
        <v>7635033</v>
      </c>
      <c r="I92" s="121" t="s">
        <v>14</v>
      </c>
      <c r="J92" s="54" t="s">
        <v>63</v>
      </c>
    </row>
    <row r="93" spans="1:10" ht="51">
      <c r="A93" s="119">
        <v>89</v>
      </c>
      <c r="B93" s="206" t="s">
        <v>101</v>
      </c>
      <c r="C93" s="207" t="s">
        <v>3365</v>
      </c>
      <c r="D93" s="208" t="s">
        <v>2652</v>
      </c>
      <c r="E93" s="209">
        <v>220834</v>
      </c>
      <c r="F93" s="27">
        <f t="shared" si="2"/>
        <v>8018335</v>
      </c>
      <c r="G93" s="92">
        <v>198751</v>
      </c>
      <c r="H93" s="27">
        <f t="shared" si="3"/>
        <v>7833784</v>
      </c>
      <c r="I93" s="121" t="s">
        <v>16</v>
      </c>
      <c r="J93" s="54" t="s">
        <v>62</v>
      </c>
    </row>
    <row r="94" spans="1:10">
      <c r="A94" s="119">
        <v>90</v>
      </c>
      <c r="B94" s="206" t="s">
        <v>94</v>
      </c>
      <c r="C94" s="207" t="s">
        <v>2699</v>
      </c>
      <c r="D94" s="208" t="s">
        <v>2700</v>
      </c>
      <c r="E94" s="209">
        <v>5126</v>
      </c>
      <c r="F94" s="27">
        <f t="shared" si="2"/>
        <v>8023461</v>
      </c>
      <c r="G94" s="92">
        <v>4613</v>
      </c>
      <c r="H94" s="27">
        <f t="shared" si="3"/>
        <v>7838397</v>
      </c>
      <c r="I94" s="123" t="s">
        <v>52</v>
      </c>
      <c r="J94" s="54" t="s">
        <v>67</v>
      </c>
    </row>
    <row r="95" spans="1:10" ht="25.5">
      <c r="A95" s="119">
        <v>91</v>
      </c>
      <c r="B95" s="206" t="s">
        <v>3340</v>
      </c>
      <c r="C95" s="207" t="s">
        <v>77</v>
      </c>
      <c r="D95" s="208" t="s">
        <v>1792</v>
      </c>
      <c r="E95" s="209">
        <v>34450</v>
      </c>
      <c r="F95" s="27">
        <f t="shared" si="2"/>
        <v>8057911</v>
      </c>
      <c r="G95" s="209">
        <v>34450</v>
      </c>
      <c r="H95" s="27">
        <f t="shared" si="3"/>
        <v>7872847</v>
      </c>
      <c r="I95" s="121" t="s">
        <v>13</v>
      </c>
      <c r="J95" s="54" t="s">
        <v>82</v>
      </c>
    </row>
    <row r="96" spans="1:10" ht="25.5">
      <c r="A96" s="119">
        <v>92</v>
      </c>
      <c r="B96" s="206" t="s">
        <v>3318</v>
      </c>
      <c r="C96" s="207" t="s">
        <v>114</v>
      </c>
      <c r="D96" s="208" t="s">
        <v>2683</v>
      </c>
      <c r="E96" s="209">
        <v>15309</v>
      </c>
      <c r="F96" s="27">
        <f t="shared" si="2"/>
        <v>8073220</v>
      </c>
      <c r="G96" s="209">
        <v>15309</v>
      </c>
      <c r="H96" s="27">
        <f t="shared" si="3"/>
        <v>7888156</v>
      </c>
      <c r="I96" s="121" t="s">
        <v>13</v>
      </c>
      <c r="J96" s="54" t="s">
        <v>82</v>
      </c>
    </row>
    <row r="97" spans="1:10" ht="25.5">
      <c r="A97" s="119">
        <v>93</v>
      </c>
      <c r="B97" s="206" t="s">
        <v>3341</v>
      </c>
      <c r="C97" s="207" t="s">
        <v>1776</v>
      </c>
      <c r="D97" s="208" t="s">
        <v>2684</v>
      </c>
      <c r="E97" s="209">
        <v>30917</v>
      </c>
      <c r="F97" s="27">
        <f t="shared" si="2"/>
        <v>8104137</v>
      </c>
      <c r="G97" s="124">
        <v>30917</v>
      </c>
      <c r="H97" s="27">
        <f t="shared" si="3"/>
        <v>7919073</v>
      </c>
      <c r="I97" s="121" t="s">
        <v>13</v>
      </c>
      <c r="J97" s="54" t="s">
        <v>82</v>
      </c>
    </row>
    <row r="98" spans="1:10" ht="38.25">
      <c r="A98" s="119">
        <v>94</v>
      </c>
      <c r="B98" s="206" t="s">
        <v>109</v>
      </c>
      <c r="C98" s="207" t="s">
        <v>3366</v>
      </c>
      <c r="D98" s="287" t="s">
        <v>3367</v>
      </c>
      <c r="E98" s="209">
        <v>106683</v>
      </c>
      <c r="F98" s="27">
        <f t="shared" si="2"/>
        <v>8210820</v>
      </c>
      <c r="G98" s="124">
        <v>106683</v>
      </c>
      <c r="H98" s="27">
        <f t="shared" si="3"/>
        <v>8025756</v>
      </c>
      <c r="I98" s="121" t="s">
        <v>13</v>
      </c>
      <c r="J98" s="54" t="s">
        <v>82</v>
      </c>
    </row>
    <row r="99" spans="1:10" ht="76.5">
      <c r="A99" s="119">
        <v>95</v>
      </c>
      <c r="B99" s="206" t="s">
        <v>119</v>
      </c>
      <c r="C99" s="207" t="s">
        <v>1692</v>
      </c>
      <c r="D99" s="208" t="s">
        <v>1693</v>
      </c>
      <c r="E99" s="209">
        <v>106000</v>
      </c>
      <c r="F99" s="27">
        <f t="shared" si="2"/>
        <v>8316820</v>
      </c>
      <c r="G99" s="209">
        <v>106000</v>
      </c>
      <c r="H99" s="27">
        <f t="shared" si="3"/>
        <v>8131756</v>
      </c>
      <c r="I99" s="121" t="s">
        <v>13</v>
      </c>
      <c r="J99" s="54" t="s">
        <v>82</v>
      </c>
    </row>
    <row r="100" spans="1:10" ht="38.25">
      <c r="A100" s="119">
        <v>96</v>
      </c>
      <c r="B100" s="206" t="s">
        <v>1720</v>
      </c>
      <c r="C100" s="207" t="s">
        <v>1761</v>
      </c>
      <c r="D100" s="208" t="s">
        <v>1787</v>
      </c>
      <c r="E100" s="209">
        <v>111165</v>
      </c>
      <c r="F100" s="27">
        <f t="shared" si="2"/>
        <v>8427985</v>
      </c>
      <c r="G100" s="209">
        <v>111165</v>
      </c>
      <c r="H100" s="27">
        <f t="shared" si="3"/>
        <v>8242921</v>
      </c>
      <c r="I100" s="121" t="s">
        <v>13</v>
      </c>
      <c r="J100" s="54" t="s">
        <v>82</v>
      </c>
    </row>
    <row r="101" spans="1:10" ht="38.25">
      <c r="A101" s="119">
        <v>97</v>
      </c>
      <c r="B101" s="206" t="s">
        <v>95</v>
      </c>
      <c r="C101" s="207" t="s">
        <v>2692</v>
      </c>
      <c r="D101" s="208" t="s">
        <v>2693</v>
      </c>
      <c r="E101" s="209">
        <v>70667</v>
      </c>
      <c r="F101" s="27">
        <f t="shared" si="2"/>
        <v>8498652</v>
      </c>
      <c r="G101" s="209">
        <v>63600</v>
      </c>
      <c r="H101" s="27">
        <f t="shared" si="3"/>
        <v>8306521</v>
      </c>
      <c r="I101" s="121" t="s">
        <v>14</v>
      </c>
      <c r="J101" s="54" t="s">
        <v>63</v>
      </c>
    </row>
    <row r="102" spans="1:10" ht="25.5">
      <c r="A102" s="119">
        <v>98</v>
      </c>
      <c r="B102" s="206" t="s">
        <v>95</v>
      </c>
      <c r="C102" s="207" t="s">
        <v>3368</v>
      </c>
      <c r="D102" s="287" t="s">
        <v>3369</v>
      </c>
      <c r="E102" s="209">
        <v>24810</v>
      </c>
      <c r="F102" s="27">
        <f t="shared" si="2"/>
        <v>8523462</v>
      </c>
      <c r="G102" s="209">
        <v>22329</v>
      </c>
      <c r="H102" s="27">
        <f t="shared" si="3"/>
        <v>8328850</v>
      </c>
      <c r="I102" s="121" t="s">
        <v>14</v>
      </c>
      <c r="J102" s="54" t="s">
        <v>63</v>
      </c>
    </row>
    <row r="103" spans="1:10" ht="38.25">
      <c r="A103" s="119">
        <v>99</v>
      </c>
      <c r="B103" s="206" t="s">
        <v>3302</v>
      </c>
      <c r="C103" s="207" t="s">
        <v>111</v>
      </c>
      <c r="D103" s="208" t="s">
        <v>1724</v>
      </c>
      <c r="E103" s="209">
        <v>45934</v>
      </c>
      <c r="F103" s="27">
        <f t="shared" si="2"/>
        <v>8569396</v>
      </c>
      <c r="G103" s="209">
        <v>45934</v>
      </c>
      <c r="H103" s="27">
        <f t="shared" si="3"/>
        <v>8374784</v>
      </c>
      <c r="I103" s="121" t="s">
        <v>11</v>
      </c>
      <c r="J103" s="54" t="s">
        <v>65</v>
      </c>
    </row>
    <row r="104" spans="1:10" ht="25.5">
      <c r="A104" s="119">
        <v>100</v>
      </c>
      <c r="B104" s="206" t="s">
        <v>3355</v>
      </c>
      <c r="C104" s="207" t="s">
        <v>103</v>
      </c>
      <c r="D104" s="208" t="s">
        <v>2701</v>
      </c>
      <c r="E104" s="209">
        <v>150514</v>
      </c>
      <c r="F104" s="27">
        <f t="shared" si="2"/>
        <v>8719910</v>
      </c>
      <c r="G104" s="124">
        <v>150514</v>
      </c>
      <c r="H104" s="27">
        <f t="shared" si="3"/>
        <v>8525298</v>
      </c>
      <c r="I104" s="121" t="s">
        <v>13</v>
      </c>
      <c r="J104" s="54" t="s">
        <v>82</v>
      </c>
    </row>
    <row r="105" spans="1:10" ht="25.5">
      <c r="A105" s="119">
        <v>101</v>
      </c>
      <c r="B105" s="206" t="s">
        <v>3370</v>
      </c>
      <c r="C105" s="207" t="s">
        <v>112</v>
      </c>
      <c r="D105" s="208" t="s">
        <v>2710</v>
      </c>
      <c r="E105" s="209">
        <v>34450</v>
      </c>
      <c r="F105" s="27">
        <f t="shared" si="2"/>
        <v>8754360</v>
      </c>
      <c r="G105" s="124">
        <v>34450</v>
      </c>
      <c r="H105" s="27">
        <f t="shared" si="3"/>
        <v>8559748</v>
      </c>
      <c r="I105" s="121" t="s">
        <v>13</v>
      </c>
      <c r="J105" s="54" t="s">
        <v>82</v>
      </c>
    </row>
    <row r="106" spans="1:10" ht="38.25">
      <c r="A106" s="119">
        <v>102</v>
      </c>
      <c r="B106" s="206" t="s">
        <v>2707</v>
      </c>
      <c r="C106" s="207" t="s">
        <v>2708</v>
      </c>
      <c r="D106" s="208" t="s">
        <v>2709</v>
      </c>
      <c r="E106" s="209">
        <v>32463</v>
      </c>
      <c r="F106" s="27">
        <f t="shared" si="2"/>
        <v>8786823</v>
      </c>
      <c r="G106" s="209">
        <v>32463</v>
      </c>
      <c r="H106" s="27">
        <f t="shared" si="3"/>
        <v>8592211</v>
      </c>
      <c r="I106" s="121" t="s">
        <v>15</v>
      </c>
      <c r="J106" s="54" t="s">
        <v>672</v>
      </c>
    </row>
    <row r="107" spans="1:10" ht="51">
      <c r="A107" s="119">
        <v>103</v>
      </c>
      <c r="B107" s="206" t="s">
        <v>115</v>
      </c>
      <c r="C107" s="207" t="s">
        <v>1721</v>
      </c>
      <c r="D107" s="208" t="s">
        <v>2677</v>
      </c>
      <c r="E107" s="209">
        <v>64072</v>
      </c>
      <c r="F107" s="27">
        <f t="shared" si="2"/>
        <v>8850895</v>
      </c>
      <c r="G107" s="209">
        <v>64072</v>
      </c>
      <c r="H107" s="27">
        <f t="shared" si="3"/>
        <v>8656283</v>
      </c>
      <c r="I107" s="121" t="s">
        <v>46</v>
      </c>
      <c r="J107" s="54" t="s">
        <v>68</v>
      </c>
    </row>
    <row r="108" spans="1:10" ht="25.5">
      <c r="A108" s="119">
        <v>104</v>
      </c>
      <c r="B108" s="206" t="s">
        <v>109</v>
      </c>
      <c r="C108" s="207" t="s">
        <v>122</v>
      </c>
      <c r="D108" s="208" t="s">
        <v>2688</v>
      </c>
      <c r="E108" s="209">
        <v>9568</v>
      </c>
      <c r="F108" s="27">
        <f t="shared" si="2"/>
        <v>8860463</v>
      </c>
      <c r="G108" s="209">
        <v>9568</v>
      </c>
      <c r="H108" s="27">
        <f t="shared" si="3"/>
        <v>8665851</v>
      </c>
      <c r="I108" s="121" t="s">
        <v>13</v>
      </c>
      <c r="J108" s="54" t="s">
        <v>82</v>
      </c>
    </row>
    <row r="109" spans="1:10" ht="25.5">
      <c r="A109" s="119">
        <v>105</v>
      </c>
      <c r="B109" s="206" t="s">
        <v>109</v>
      </c>
      <c r="C109" s="207" t="s">
        <v>1782</v>
      </c>
      <c r="D109" s="208" t="s">
        <v>2689</v>
      </c>
      <c r="E109" s="209">
        <v>220834</v>
      </c>
      <c r="F109" s="27">
        <f t="shared" si="2"/>
        <v>9081297</v>
      </c>
      <c r="G109" s="209">
        <v>220834</v>
      </c>
      <c r="H109" s="27">
        <f t="shared" si="3"/>
        <v>8886685</v>
      </c>
      <c r="I109" s="121" t="s">
        <v>13</v>
      </c>
      <c r="J109" s="54" t="s">
        <v>82</v>
      </c>
    </row>
    <row r="110" spans="1:10" ht="38.25">
      <c r="A110" s="119">
        <v>106</v>
      </c>
      <c r="B110" s="206" t="s">
        <v>3302</v>
      </c>
      <c r="C110" s="207" t="s">
        <v>1774</v>
      </c>
      <c r="D110" s="208" t="s">
        <v>2705</v>
      </c>
      <c r="E110" s="209">
        <v>59558</v>
      </c>
      <c r="F110" s="27">
        <f t="shared" si="2"/>
        <v>9140855</v>
      </c>
      <c r="G110" s="209">
        <v>59558</v>
      </c>
      <c r="H110" s="27">
        <f t="shared" si="3"/>
        <v>8946243</v>
      </c>
      <c r="I110" s="121" t="s">
        <v>11</v>
      </c>
      <c r="J110" s="54" t="s">
        <v>65</v>
      </c>
    </row>
    <row r="111" spans="1:10" ht="38.25">
      <c r="A111" s="119">
        <v>107</v>
      </c>
      <c r="B111" s="206" t="s">
        <v>107</v>
      </c>
      <c r="C111" s="207" t="s">
        <v>84</v>
      </c>
      <c r="D111" s="208" t="s">
        <v>3371</v>
      </c>
      <c r="E111" s="209">
        <v>151043</v>
      </c>
      <c r="F111" s="27">
        <f t="shared" si="2"/>
        <v>9291898</v>
      </c>
      <c r="G111" s="209">
        <v>151043</v>
      </c>
      <c r="H111" s="27">
        <f t="shared" si="3"/>
        <v>9097286</v>
      </c>
      <c r="I111" s="121" t="s">
        <v>13</v>
      </c>
      <c r="J111" s="54" t="s">
        <v>82</v>
      </c>
    </row>
    <row r="112" spans="1:10" ht="25.5">
      <c r="A112" s="119">
        <v>108</v>
      </c>
      <c r="B112" s="206" t="s">
        <v>107</v>
      </c>
      <c r="C112" s="207" t="s">
        <v>2690</v>
      </c>
      <c r="D112" s="208" t="s">
        <v>2691</v>
      </c>
      <c r="E112" s="209">
        <v>37670</v>
      </c>
      <c r="F112" s="27">
        <f t="shared" si="2"/>
        <v>9329568</v>
      </c>
      <c r="G112" s="209">
        <v>37670</v>
      </c>
      <c r="H112" s="27">
        <f t="shared" si="3"/>
        <v>9134956</v>
      </c>
      <c r="I112" s="121" t="s">
        <v>13</v>
      </c>
      <c r="J112" s="54" t="s">
        <v>82</v>
      </c>
    </row>
    <row r="113" spans="1:10" ht="38.25">
      <c r="A113" s="119">
        <v>109</v>
      </c>
      <c r="B113" s="206" t="s">
        <v>107</v>
      </c>
      <c r="C113" s="207" t="s">
        <v>3372</v>
      </c>
      <c r="D113" s="287" t="s">
        <v>3373</v>
      </c>
      <c r="E113" s="209">
        <v>15637</v>
      </c>
      <c r="F113" s="27">
        <f t="shared" si="2"/>
        <v>9345205</v>
      </c>
      <c r="G113" s="209">
        <v>15637</v>
      </c>
      <c r="H113" s="27">
        <f t="shared" si="3"/>
        <v>9150593</v>
      </c>
      <c r="I113" s="121" t="s">
        <v>13</v>
      </c>
      <c r="J113" s="54" t="s">
        <v>82</v>
      </c>
    </row>
    <row r="114" spans="1:10" ht="25.5">
      <c r="A114" s="119">
        <v>110</v>
      </c>
      <c r="B114" s="206" t="s">
        <v>101</v>
      </c>
      <c r="C114" s="207" t="s">
        <v>2898</v>
      </c>
      <c r="D114" s="287" t="s">
        <v>3374</v>
      </c>
      <c r="E114" s="209">
        <v>64613</v>
      </c>
      <c r="F114" s="27">
        <f t="shared" si="2"/>
        <v>9409818</v>
      </c>
      <c r="G114" s="209">
        <v>58152</v>
      </c>
      <c r="H114" s="27">
        <f t="shared" si="3"/>
        <v>9208745</v>
      </c>
      <c r="I114" s="121" t="s">
        <v>16</v>
      </c>
      <c r="J114" s="54" t="s">
        <v>62</v>
      </c>
    </row>
    <row r="115" spans="1:10" ht="38.25">
      <c r="A115" s="119">
        <v>111</v>
      </c>
      <c r="B115" s="206" t="s">
        <v>3314</v>
      </c>
      <c r="C115" s="207" t="s">
        <v>1704</v>
      </c>
      <c r="D115" s="208" t="s">
        <v>2678</v>
      </c>
      <c r="E115" s="209">
        <v>316445</v>
      </c>
      <c r="F115" s="27">
        <f t="shared" si="2"/>
        <v>9726263</v>
      </c>
      <c r="G115" s="209">
        <v>316445</v>
      </c>
      <c r="H115" s="27">
        <f t="shared" si="3"/>
        <v>9525190</v>
      </c>
      <c r="I115" s="121" t="s">
        <v>13</v>
      </c>
      <c r="J115" s="54" t="s">
        <v>82</v>
      </c>
    </row>
    <row r="116" spans="1:10" ht="25.5">
      <c r="A116" s="119">
        <v>112</v>
      </c>
      <c r="B116" s="206" t="s">
        <v>3314</v>
      </c>
      <c r="C116" s="207" t="s">
        <v>100</v>
      </c>
      <c r="D116" s="208" t="s">
        <v>1765</v>
      </c>
      <c r="E116" s="209">
        <v>12438</v>
      </c>
      <c r="F116" s="27">
        <f t="shared" si="2"/>
        <v>9738701</v>
      </c>
      <c r="G116" s="209">
        <v>12438</v>
      </c>
      <c r="H116" s="27">
        <f t="shared" si="3"/>
        <v>9537628</v>
      </c>
      <c r="I116" s="121" t="s">
        <v>13</v>
      </c>
      <c r="J116" s="54" t="s">
        <v>82</v>
      </c>
    </row>
    <row r="117" spans="1:10" ht="25.5">
      <c r="A117" s="119">
        <v>113</v>
      </c>
      <c r="B117" s="206" t="s">
        <v>109</v>
      </c>
      <c r="C117" s="207" t="s">
        <v>1790</v>
      </c>
      <c r="D117" s="208" t="s">
        <v>1791</v>
      </c>
      <c r="E117" s="209">
        <v>76511</v>
      </c>
      <c r="F117" s="27">
        <f t="shared" si="2"/>
        <v>9815212</v>
      </c>
      <c r="G117" s="209">
        <v>76511</v>
      </c>
      <c r="H117" s="27">
        <f t="shared" si="3"/>
        <v>9614139</v>
      </c>
      <c r="I117" s="121" t="s">
        <v>13</v>
      </c>
      <c r="J117" s="54" t="s">
        <v>82</v>
      </c>
    </row>
    <row r="118" spans="1:10" ht="38.25">
      <c r="A118" s="119">
        <v>114</v>
      </c>
      <c r="B118" s="206" t="s">
        <v>3314</v>
      </c>
      <c r="C118" s="207" t="s">
        <v>3375</v>
      </c>
      <c r="D118" s="208" t="s">
        <v>3376</v>
      </c>
      <c r="E118" s="209">
        <v>299374</v>
      </c>
      <c r="F118" s="27">
        <f t="shared" si="2"/>
        <v>10114586</v>
      </c>
      <c r="G118" s="209">
        <v>299374</v>
      </c>
      <c r="H118" s="27">
        <f t="shared" si="3"/>
        <v>9913513</v>
      </c>
      <c r="I118" s="121" t="s">
        <v>13</v>
      </c>
      <c r="J118" s="54" t="s">
        <v>82</v>
      </c>
    </row>
    <row r="119" spans="1:10" ht="25.5">
      <c r="A119" s="119">
        <v>115</v>
      </c>
      <c r="B119" s="206" t="s">
        <v>115</v>
      </c>
      <c r="C119" s="207" t="s">
        <v>1777</v>
      </c>
      <c r="D119" s="208" t="s">
        <v>2679</v>
      </c>
      <c r="E119" s="209">
        <v>51257</v>
      </c>
      <c r="F119" s="27">
        <f t="shared" si="2"/>
        <v>10165843</v>
      </c>
      <c r="G119" s="209">
        <v>51257</v>
      </c>
      <c r="H119" s="27">
        <f t="shared" si="3"/>
        <v>9964770</v>
      </c>
      <c r="I119" s="121" t="s">
        <v>46</v>
      </c>
      <c r="J119" s="54" t="s">
        <v>68</v>
      </c>
    </row>
    <row r="120" spans="1:10" ht="25.5">
      <c r="A120" s="119">
        <v>116</v>
      </c>
      <c r="B120" s="206" t="s">
        <v>115</v>
      </c>
      <c r="C120" s="207" t="s">
        <v>1778</v>
      </c>
      <c r="D120" s="208" t="s">
        <v>1779</v>
      </c>
      <c r="E120" s="209">
        <v>45934</v>
      </c>
      <c r="F120" s="27">
        <f t="shared" si="2"/>
        <v>10211777</v>
      </c>
      <c r="G120" s="124">
        <v>45934</v>
      </c>
      <c r="H120" s="27">
        <f t="shared" si="3"/>
        <v>10010704</v>
      </c>
      <c r="I120" s="121" t="s">
        <v>46</v>
      </c>
      <c r="J120" s="54" t="s">
        <v>68</v>
      </c>
    </row>
    <row r="121" spans="1:10" ht="38.25">
      <c r="A121" s="119">
        <v>117</v>
      </c>
      <c r="B121" s="206" t="s">
        <v>115</v>
      </c>
      <c r="C121" s="207" t="s">
        <v>1780</v>
      </c>
      <c r="D121" s="208" t="s">
        <v>2680</v>
      </c>
      <c r="E121" s="209">
        <v>45277</v>
      </c>
      <c r="F121" s="27">
        <f t="shared" si="2"/>
        <v>10257054</v>
      </c>
      <c r="G121" s="92">
        <v>45277</v>
      </c>
      <c r="H121" s="27">
        <f t="shared" si="3"/>
        <v>10055981</v>
      </c>
      <c r="I121" s="121" t="s">
        <v>46</v>
      </c>
      <c r="J121" s="54" t="s">
        <v>68</v>
      </c>
    </row>
    <row r="122" spans="1:10" ht="25.5">
      <c r="A122" s="119">
        <v>118</v>
      </c>
      <c r="B122" s="206" t="s">
        <v>115</v>
      </c>
      <c r="C122" s="207" t="s">
        <v>1781</v>
      </c>
      <c r="D122" s="208" t="s">
        <v>2681</v>
      </c>
      <c r="E122" s="209">
        <v>70667</v>
      </c>
      <c r="F122" s="27">
        <f t="shared" si="2"/>
        <v>10327721</v>
      </c>
      <c r="G122" s="209">
        <v>70667</v>
      </c>
      <c r="H122" s="27">
        <f t="shared" si="3"/>
        <v>10126648</v>
      </c>
      <c r="I122" s="121" t="s">
        <v>46</v>
      </c>
      <c r="J122" s="54" t="s">
        <v>68</v>
      </c>
    </row>
    <row r="123" spans="1:10" ht="25.5">
      <c r="A123" s="119">
        <v>119</v>
      </c>
      <c r="B123" s="206" t="s">
        <v>3318</v>
      </c>
      <c r="C123" s="207" t="s">
        <v>1786</v>
      </c>
      <c r="D123" s="208" t="s">
        <v>2696</v>
      </c>
      <c r="E123" s="209">
        <v>11482</v>
      </c>
      <c r="F123" s="27">
        <f t="shared" si="2"/>
        <v>10339203</v>
      </c>
      <c r="G123" s="209">
        <v>11482</v>
      </c>
      <c r="H123" s="27">
        <f t="shared" si="3"/>
        <v>10138130</v>
      </c>
      <c r="I123" s="121" t="s">
        <v>13</v>
      </c>
      <c r="J123" s="54" t="s">
        <v>82</v>
      </c>
    </row>
    <row r="124" spans="1:10" ht="38.25">
      <c r="A124" s="119">
        <v>120</v>
      </c>
      <c r="B124" s="206" t="s">
        <v>3318</v>
      </c>
      <c r="C124" s="207" t="s">
        <v>2697</v>
      </c>
      <c r="D124" s="208" t="s">
        <v>2698</v>
      </c>
      <c r="E124" s="209">
        <v>29900</v>
      </c>
      <c r="F124" s="27">
        <f t="shared" si="2"/>
        <v>10369103</v>
      </c>
      <c r="G124" s="209">
        <v>29900</v>
      </c>
      <c r="H124" s="27">
        <f t="shared" si="3"/>
        <v>10168030</v>
      </c>
      <c r="I124" s="121" t="s">
        <v>13</v>
      </c>
      <c r="J124" s="54" t="s">
        <v>82</v>
      </c>
    </row>
    <row r="125" spans="1:10" ht="38.25">
      <c r="A125" s="119">
        <v>121</v>
      </c>
      <c r="B125" s="206" t="s">
        <v>3318</v>
      </c>
      <c r="C125" s="207" t="s">
        <v>3377</v>
      </c>
      <c r="D125" s="333" t="s">
        <v>3378</v>
      </c>
      <c r="E125" s="209">
        <v>248768</v>
      </c>
      <c r="F125" s="27">
        <f t="shared" si="2"/>
        <v>10617871</v>
      </c>
      <c r="G125" s="209">
        <v>248768</v>
      </c>
      <c r="H125" s="27">
        <f t="shared" si="3"/>
        <v>10416798</v>
      </c>
      <c r="I125" s="121" t="s">
        <v>13</v>
      </c>
      <c r="J125" s="54" t="s">
        <v>82</v>
      </c>
    </row>
    <row r="126" spans="1:10" ht="25.5">
      <c r="A126" s="119">
        <v>122</v>
      </c>
      <c r="B126" s="206" t="s">
        <v>3318</v>
      </c>
      <c r="C126" s="207" t="s">
        <v>1740</v>
      </c>
      <c r="D126" s="208" t="s">
        <v>1785</v>
      </c>
      <c r="E126" s="209">
        <v>118643</v>
      </c>
      <c r="F126" s="27">
        <f t="shared" si="2"/>
        <v>10736514</v>
      </c>
      <c r="G126" s="209">
        <v>118643</v>
      </c>
      <c r="H126" s="27">
        <f t="shared" si="3"/>
        <v>10535441</v>
      </c>
      <c r="I126" s="121" t="s">
        <v>13</v>
      </c>
      <c r="J126" s="54" t="s">
        <v>82</v>
      </c>
    </row>
    <row r="127" spans="1:10" ht="38.25">
      <c r="A127" s="119">
        <v>123</v>
      </c>
      <c r="B127" s="206" t="s">
        <v>109</v>
      </c>
      <c r="C127" s="207" t="s">
        <v>1735</v>
      </c>
      <c r="D127" s="208" t="s">
        <v>1736</v>
      </c>
      <c r="E127" s="209">
        <v>86112</v>
      </c>
      <c r="F127" s="27">
        <f t="shared" si="2"/>
        <v>10822626</v>
      </c>
      <c r="G127" s="124">
        <v>86112</v>
      </c>
      <c r="H127" s="27">
        <f t="shared" si="3"/>
        <v>10621553</v>
      </c>
      <c r="I127" s="121" t="s">
        <v>13</v>
      </c>
      <c r="J127" s="54" t="s">
        <v>82</v>
      </c>
    </row>
    <row r="128" spans="1:10" ht="51">
      <c r="A128" s="119">
        <v>124</v>
      </c>
      <c r="B128" s="206" t="s">
        <v>109</v>
      </c>
      <c r="C128" s="207" t="s">
        <v>110</v>
      </c>
      <c r="D128" s="208" t="s">
        <v>2702</v>
      </c>
      <c r="E128" s="209">
        <v>1060004</v>
      </c>
      <c r="F128" s="27">
        <f t="shared" si="2"/>
        <v>11882630</v>
      </c>
      <c r="G128" s="124">
        <v>1060004</v>
      </c>
      <c r="H128" s="27">
        <f t="shared" si="3"/>
        <v>11681557</v>
      </c>
      <c r="I128" s="121" t="s">
        <v>13</v>
      </c>
      <c r="J128" s="54" t="s">
        <v>82</v>
      </c>
    </row>
    <row r="129" spans="1:10" ht="25.5">
      <c r="A129" s="119">
        <v>125</v>
      </c>
      <c r="B129" s="206" t="s">
        <v>95</v>
      </c>
      <c r="C129" s="207" t="s">
        <v>1667</v>
      </c>
      <c r="D129" s="208" t="s">
        <v>1730</v>
      </c>
      <c r="E129" s="209">
        <v>61235</v>
      </c>
      <c r="F129" s="27">
        <f t="shared" si="2"/>
        <v>11943865</v>
      </c>
      <c r="G129" s="209">
        <v>55111</v>
      </c>
      <c r="H129" s="27">
        <f t="shared" si="3"/>
        <v>11736668</v>
      </c>
      <c r="I129" s="121" t="s">
        <v>14</v>
      </c>
      <c r="J129" s="54" t="s">
        <v>63</v>
      </c>
    </row>
    <row r="130" spans="1:10" ht="25.5">
      <c r="A130" s="119">
        <v>126</v>
      </c>
      <c r="B130" s="206" t="s">
        <v>95</v>
      </c>
      <c r="C130" s="207" t="s">
        <v>117</v>
      </c>
      <c r="D130" s="208" t="s">
        <v>118</v>
      </c>
      <c r="E130" s="209">
        <v>43284</v>
      </c>
      <c r="F130" s="27">
        <f t="shared" si="2"/>
        <v>11987149</v>
      </c>
      <c r="G130" s="209">
        <v>38956</v>
      </c>
      <c r="H130" s="27">
        <f t="shared" si="3"/>
        <v>11775624</v>
      </c>
      <c r="I130" s="121" t="s">
        <v>14</v>
      </c>
      <c r="J130" s="54" t="s">
        <v>63</v>
      </c>
    </row>
    <row r="131" spans="1:10" ht="25.5">
      <c r="A131" s="119">
        <v>127</v>
      </c>
      <c r="B131" s="206" t="s">
        <v>101</v>
      </c>
      <c r="C131" s="207" t="s">
        <v>3379</v>
      </c>
      <c r="D131" s="208" t="s">
        <v>1757</v>
      </c>
      <c r="E131" s="209">
        <v>10525</v>
      </c>
      <c r="F131" s="27">
        <f t="shared" si="2"/>
        <v>11997674</v>
      </c>
      <c r="G131" s="209">
        <v>9473</v>
      </c>
      <c r="H131" s="27">
        <f t="shared" si="3"/>
        <v>11785097</v>
      </c>
      <c r="I131" s="121" t="s">
        <v>16</v>
      </c>
      <c r="J131" s="54" t="s">
        <v>62</v>
      </c>
    </row>
    <row r="132" spans="1:10" ht="38.25">
      <c r="A132" s="119">
        <v>128</v>
      </c>
      <c r="B132" s="206" t="s">
        <v>1725</v>
      </c>
      <c r="C132" s="207" t="s">
        <v>91</v>
      </c>
      <c r="D132" s="287" t="s">
        <v>3380</v>
      </c>
      <c r="E132" s="209">
        <v>35065</v>
      </c>
      <c r="F132" s="27">
        <f t="shared" si="2"/>
        <v>12032739</v>
      </c>
      <c r="G132" s="209">
        <v>31559</v>
      </c>
      <c r="H132" s="27">
        <f t="shared" si="3"/>
        <v>11816656</v>
      </c>
      <c r="I132" s="121" t="s">
        <v>570</v>
      </c>
      <c r="J132" s="54" t="s">
        <v>1817</v>
      </c>
    </row>
    <row r="133" spans="1:10" ht="38.25">
      <c r="A133" s="119">
        <v>129</v>
      </c>
      <c r="B133" s="206" t="s">
        <v>2707</v>
      </c>
      <c r="C133" s="207" t="s">
        <v>2725</v>
      </c>
      <c r="D133" s="287" t="s">
        <v>3381</v>
      </c>
      <c r="E133" s="209">
        <v>19848</v>
      </c>
      <c r="F133" s="27">
        <f t="shared" si="2"/>
        <v>12052587</v>
      </c>
      <c r="G133" s="209">
        <v>19848</v>
      </c>
      <c r="H133" s="27">
        <f t="shared" si="3"/>
        <v>11836504</v>
      </c>
      <c r="I133" s="121" t="s">
        <v>15</v>
      </c>
      <c r="J133" s="54" t="s">
        <v>672</v>
      </c>
    </row>
    <row r="134" spans="1:10" ht="25.5">
      <c r="A134" s="119">
        <v>130</v>
      </c>
      <c r="B134" s="206" t="s">
        <v>2707</v>
      </c>
      <c r="C134" s="207" t="s">
        <v>2713</v>
      </c>
      <c r="D134" s="208" t="s">
        <v>2714</v>
      </c>
      <c r="E134" s="209">
        <v>15713</v>
      </c>
      <c r="F134" s="27">
        <f t="shared" si="2"/>
        <v>12068300</v>
      </c>
      <c r="G134" s="209">
        <v>15713</v>
      </c>
      <c r="H134" s="27">
        <f t="shared" si="3"/>
        <v>11852217</v>
      </c>
      <c r="I134" s="121" t="s">
        <v>15</v>
      </c>
      <c r="J134" s="54" t="s">
        <v>672</v>
      </c>
    </row>
    <row r="135" spans="1:10">
      <c r="A135" s="119">
        <v>131</v>
      </c>
      <c r="B135" s="206" t="s">
        <v>94</v>
      </c>
      <c r="C135" s="207" t="s">
        <v>113</v>
      </c>
      <c r="D135" s="208" t="s">
        <v>1798</v>
      </c>
      <c r="E135" s="209">
        <v>36129</v>
      </c>
      <c r="F135" s="27">
        <f t="shared" ref="F135:F168" si="4">E135+F134</f>
        <v>12104429</v>
      </c>
      <c r="G135" s="209">
        <v>32516</v>
      </c>
      <c r="H135" s="27">
        <f t="shared" ref="H135:H168" si="5">G135+H134</f>
        <v>11884733</v>
      </c>
      <c r="I135" s="123" t="s">
        <v>52</v>
      </c>
      <c r="J135" s="54" t="s">
        <v>67</v>
      </c>
    </row>
    <row r="136" spans="1:10" ht="51">
      <c r="A136" s="119">
        <v>132</v>
      </c>
      <c r="B136" s="206" t="s">
        <v>109</v>
      </c>
      <c r="C136" s="207" t="s">
        <v>120</v>
      </c>
      <c r="D136" s="208" t="s">
        <v>2704</v>
      </c>
      <c r="E136" s="209">
        <v>55790</v>
      </c>
      <c r="F136" s="27">
        <f t="shared" si="4"/>
        <v>12160219</v>
      </c>
      <c r="G136" s="209">
        <v>55790</v>
      </c>
      <c r="H136" s="27">
        <f t="shared" si="5"/>
        <v>11940523</v>
      </c>
      <c r="I136" s="121" t="s">
        <v>13</v>
      </c>
      <c r="J136" s="54" t="s">
        <v>82</v>
      </c>
    </row>
    <row r="137" spans="1:10" ht="25.5">
      <c r="A137" s="119">
        <v>133</v>
      </c>
      <c r="B137" s="206" t="s">
        <v>107</v>
      </c>
      <c r="C137" s="207" t="s">
        <v>1783</v>
      </c>
      <c r="D137" s="208" t="s">
        <v>1784</v>
      </c>
      <c r="E137" s="209">
        <v>44013</v>
      </c>
      <c r="F137" s="27">
        <f t="shared" si="4"/>
        <v>12204232</v>
      </c>
      <c r="G137" s="209">
        <v>44013</v>
      </c>
      <c r="H137" s="27">
        <f t="shared" si="5"/>
        <v>11984536</v>
      </c>
      <c r="I137" s="121" t="s">
        <v>13</v>
      </c>
      <c r="J137" s="54" t="s">
        <v>82</v>
      </c>
    </row>
    <row r="138" spans="1:10" ht="38.25">
      <c r="A138" s="119">
        <v>134</v>
      </c>
      <c r="B138" s="206" t="s">
        <v>3382</v>
      </c>
      <c r="C138" s="207" t="s">
        <v>1813</v>
      </c>
      <c r="D138" s="208" t="s">
        <v>2727</v>
      </c>
      <c r="E138" s="209">
        <v>167834</v>
      </c>
      <c r="F138" s="27">
        <f t="shared" si="4"/>
        <v>12372066</v>
      </c>
      <c r="G138" s="209">
        <v>167834</v>
      </c>
      <c r="H138" s="27">
        <f t="shared" si="5"/>
        <v>12152370</v>
      </c>
      <c r="I138" s="121" t="s">
        <v>13</v>
      </c>
      <c r="J138" s="54" t="s">
        <v>82</v>
      </c>
    </row>
    <row r="139" spans="1:10" ht="51">
      <c r="A139" s="119">
        <v>135</v>
      </c>
      <c r="B139" s="206" t="s">
        <v>119</v>
      </c>
      <c r="C139" s="207" t="s">
        <v>1694</v>
      </c>
      <c r="D139" s="208" t="s">
        <v>2687</v>
      </c>
      <c r="E139" s="209">
        <v>20675</v>
      </c>
      <c r="F139" s="27">
        <f t="shared" si="4"/>
        <v>12392741</v>
      </c>
      <c r="G139" s="209">
        <v>20675</v>
      </c>
      <c r="H139" s="27">
        <f t="shared" si="5"/>
        <v>12173045</v>
      </c>
      <c r="I139" s="121" t="s">
        <v>13</v>
      </c>
      <c r="J139" s="54" t="s">
        <v>82</v>
      </c>
    </row>
    <row r="140" spans="1:10" ht="25.5">
      <c r="A140" s="119">
        <v>136</v>
      </c>
      <c r="B140" s="206" t="s">
        <v>119</v>
      </c>
      <c r="C140" s="207" t="s">
        <v>3383</v>
      </c>
      <c r="D140" s="287" t="s">
        <v>3384</v>
      </c>
      <c r="E140" s="209">
        <v>20179</v>
      </c>
      <c r="F140" s="27">
        <f t="shared" si="4"/>
        <v>12412920</v>
      </c>
      <c r="G140" s="209">
        <v>20179</v>
      </c>
      <c r="H140" s="27">
        <f t="shared" si="5"/>
        <v>12193224</v>
      </c>
      <c r="I140" s="121" t="s">
        <v>13</v>
      </c>
      <c r="J140" s="54" t="s">
        <v>82</v>
      </c>
    </row>
    <row r="141" spans="1:10" ht="38.25">
      <c r="A141" s="119">
        <v>137</v>
      </c>
      <c r="B141" s="206" t="s">
        <v>3385</v>
      </c>
      <c r="C141" s="207" t="s">
        <v>3386</v>
      </c>
      <c r="D141" s="208" t="s">
        <v>1796</v>
      </c>
      <c r="E141" s="209">
        <v>30033</v>
      </c>
      <c r="F141" s="27">
        <f t="shared" si="4"/>
        <v>12442953</v>
      </c>
      <c r="G141" s="209">
        <v>30033</v>
      </c>
      <c r="H141" s="27">
        <f t="shared" si="5"/>
        <v>12223257</v>
      </c>
      <c r="I141" s="121" t="s">
        <v>13</v>
      </c>
      <c r="J141" s="54" t="s">
        <v>82</v>
      </c>
    </row>
    <row r="142" spans="1:10" ht="38.25">
      <c r="A142" s="119">
        <v>138</v>
      </c>
      <c r="B142" s="206" t="s">
        <v>3385</v>
      </c>
      <c r="C142" s="207" t="s">
        <v>1793</v>
      </c>
      <c r="D142" s="208" t="s">
        <v>1794</v>
      </c>
      <c r="E142" s="209">
        <v>61235</v>
      </c>
      <c r="F142" s="27">
        <f t="shared" si="4"/>
        <v>12504188</v>
      </c>
      <c r="G142" s="209">
        <v>61235</v>
      </c>
      <c r="H142" s="27">
        <f t="shared" si="5"/>
        <v>12284492</v>
      </c>
      <c r="I142" s="121" t="s">
        <v>13</v>
      </c>
      <c r="J142" s="54" t="s">
        <v>82</v>
      </c>
    </row>
    <row r="143" spans="1:10" ht="38.25">
      <c r="A143" s="119">
        <v>139</v>
      </c>
      <c r="B143" s="206" t="s">
        <v>3385</v>
      </c>
      <c r="C143" s="207" t="s">
        <v>105</v>
      </c>
      <c r="D143" s="208" t="s">
        <v>1795</v>
      </c>
      <c r="E143" s="209">
        <v>12438</v>
      </c>
      <c r="F143" s="27">
        <f t="shared" si="4"/>
        <v>12516626</v>
      </c>
      <c r="G143" s="124">
        <v>12438</v>
      </c>
      <c r="H143" s="27">
        <f t="shared" si="5"/>
        <v>12296930</v>
      </c>
      <c r="I143" s="121" t="s">
        <v>13</v>
      </c>
      <c r="J143" s="54" t="s">
        <v>82</v>
      </c>
    </row>
    <row r="144" spans="1:10" ht="25.5">
      <c r="A144" s="119">
        <v>140</v>
      </c>
      <c r="B144" s="206" t="s">
        <v>109</v>
      </c>
      <c r="C144" s="207" t="s">
        <v>3387</v>
      </c>
      <c r="D144" s="208" t="s">
        <v>121</v>
      </c>
      <c r="E144" s="209">
        <v>47840</v>
      </c>
      <c r="F144" s="27">
        <f t="shared" si="4"/>
        <v>12564466</v>
      </c>
      <c r="G144" s="209">
        <v>47840</v>
      </c>
      <c r="H144" s="27">
        <f t="shared" si="5"/>
        <v>12344770</v>
      </c>
      <c r="I144" s="121" t="s">
        <v>13</v>
      </c>
      <c r="J144" s="54" t="s">
        <v>82</v>
      </c>
    </row>
    <row r="145" spans="1:10" ht="38.25">
      <c r="A145" s="119">
        <v>141</v>
      </c>
      <c r="B145" s="206" t="s">
        <v>109</v>
      </c>
      <c r="C145" s="207" t="s">
        <v>1799</v>
      </c>
      <c r="D145" s="208" t="s">
        <v>1800</v>
      </c>
      <c r="E145" s="209">
        <v>19136</v>
      </c>
      <c r="F145" s="27">
        <f t="shared" si="4"/>
        <v>12583602</v>
      </c>
      <c r="G145" s="209">
        <v>19136</v>
      </c>
      <c r="H145" s="27">
        <f t="shared" si="5"/>
        <v>12363906</v>
      </c>
      <c r="I145" s="121" t="s">
        <v>13</v>
      </c>
      <c r="J145" s="54" t="s">
        <v>82</v>
      </c>
    </row>
    <row r="146" spans="1:10" ht="25.5">
      <c r="A146" s="119">
        <v>142</v>
      </c>
      <c r="B146" s="206" t="s">
        <v>109</v>
      </c>
      <c r="C146" s="207" t="s">
        <v>1801</v>
      </c>
      <c r="D146" s="208" t="s">
        <v>1802</v>
      </c>
      <c r="E146" s="209">
        <v>95680</v>
      </c>
      <c r="F146" s="27">
        <f t="shared" si="4"/>
        <v>12679282</v>
      </c>
      <c r="G146" s="209">
        <v>95680</v>
      </c>
      <c r="H146" s="27">
        <f t="shared" si="5"/>
        <v>12459586</v>
      </c>
      <c r="I146" s="121" t="s">
        <v>13</v>
      </c>
      <c r="J146" s="54" t="s">
        <v>82</v>
      </c>
    </row>
    <row r="147" spans="1:10" ht="25.5">
      <c r="A147" s="119">
        <v>143</v>
      </c>
      <c r="B147" s="206" t="s">
        <v>109</v>
      </c>
      <c r="C147" s="207" t="s">
        <v>1803</v>
      </c>
      <c r="D147" s="208" t="s">
        <v>2712</v>
      </c>
      <c r="E147" s="209">
        <v>57408</v>
      </c>
      <c r="F147" s="27">
        <f t="shared" si="4"/>
        <v>12736690</v>
      </c>
      <c r="G147" s="209">
        <v>57408</v>
      </c>
      <c r="H147" s="27">
        <f t="shared" si="5"/>
        <v>12516994</v>
      </c>
      <c r="I147" s="121" t="s">
        <v>13</v>
      </c>
      <c r="J147" s="54" t="s">
        <v>82</v>
      </c>
    </row>
    <row r="148" spans="1:10">
      <c r="A148" s="119">
        <v>144</v>
      </c>
      <c r="B148" s="206" t="s">
        <v>109</v>
      </c>
      <c r="C148" s="207" t="s">
        <v>1804</v>
      </c>
      <c r="D148" s="208" t="s">
        <v>1805</v>
      </c>
      <c r="E148" s="209">
        <v>61235</v>
      </c>
      <c r="F148" s="27">
        <f t="shared" si="4"/>
        <v>12797925</v>
      </c>
      <c r="G148" s="209">
        <v>61235</v>
      </c>
      <c r="H148" s="27">
        <f t="shared" si="5"/>
        <v>12578229</v>
      </c>
      <c r="I148" s="121" t="s">
        <v>13</v>
      </c>
      <c r="J148" s="54" t="s">
        <v>82</v>
      </c>
    </row>
    <row r="149" spans="1:10" ht="25.5">
      <c r="A149" s="119">
        <v>145</v>
      </c>
      <c r="B149" s="206" t="s">
        <v>109</v>
      </c>
      <c r="C149" s="207" t="s">
        <v>1737</v>
      </c>
      <c r="D149" s="208" t="s">
        <v>1738</v>
      </c>
      <c r="E149" s="209">
        <v>78458</v>
      </c>
      <c r="F149" s="27">
        <f t="shared" si="4"/>
        <v>12876383</v>
      </c>
      <c r="G149" s="209">
        <v>78458</v>
      </c>
      <c r="H149" s="27">
        <f t="shared" si="5"/>
        <v>12656687</v>
      </c>
      <c r="I149" s="121" t="s">
        <v>13</v>
      </c>
      <c r="J149" s="54" t="s">
        <v>82</v>
      </c>
    </row>
    <row r="150" spans="1:10" ht="25.5">
      <c r="A150" s="119">
        <v>146</v>
      </c>
      <c r="B150" s="206" t="s">
        <v>3388</v>
      </c>
      <c r="C150" s="207" t="s">
        <v>1740</v>
      </c>
      <c r="D150" s="208" t="s">
        <v>1807</v>
      </c>
      <c r="E150" s="209">
        <v>61235</v>
      </c>
      <c r="F150" s="27">
        <f t="shared" si="4"/>
        <v>12937618</v>
      </c>
      <c r="G150" s="209">
        <v>61235</v>
      </c>
      <c r="H150" s="27">
        <f t="shared" si="5"/>
        <v>12717922</v>
      </c>
      <c r="I150" s="121" t="s">
        <v>13</v>
      </c>
      <c r="J150" s="54" t="s">
        <v>82</v>
      </c>
    </row>
    <row r="151" spans="1:10" ht="25.5">
      <c r="A151" s="119">
        <v>147</v>
      </c>
      <c r="B151" s="206" t="s">
        <v>3388</v>
      </c>
      <c r="C151" s="207" t="s">
        <v>84</v>
      </c>
      <c r="D151" s="208" t="s">
        <v>2717</v>
      </c>
      <c r="E151" s="209">
        <v>44013</v>
      </c>
      <c r="F151" s="27">
        <f t="shared" si="4"/>
        <v>12981631</v>
      </c>
      <c r="G151" s="209">
        <v>44013</v>
      </c>
      <c r="H151" s="27">
        <f t="shared" si="5"/>
        <v>12761935</v>
      </c>
      <c r="I151" s="121" t="s">
        <v>13</v>
      </c>
      <c r="J151" s="54" t="s">
        <v>82</v>
      </c>
    </row>
    <row r="152" spans="1:10" ht="38.25">
      <c r="A152" s="119">
        <v>148</v>
      </c>
      <c r="B152" s="206" t="s">
        <v>3389</v>
      </c>
      <c r="C152" s="207" t="s">
        <v>1808</v>
      </c>
      <c r="D152" s="208" t="s">
        <v>1809</v>
      </c>
      <c r="E152" s="209">
        <v>80371</v>
      </c>
      <c r="F152" s="27">
        <f t="shared" si="4"/>
        <v>13062002</v>
      </c>
      <c r="G152" s="209">
        <v>80371</v>
      </c>
      <c r="H152" s="27">
        <f t="shared" si="5"/>
        <v>12842306</v>
      </c>
      <c r="I152" s="121" t="s">
        <v>13</v>
      </c>
      <c r="J152" s="54" t="s">
        <v>82</v>
      </c>
    </row>
    <row r="153" spans="1:10" ht="25.5">
      <c r="A153" s="119">
        <v>149</v>
      </c>
      <c r="B153" s="206" t="s">
        <v>3370</v>
      </c>
      <c r="C153" s="207" t="s">
        <v>1709</v>
      </c>
      <c r="D153" s="208" t="s">
        <v>2726</v>
      </c>
      <c r="E153" s="209">
        <v>45934</v>
      </c>
      <c r="F153" s="27">
        <f t="shared" si="4"/>
        <v>13107936</v>
      </c>
      <c r="G153" s="209">
        <v>45934</v>
      </c>
      <c r="H153" s="27">
        <f t="shared" si="5"/>
        <v>12888240</v>
      </c>
      <c r="I153" s="121" t="s">
        <v>13</v>
      </c>
      <c r="J153" s="54" t="s">
        <v>82</v>
      </c>
    </row>
    <row r="154" spans="1:10" ht="25.5">
      <c r="A154" s="119">
        <v>150</v>
      </c>
      <c r="B154" s="206" t="s">
        <v>2707</v>
      </c>
      <c r="C154" s="207" t="s">
        <v>2719</v>
      </c>
      <c r="D154" s="208" t="s">
        <v>3390</v>
      </c>
      <c r="E154" s="209">
        <v>103127</v>
      </c>
      <c r="F154" s="27">
        <f t="shared" si="4"/>
        <v>13211063</v>
      </c>
      <c r="G154" s="124">
        <v>103127</v>
      </c>
      <c r="H154" s="27">
        <f t="shared" si="5"/>
        <v>12991367</v>
      </c>
      <c r="I154" s="121" t="s">
        <v>15</v>
      </c>
      <c r="J154" s="54" t="s">
        <v>672</v>
      </c>
    </row>
    <row r="155" spans="1:10" ht="38.25">
      <c r="A155" s="119">
        <v>151</v>
      </c>
      <c r="B155" s="206" t="s">
        <v>2707</v>
      </c>
      <c r="C155" s="207" t="s">
        <v>3391</v>
      </c>
      <c r="D155" s="287" t="s">
        <v>3392</v>
      </c>
      <c r="E155" s="209">
        <v>12405</v>
      </c>
      <c r="F155" s="27">
        <f t="shared" si="4"/>
        <v>13223468</v>
      </c>
      <c r="G155" s="124">
        <v>12405</v>
      </c>
      <c r="H155" s="27">
        <f t="shared" si="5"/>
        <v>13003772</v>
      </c>
      <c r="I155" s="121" t="s">
        <v>15</v>
      </c>
      <c r="J155" s="54" t="s">
        <v>672</v>
      </c>
    </row>
    <row r="156" spans="1:10">
      <c r="A156" s="119">
        <v>152</v>
      </c>
      <c r="B156" s="206" t="s">
        <v>2707</v>
      </c>
      <c r="C156" s="207" t="s">
        <v>2723</v>
      </c>
      <c r="D156" s="208" t="s">
        <v>2724</v>
      </c>
      <c r="E156" s="209">
        <v>27337</v>
      </c>
      <c r="F156" s="27">
        <f t="shared" si="4"/>
        <v>13250805</v>
      </c>
      <c r="G156" s="124">
        <v>27337</v>
      </c>
      <c r="H156" s="27">
        <f t="shared" si="5"/>
        <v>13031109</v>
      </c>
      <c r="I156" s="121" t="s">
        <v>15</v>
      </c>
      <c r="J156" s="54" t="s">
        <v>672</v>
      </c>
    </row>
    <row r="157" spans="1:10" ht="38.25">
      <c r="A157" s="119">
        <v>153</v>
      </c>
      <c r="B157" s="206" t="s">
        <v>115</v>
      </c>
      <c r="C157" s="207" t="s">
        <v>1797</v>
      </c>
      <c r="D157" s="208" t="s">
        <v>2706</v>
      </c>
      <c r="E157" s="209">
        <v>37100</v>
      </c>
      <c r="F157" s="27">
        <f t="shared" si="4"/>
        <v>13287905</v>
      </c>
      <c r="G157" s="124">
        <v>37100</v>
      </c>
      <c r="H157" s="27">
        <f t="shared" si="5"/>
        <v>13068209</v>
      </c>
      <c r="I157" s="121" t="s">
        <v>1816</v>
      </c>
      <c r="J157" s="54" t="s">
        <v>68</v>
      </c>
    </row>
    <row r="158" spans="1:10" ht="25.5">
      <c r="A158" s="119">
        <v>154</v>
      </c>
      <c r="B158" s="206" t="s">
        <v>3393</v>
      </c>
      <c r="C158" s="207" t="s">
        <v>1733</v>
      </c>
      <c r="D158" s="208" t="s">
        <v>1734</v>
      </c>
      <c r="E158" s="209">
        <v>42400</v>
      </c>
      <c r="F158" s="27">
        <f t="shared" si="4"/>
        <v>13330305</v>
      </c>
      <c r="G158" s="124">
        <v>42400</v>
      </c>
      <c r="H158" s="27">
        <f t="shared" si="5"/>
        <v>13110609</v>
      </c>
      <c r="I158" s="121" t="s">
        <v>11</v>
      </c>
      <c r="J158" s="54" t="s">
        <v>65</v>
      </c>
    </row>
    <row r="159" spans="1:10" ht="38.25">
      <c r="A159" s="119">
        <v>155</v>
      </c>
      <c r="B159" s="206" t="s">
        <v>119</v>
      </c>
      <c r="C159" s="207" t="s">
        <v>1806</v>
      </c>
      <c r="D159" s="208" t="s">
        <v>2718</v>
      </c>
      <c r="E159" s="209">
        <v>207650</v>
      </c>
      <c r="F159" s="27">
        <f t="shared" si="4"/>
        <v>13537955</v>
      </c>
      <c r="G159" s="124">
        <v>207650</v>
      </c>
      <c r="H159" s="27">
        <f t="shared" si="5"/>
        <v>13318259</v>
      </c>
      <c r="I159" s="121" t="s">
        <v>13</v>
      </c>
      <c r="J159" s="54" t="s">
        <v>82</v>
      </c>
    </row>
    <row r="160" spans="1:10" ht="38.25">
      <c r="A160" s="119">
        <v>156</v>
      </c>
      <c r="B160" s="206" t="s">
        <v>3393</v>
      </c>
      <c r="C160" s="207" t="s">
        <v>2715</v>
      </c>
      <c r="D160" s="208" t="s">
        <v>2716</v>
      </c>
      <c r="E160" s="209">
        <v>75556</v>
      </c>
      <c r="F160" s="27">
        <f t="shared" si="4"/>
        <v>13613511</v>
      </c>
      <c r="G160" s="124">
        <v>75556</v>
      </c>
      <c r="H160" s="27">
        <f t="shared" si="5"/>
        <v>13393815</v>
      </c>
      <c r="I160" s="121" t="s">
        <v>11</v>
      </c>
      <c r="J160" s="54" t="s">
        <v>65</v>
      </c>
    </row>
    <row r="161" spans="1:10" ht="25.5">
      <c r="A161" s="119">
        <v>157</v>
      </c>
      <c r="B161" s="206" t="s">
        <v>119</v>
      </c>
      <c r="C161" s="207" t="s">
        <v>1781</v>
      </c>
      <c r="D161" s="287" t="s">
        <v>3394</v>
      </c>
      <c r="E161" s="209">
        <v>82700</v>
      </c>
      <c r="F161" s="27">
        <f t="shared" si="4"/>
        <v>13696211</v>
      </c>
      <c r="G161" s="124">
        <v>82700</v>
      </c>
      <c r="H161" s="27">
        <f t="shared" si="5"/>
        <v>13476515</v>
      </c>
      <c r="I161" s="121" t="s">
        <v>13</v>
      </c>
      <c r="J161" s="54" t="s">
        <v>82</v>
      </c>
    </row>
    <row r="162" spans="1:10" ht="25.5">
      <c r="A162" s="119">
        <v>158</v>
      </c>
      <c r="B162" s="206" t="s">
        <v>3382</v>
      </c>
      <c r="C162" s="207" t="s">
        <v>84</v>
      </c>
      <c r="D162" s="208" t="s">
        <v>2722</v>
      </c>
      <c r="E162" s="209">
        <v>66250</v>
      </c>
      <c r="F162" s="27">
        <f t="shared" si="4"/>
        <v>13762461</v>
      </c>
      <c r="G162" s="124">
        <v>66250</v>
      </c>
      <c r="H162" s="27">
        <f t="shared" si="5"/>
        <v>13542765</v>
      </c>
      <c r="I162" s="121" t="s">
        <v>13</v>
      </c>
      <c r="J162" s="54" t="s">
        <v>82</v>
      </c>
    </row>
    <row r="163" spans="1:10" ht="25.5">
      <c r="A163" s="119">
        <v>159</v>
      </c>
      <c r="B163" s="206" t="s">
        <v>3382</v>
      </c>
      <c r="C163" s="207" t="s">
        <v>1810</v>
      </c>
      <c r="D163" s="208" t="s">
        <v>2720</v>
      </c>
      <c r="E163" s="209">
        <v>55756</v>
      </c>
      <c r="F163" s="27">
        <f t="shared" si="4"/>
        <v>13818217</v>
      </c>
      <c r="G163" s="124">
        <v>55756</v>
      </c>
      <c r="H163" s="27">
        <f t="shared" si="5"/>
        <v>13598521</v>
      </c>
      <c r="I163" s="121" t="s">
        <v>13</v>
      </c>
      <c r="J163" s="54" t="s">
        <v>82</v>
      </c>
    </row>
    <row r="164" spans="1:10" ht="25.5">
      <c r="A164" s="119">
        <v>160</v>
      </c>
      <c r="B164" s="206" t="s">
        <v>3382</v>
      </c>
      <c r="C164" s="207" t="s">
        <v>96</v>
      </c>
      <c r="D164" s="208" t="s">
        <v>2721</v>
      </c>
      <c r="E164" s="209">
        <v>132501</v>
      </c>
      <c r="F164" s="27">
        <f t="shared" si="4"/>
        <v>13950718</v>
      </c>
      <c r="G164" s="124">
        <v>132501</v>
      </c>
      <c r="H164" s="27">
        <f t="shared" si="5"/>
        <v>13731022</v>
      </c>
      <c r="I164" s="121" t="s">
        <v>13</v>
      </c>
      <c r="J164" s="54" t="s">
        <v>82</v>
      </c>
    </row>
    <row r="165" spans="1:10" ht="25.5">
      <c r="A165" s="119">
        <v>161</v>
      </c>
      <c r="B165" s="206" t="s">
        <v>119</v>
      </c>
      <c r="C165" s="207" t="s">
        <v>1811</v>
      </c>
      <c r="D165" s="208" t="s">
        <v>1812</v>
      </c>
      <c r="E165" s="209">
        <v>26500</v>
      </c>
      <c r="F165" s="27">
        <f t="shared" si="4"/>
        <v>13977218</v>
      </c>
      <c r="G165" s="124">
        <v>26500</v>
      </c>
      <c r="H165" s="27">
        <f t="shared" si="5"/>
        <v>13757522</v>
      </c>
      <c r="I165" s="121" t="s">
        <v>13</v>
      </c>
      <c r="J165" s="54" t="s">
        <v>82</v>
      </c>
    </row>
    <row r="166" spans="1:10">
      <c r="A166" s="119">
        <v>162</v>
      </c>
      <c r="B166" s="206" t="s">
        <v>119</v>
      </c>
      <c r="C166" s="207" t="s">
        <v>1709</v>
      </c>
      <c r="D166" s="208" t="s">
        <v>1814</v>
      </c>
      <c r="E166" s="209">
        <v>128144</v>
      </c>
      <c r="F166" s="27">
        <f t="shared" si="4"/>
        <v>14105362</v>
      </c>
      <c r="G166" s="124">
        <v>128144</v>
      </c>
      <c r="H166" s="27">
        <f t="shared" si="5"/>
        <v>13885666</v>
      </c>
      <c r="I166" s="121" t="s">
        <v>13</v>
      </c>
      <c r="J166" s="54" t="s">
        <v>82</v>
      </c>
    </row>
    <row r="167" spans="1:10">
      <c r="A167" s="119">
        <v>163</v>
      </c>
      <c r="B167" s="206" t="s">
        <v>119</v>
      </c>
      <c r="C167" s="207" t="s">
        <v>84</v>
      </c>
      <c r="D167" s="208" t="s">
        <v>1815</v>
      </c>
      <c r="E167" s="209">
        <v>54538</v>
      </c>
      <c r="F167" s="27">
        <f t="shared" si="4"/>
        <v>14159900</v>
      </c>
      <c r="G167" s="124">
        <v>54538</v>
      </c>
      <c r="H167" s="27">
        <f t="shared" si="5"/>
        <v>13940204</v>
      </c>
      <c r="I167" s="121" t="s">
        <v>13</v>
      </c>
      <c r="J167" s="54" t="s">
        <v>82</v>
      </c>
    </row>
    <row r="168" spans="1:10" ht="26.25" thickBot="1">
      <c r="A168" s="119">
        <v>164</v>
      </c>
      <c r="B168" s="211" t="s">
        <v>2728</v>
      </c>
      <c r="C168" s="212" t="s">
        <v>2729</v>
      </c>
      <c r="D168" s="213" t="s">
        <v>2730</v>
      </c>
      <c r="E168" s="214">
        <v>58092</v>
      </c>
      <c r="F168" s="82">
        <f t="shared" si="4"/>
        <v>14217992</v>
      </c>
      <c r="G168" s="215">
        <v>58092</v>
      </c>
      <c r="H168" s="82">
        <f t="shared" si="5"/>
        <v>13998296</v>
      </c>
      <c r="I168" s="122" t="s">
        <v>13</v>
      </c>
      <c r="J168" s="120" t="s">
        <v>82</v>
      </c>
    </row>
    <row r="169" spans="1:10" ht="13.5" thickTop="1">
      <c r="A169" s="55"/>
      <c r="B169" s="67"/>
      <c r="C169" s="67"/>
      <c r="D169" s="81" t="s">
        <v>86</v>
      </c>
      <c r="E169" s="81">
        <f>SUM(E5:E168)</f>
        <v>14217992</v>
      </c>
      <c r="F169" s="27" t="s">
        <v>23</v>
      </c>
      <c r="G169" s="81"/>
      <c r="H169" s="27">
        <f>SUM(G5:G168)</f>
        <v>13998296</v>
      </c>
      <c r="I169" s="55"/>
      <c r="J169" s="55"/>
    </row>
    <row r="170" spans="1:10">
      <c r="E170" s="108"/>
      <c r="F170" s="108"/>
      <c r="G170" s="108"/>
      <c r="H170" s="108"/>
    </row>
    <row r="171" spans="1:10">
      <c r="E171" s="108"/>
      <c r="F171" s="108"/>
      <c r="G171" s="108"/>
      <c r="H171" s="108"/>
    </row>
    <row r="172" spans="1:10">
      <c r="E172" s="108"/>
      <c r="F172" s="108"/>
      <c r="G172" s="108"/>
      <c r="H172" s="108"/>
    </row>
    <row r="173" spans="1:10">
      <c r="E173" s="108"/>
      <c r="F173" s="108"/>
      <c r="G173" s="108"/>
      <c r="H173" s="108"/>
    </row>
    <row r="174" spans="1:10">
      <c r="E174" s="109"/>
      <c r="F174" s="108"/>
      <c r="G174" s="109"/>
      <c r="H174" s="108"/>
    </row>
    <row r="175" spans="1:10">
      <c r="E175" s="108"/>
      <c r="F175" s="108"/>
      <c r="G175" s="108"/>
      <c r="H175" s="108"/>
    </row>
    <row r="176" spans="1:10">
      <c r="E176" s="108"/>
      <c r="F176" s="108"/>
      <c r="G176" s="108"/>
      <c r="H176" s="108"/>
    </row>
    <row r="177" spans="5:8">
      <c r="E177" s="108"/>
      <c r="F177" s="108"/>
      <c r="G177" s="108"/>
      <c r="H177" s="108"/>
    </row>
    <row r="178" spans="5:8">
      <c r="E178" s="108"/>
      <c r="F178" s="108"/>
      <c r="G178" s="108"/>
      <c r="H178" s="108"/>
    </row>
    <row r="179" spans="5:8">
      <c r="E179" s="108"/>
      <c r="F179" s="108"/>
      <c r="G179" s="108"/>
      <c r="H179" s="108"/>
    </row>
    <row r="180" spans="5:8">
      <c r="E180" s="108"/>
      <c r="F180" s="108"/>
      <c r="G180" s="108"/>
      <c r="H180" s="108"/>
    </row>
    <row r="181" spans="5:8">
      <c r="E181" s="108"/>
      <c r="F181" s="108"/>
      <c r="G181" s="108"/>
      <c r="H181" s="108"/>
    </row>
    <row r="182" spans="5:8">
      <c r="E182" s="108"/>
      <c r="F182" s="108"/>
      <c r="G182" s="108"/>
      <c r="H182" s="108"/>
    </row>
    <row r="183" spans="5:8">
      <c r="E183" s="108"/>
      <c r="F183" s="108"/>
      <c r="G183" s="108"/>
      <c r="H183" s="108"/>
    </row>
    <row r="184" spans="5:8">
      <c r="E184" s="108"/>
      <c r="F184" s="108"/>
      <c r="G184" s="108"/>
      <c r="H184" s="108"/>
    </row>
    <row r="185" spans="5:8">
      <c r="E185" s="108"/>
      <c r="F185" s="108"/>
      <c r="G185" s="108"/>
      <c r="H185" s="108"/>
    </row>
    <row r="186" spans="5:8">
      <c r="E186" s="108"/>
      <c r="F186" s="108"/>
      <c r="G186" s="108"/>
      <c r="H186" s="108"/>
    </row>
    <row r="187" spans="5:8">
      <c r="E187" s="108"/>
      <c r="F187" s="108"/>
      <c r="G187" s="108"/>
      <c r="H187" s="108"/>
    </row>
    <row r="188" spans="5:8">
      <c r="E188" s="108"/>
      <c r="F188" s="108"/>
      <c r="G188" s="108"/>
      <c r="H188" s="108"/>
    </row>
    <row r="189" spans="5:8">
      <c r="E189" s="108"/>
      <c r="F189" s="108"/>
      <c r="G189" s="108"/>
      <c r="H189" s="108"/>
    </row>
    <row r="190" spans="5:8">
      <c r="E190" s="108"/>
      <c r="F190" s="108"/>
      <c r="G190" s="108"/>
      <c r="H190" s="108"/>
    </row>
    <row r="191" spans="5:8">
      <c r="E191" s="108"/>
      <c r="F191" s="108"/>
      <c r="G191" s="108"/>
      <c r="H191" s="108"/>
    </row>
    <row r="192" spans="5:8">
      <c r="E192" s="108"/>
      <c r="F192" s="108"/>
      <c r="G192" s="108"/>
      <c r="H192" s="108"/>
    </row>
    <row r="193" spans="5:8">
      <c r="E193" s="108"/>
      <c r="F193" s="108"/>
      <c r="G193" s="108"/>
      <c r="H193" s="108"/>
    </row>
    <row r="194" spans="5:8">
      <c r="E194" s="108"/>
      <c r="F194" s="108"/>
      <c r="G194" s="108"/>
      <c r="H194" s="108"/>
    </row>
    <row r="195" spans="5:8">
      <c r="E195" s="108"/>
      <c r="F195" s="108"/>
      <c r="G195" s="108"/>
      <c r="H195" s="108"/>
    </row>
    <row r="196" spans="5:8">
      <c r="E196" s="108"/>
      <c r="F196" s="108"/>
      <c r="G196" s="108"/>
      <c r="H196" s="108"/>
    </row>
    <row r="197" spans="5:8">
      <c r="E197" s="108"/>
      <c r="F197" s="108"/>
      <c r="G197" s="108"/>
      <c r="H197" s="108"/>
    </row>
    <row r="198" spans="5:8">
      <c r="E198" s="108"/>
      <c r="F198" s="108"/>
      <c r="G198" s="108"/>
      <c r="H198" s="108"/>
    </row>
    <row r="199" spans="5:8">
      <c r="E199" s="108"/>
      <c r="F199" s="108"/>
      <c r="G199" s="108"/>
      <c r="H199" s="108"/>
    </row>
    <row r="200" spans="5:8">
      <c r="E200" s="108"/>
      <c r="F200" s="108"/>
      <c r="G200" s="108"/>
      <c r="H200" s="108"/>
    </row>
    <row r="201" spans="5:8">
      <c r="E201" s="108"/>
      <c r="F201" s="108"/>
      <c r="G201" s="108"/>
      <c r="H201" s="108"/>
    </row>
    <row r="202" spans="5:8">
      <c r="E202" s="108"/>
      <c r="F202" s="108"/>
      <c r="G202" s="108"/>
      <c r="H202" s="108"/>
    </row>
    <row r="203" spans="5:8">
      <c r="E203" s="108"/>
      <c r="F203" s="108"/>
      <c r="G203" s="108"/>
      <c r="H203" s="108"/>
    </row>
    <row r="204" spans="5:8">
      <c r="E204" s="108"/>
      <c r="F204" s="108"/>
      <c r="G204" s="108"/>
      <c r="H204" s="108"/>
    </row>
    <row r="205" spans="5:8">
      <c r="E205" s="108"/>
      <c r="F205" s="108"/>
      <c r="G205" s="108"/>
      <c r="H205" s="108"/>
    </row>
    <row r="206" spans="5:8">
      <c r="E206" s="108"/>
      <c r="F206" s="108"/>
      <c r="G206" s="108"/>
      <c r="H206" s="108"/>
    </row>
    <row r="207" spans="5:8">
      <c r="E207" s="108"/>
      <c r="F207" s="108"/>
      <c r="G207" s="108"/>
      <c r="H207" s="108"/>
    </row>
    <row r="208" spans="5:8">
      <c r="E208" s="108"/>
      <c r="F208" s="108"/>
      <c r="G208" s="108"/>
      <c r="H208" s="108"/>
    </row>
    <row r="209" spans="5:8">
      <c r="E209" s="108"/>
      <c r="F209" s="108"/>
      <c r="G209" s="108"/>
      <c r="H209" s="108"/>
    </row>
    <row r="210" spans="5:8">
      <c r="E210" s="108"/>
      <c r="F210" s="108"/>
      <c r="G210" s="108"/>
      <c r="H210" s="108"/>
    </row>
    <row r="211" spans="5:8">
      <c r="E211" s="108"/>
      <c r="F211" s="108"/>
      <c r="G211" s="108"/>
      <c r="H211" s="108"/>
    </row>
    <row r="212" spans="5:8">
      <c r="E212" s="108"/>
      <c r="F212" s="108"/>
      <c r="G212" s="108"/>
      <c r="H212" s="108"/>
    </row>
    <row r="213" spans="5:8">
      <c r="E213" s="108"/>
      <c r="F213" s="108"/>
      <c r="G213" s="108"/>
      <c r="H213" s="108"/>
    </row>
    <row r="214" spans="5:8">
      <c r="E214" s="108"/>
      <c r="F214" s="108"/>
      <c r="G214" s="108"/>
      <c r="H214" s="108"/>
    </row>
    <row r="215" spans="5:8">
      <c r="E215" s="108"/>
      <c r="F215" s="108"/>
      <c r="G215" s="108"/>
      <c r="H215" s="108"/>
    </row>
    <row r="216" spans="5:8">
      <c r="E216" s="108"/>
      <c r="F216" s="108"/>
      <c r="G216" s="108"/>
      <c r="H216" s="108"/>
    </row>
    <row r="217" spans="5:8">
      <c r="E217" s="108"/>
      <c r="F217" s="108"/>
      <c r="G217" s="108"/>
      <c r="H217" s="108"/>
    </row>
    <row r="218" spans="5:8">
      <c r="E218" s="108"/>
      <c r="F218" s="108"/>
      <c r="G218" s="108"/>
      <c r="H218" s="108"/>
    </row>
    <row r="219" spans="5:8">
      <c r="E219" s="108"/>
      <c r="F219" s="108"/>
      <c r="G219" s="108"/>
      <c r="H219" s="108"/>
    </row>
    <row r="220" spans="5:8">
      <c r="E220" s="108"/>
      <c r="F220" s="108"/>
      <c r="G220" s="108"/>
      <c r="H220" s="108"/>
    </row>
    <row r="221" spans="5:8">
      <c r="E221" s="108"/>
      <c r="F221" s="108"/>
      <c r="G221" s="108"/>
      <c r="H221" s="108"/>
    </row>
    <row r="222" spans="5:8">
      <c r="E222" s="108"/>
      <c r="F222" s="108"/>
      <c r="G222" s="108"/>
      <c r="H222" s="108"/>
    </row>
    <row r="223" spans="5:8">
      <c r="E223" s="108"/>
      <c r="F223" s="108"/>
      <c r="G223" s="108"/>
      <c r="H223" s="108"/>
    </row>
    <row r="224" spans="5:8">
      <c r="E224" s="108"/>
      <c r="F224" s="108"/>
      <c r="G224" s="108"/>
      <c r="H224" s="108"/>
    </row>
    <row r="225" spans="5:8">
      <c r="E225" s="108"/>
      <c r="F225" s="108"/>
      <c r="G225" s="108"/>
      <c r="H225" s="108"/>
    </row>
    <row r="226" spans="5:8">
      <c r="E226" s="108"/>
      <c r="F226" s="108"/>
      <c r="G226" s="108"/>
      <c r="H226" s="108"/>
    </row>
    <row r="227" spans="5:8">
      <c r="E227" s="108"/>
      <c r="F227" s="108"/>
      <c r="G227" s="108"/>
      <c r="H227" s="108"/>
    </row>
    <row r="228" spans="5:8">
      <c r="E228" s="108"/>
      <c r="F228" s="108"/>
      <c r="G228" s="108"/>
      <c r="H228" s="108"/>
    </row>
    <row r="229" spans="5:8">
      <c r="E229" s="108"/>
      <c r="F229" s="108"/>
      <c r="G229" s="108"/>
      <c r="H229" s="108"/>
    </row>
    <row r="230" spans="5:8">
      <c r="E230" s="108"/>
      <c r="F230" s="108"/>
      <c r="G230" s="108"/>
      <c r="H230" s="108"/>
    </row>
    <row r="231" spans="5:8">
      <c r="E231" s="108"/>
      <c r="F231" s="108"/>
      <c r="G231" s="108"/>
      <c r="H231" s="108"/>
    </row>
    <row r="232" spans="5:8">
      <c r="E232" s="108"/>
      <c r="F232" s="108"/>
      <c r="G232" s="108"/>
      <c r="H232" s="108"/>
    </row>
    <row r="233" spans="5:8">
      <c r="E233" s="108"/>
      <c r="F233" s="108"/>
      <c r="G233" s="108"/>
      <c r="H233" s="108"/>
    </row>
    <row r="234" spans="5:8">
      <c r="E234" s="108"/>
      <c r="F234" s="108"/>
      <c r="G234" s="108"/>
      <c r="H234" s="108"/>
    </row>
    <row r="235" spans="5:8">
      <c r="E235" s="108"/>
      <c r="F235" s="108"/>
      <c r="G235" s="108"/>
      <c r="H235" s="108"/>
    </row>
    <row r="236" spans="5:8">
      <c r="E236" s="108"/>
      <c r="F236" s="108"/>
      <c r="G236" s="108"/>
      <c r="H236" s="108"/>
    </row>
    <row r="237" spans="5:8">
      <c r="E237" s="108"/>
      <c r="F237" s="108"/>
      <c r="G237" s="108"/>
      <c r="H237" s="108"/>
    </row>
    <row r="238" spans="5:8">
      <c r="E238" s="108"/>
      <c r="F238" s="108"/>
      <c r="G238" s="108"/>
      <c r="H238" s="108"/>
    </row>
    <row r="239" spans="5:8">
      <c r="E239" s="108"/>
      <c r="F239" s="108"/>
      <c r="G239" s="108"/>
      <c r="H239" s="108"/>
    </row>
    <row r="240" spans="5:8">
      <c r="E240" s="108"/>
      <c r="F240" s="108"/>
      <c r="G240" s="108"/>
      <c r="H240" s="108"/>
    </row>
    <row r="241" spans="5:8">
      <c r="E241" s="108"/>
      <c r="F241" s="108"/>
      <c r="G241" s="108"/>
      <c r="H241" s="108"/>
    </row>
    <row r="242" spans="5:8">
      <c r="E242" s="108"/>
      <c r="F242" s="108"/>
      <c r="G242" s="108"/>
      <c r="H242" s="108"/>
    </row>
    <row r="243" spans="5:8">
      <c r="E243" s="108"/>
      <c r="F243" s="108"/>
      <c r="G243" s="108"/>
      <c r="H243" s="108"/>
    </row>
    <row r="244" spans="5:8">
      <c r="E244" s="108"/>
      <c r="F244" s="108"/>
      <c r="G244" s="108"/>
      <c r="H244" s="108"/>
    </row>
    <row r="245" spans="5:8">
      <c r="E245" s="108"/>
      <c r="F245" s="108"/>
      <c r="G245" s="108"/>
      <c r="H245" s="108"/>
    </row>
    <row r="246" spans="5:8">
      <c r="E246" s="108"/>
      <c r="F246" s="108"/>
      <c r="G246" s="108"/>
      <c r="H246" s="108"/>
    </row>
    <row r="247" spans="5:8">
      <c r="E247" s="108"/>
      <c r="F247" s="108"/>
      <c r="G247" s="108"/>
      <c r="H247" s="108"/>
    </row>
    <row r="248" spans="5:8">
      <c r="E248" s="108"/>
      <c r="F248" s="108"/>
      <c r="G248" s="108"/>
      <c r="H248" s="108"/>
    </row>
    <row r="249" spans="5:8">
      <c r="E249" s="108"/>
      <c r="F249" s="108"/>
      <c r="G249" s="108"/>
      <c r="H249" s="108"/>
    </row>
    <row r="250" spans="5:8">
      <c r="E250" s="108"/>
      <c r="F250" s="108"/>
      <c r="G250" s="108"/>
      <c r="H250" s="108"/>
    </row>
    <row r="251" spans="5:8">
      <c r="E251" s="108"/>
      <c r="F251" s="108"/>
      <c r="G251" s="108"/>
      <c r="H251" s="108"/>
    </row>
    <row r="252" spans="5:8">
      <c r="E252" s="108"/>
      <c r="F252" s="108"/>
      <c r="G252" s="108"/>
      <c r="H252" s="108"/>
    </row>
    <row r="253" spans="5:8">
      <c r="E253" s="108"/>
      <c r="F253" s="108"/>
      <c r="G253" s="108"/>
      <c r="H253" s="108"/>
    </row>
    <row r="254" spans="5:8">
      <c r="E254" s="108"/>
      <c r="F254" s="108"/>
      <c r="G254" s="108"/>
      <c r="H254" s="108"/>
    </row>
    <row r="255" spans="5:8">
      <c r="E255" s="108"/>
      <c r="F255" s="108"/>
      <c r="G255" s="108"/>
      <c r="H255" s="108"/>
    </row>
    <row r="256" spans="5:8">
      <c r="E256" s="108"/>
      <c r="F256" s="108"/>
      <c r="G256" s="108"/>
      <c r="H256" s="108"/>
    </row>
    <row r="257" spans="5:8">
      <c r="E257" s="108"/>
      <c r="F257" s="108"/>
      <c r="G257" s="108"/>
      <c r="H257" s="108"/>
    </row>
    <row r="258" spans="5:8">
      <c r="E258" s="108"/>
      <c r="F258" s="108"/>
      <c r="G258" s="108"/>
      <c r="H258" s="108"/>
    </row>
    <row r="259" spans="5:8">
      <c r="E259" s="108"/>
      <c r="F259" s="108"/>
      <c r="G259" s="108"/>
      <c r="H259" s="108"/>
    </row>
    <row r="260" spans="5:8">
      <c r="E260" s="108"/>
      <c r="F260" s="108"/>
      <c r="G260" s="108"/>
      <c r="H260" s="108"/>
    </row>
    <row r="261" spans="5:8">
      <c r="E261" s="108"/>
      <c r="F261" s="108"/>
      <c r="G261" s="108"/>
      <c r="H261" s="108"/>
    </row>
    <row r="262" spans="5:8">
      <c r="E262" s="108"/>
      <c r="F262" s="108"/>
      <c r="G262" s="108"/>
      <c r="H262" s="108"/>
    </row>
    <row r="263" spans="5:8">
      <c r="E263" s="108"/>
      <c r="F263" s="108"/>
      <c r="G263" s="108"/>
      <c r="H263" s="108"/>
    </row>
    <row r="264" spans="5:8">
      <c r="E264" s="108"/>
      <c r="F264" s="108"/>
      <c r="G264" s="108"/>
      <c r="H264" s="108"/>
    </row>
    <row r="265" spans="5:8">
      <c r="E265" s="108"/>
      <c r="F265" s="108"/>
      <c r="G265" s="108"/>
      <c r="H265" s="108"/>
    </row>
    <row r="266" spans="5:8">
      <c r="E266" s="108"/>
      <c r="F266" s="108"/>
      <c r="G266" s="108"/>
      <c r="H266" s="108"/>
    </row>
    <row r="267" spans="5:8">
      <c r="E267" s="108"/>
      <c r="F267" s="108"/>
      <c r="G267" s="108"/>
      <c r="H267" s="108"/>
    </row>
    <row r="268" spans="5:8">
      <c r="E268" s="108"/>
      <c r="F268" s="108"/>
      <c r="G268" s="108"/>
      <c r="H268" s="108"/>
    </row>
    <row r="269" spans="5:8">
      <c r="E269" s="108"/>
      <c r="F269" s="108"/>
      <c r="G269" s="108"/>
      <c r="H269" s="108"/>
    </row>
    <row r="270" spans="5:8">
      <c r="E270" s="108"/>
      <c r="F270" s="108"/>
      <c r="G270" s="108"/>
      <c r="H270" s="108"/>
    </row>
    <row r="271" spans="5:8">
      <c r="E271" s="108"/>
      <c r="F271" s="108"/>
      <c r="G271" s="108"/>
      <c r="H271" s="108"/>
    </row>
    <row r="272" spans="5:8">
      <c r="E272" s="108"/>
      <c r="F272" s="108"/>
      <c r="G272" s="108"/>
      <c r="H272" s="108"/>
    </row>
    <row r="273" spans="5:8">
      <c r="E273" s="108"/>
      <c r="F273" s="108"/>
      <c r="G273" s="108"/>
      <c r="H273" s="108"/>
    </row>
    <row r="274" spans="5:8">
      <c r="E274" s="108"/>
      <c r="F274" s="108"/>
      <c r="G274" s="108"/>
      <c r="H274" s="108"/>
    </row>
    <row r="275" spans="5:8">
      <c r="E275" s="108"/>
      <c r="F275" s="108"/>
      <c r="G275" s="108"/>
      <c r="H275" s="108"/>
    </row>
    <row r="276" spans="5:8">
      <c r="E276" s="108"/>
      <c r="F276" s="108"/>
      <c r="G276" s="108"/>
      <c r="H276" s="108"/>
    </row>
    <row r="277" spans="5:8">
      <c r="E277" s="108"/>
      <c r="F277" s="108"/>
      <c r="G277" s="108"/>
      <c r="H277" s="108"/>
    </row>
    <row r="278" spans="5:8">
      <c r="E278" s="108"/>
      <c r="F278" s="108"/>
      <c r="G278" s="108"/>
      <c r="H278" s="108"/>
    </row>
    <row r="279" spans="5:8">
      <c r="E279" s="108"/>
      <c r="F279" s="108"/>
      <c r="G279" s="108"/>
      <c r="H279" s="108"/>
    </row>
    <row r="280" spans="5:8">
      <c r="E280" s="108"/>
      <c r="F280" s="108"/>
      <c r="G280" s="108"/>
      <c r="H280" s="108"/>
    </row>
    <row r="281" spans="5:8">
      <c r="E281" s="108"/>
      <c r="F281" s="108"/>
      <c r="G281" s="108"/>
      <c r="H281" s="108"/>
    </row>
    <row r="282" spans="5:8">
      <c r="E282" s="108"/>
      <c r="F282" s="108"/>
      <c r="G282" s="108"/>
      <c r="H282" s="108"/>
    </row>
    <row r="283" spans="5:8">
      <c r="E283" s="108"/>
      <c r="F283" s="108"/>
      <c r="G283" s="108"/>
      <c r="H283" s="108"/>
    </row>
    <row r="284" spans="5:8">
      <c r="E284" s="108"/>
      <c r="F284" s="108"/>
      <c r="G284" s="108"/>
      <c r="H284" s="108"/>
    </row>
    <row r="285" spans="5:8">
      <c r="E285" s="108"/>
      <c r="F285" s="108"/>
      <c r="G285" s="108"/>
      <c r="H285" s="108"/>
    </row>
    <row r="286" spans="5:8">
      <c r="E286" s="108"/>
      <c r="F286" s="108"/>
      <c r="G286" s="108"/>
      <c r="H286" s="108"/>
    </row>
    <row r="287" spans="5:8">
      <c r="E287" s="108"/>
      <c r="F287" s="108"/>
      <c r="G287" s="108"/>
      <c r="H287" s="108"/>
    </row>
    <row r="288" spans="5:8">
      <c r="E288" s="108"/>
      <c r="F288" s="108"/>
      <c r="G288" s="108"/>
      <c r="H288" s="108"/>
    </row>
    <row r="289" spans="5:8">
      <c r="E289" s="108"/>
      <c r="F289" s="108"/>
      <c r="G289" s="108"/>
      <c r="H289" s="108"/>
    </row>
    <row r="290" spans="5:8">
      <c r="E290" s="108"/>
      <c r="F290" s="108"/>
      <c r="G290" s="108"/>
      <c r="H290" s="108"/>
    </row>
    <row r="291" spans="5:8">
      <c r="E291" s="108"/>
      <c r="F291" s="108"/>
      <c r="G291" s="108"/>
      <c r="H291" s="108"/>
    </row>
    <row r="292" spans="5:8">
      <c r="E292" s="108"/>
      <c r="F292" s="108"/>
      <c r="G292" s="108"/>
      <c r="H292" s="108"/>
    </row>
    <row r="293" spans="5:8">
      <c r="E293" s="108"/>
      <c r="F293" s="108"/>
      <c r="G293" s="108"/>
      <c r="H293" s="108"/>
    </row>
    <row r="294" spans="5:8">
      <c r="E294" s="108"/>
      <c r="F294" s="108"/>
      <c r="G294" s="108"/>
      <c r="H294" s="108"/>
    </row>
    <row r="295" spans="5:8">
      <c r="E295" s="108"/>
      <c r="F295" s="108"/>
      <c r="G295" s="108"/>
      <c r="H295" s="108"/>
    </row>
    <row r="296" spans="5:8">
      <c r="E296" s="108"/>
      <c r="F296" s="108"/>
      <c r="G296" s="108"/>
      <c r="H296" s="108"/>
    </row>
    <row r="297" spans="5:8">
      <c r="E297" s="108"/>
      <c r="F297" s="108"/>
      <c r="G297" s="108"/>
      <c r="H297" s="108"/>
    </row>
    <row r="298" spans="5:8">
      <c r="E298" s="108"/>
      <c r="F298" s="108"/>
      <c r="G298" s="108"/>
      <c r="H298" s="108"/>
    </row>
    <row r="299" spans="5:8">
      <c r="E299" s="108"/>
      <c r="F299" s="108"/>
      <c r="G299" s="108"/>
      <c r="H299" s="108"/>
    </row>
    <row r="300" spans="5:8">
      <c r="E300" s="108"/>
      <c r="F300" s="108"/>
      <c r="G300" s="108"/>
      <c r="H300" s="108"/>
    </row>
    <row r="301" spans="5:8">
      <c r="E301" s="108"/>
      <c r="F301" s="108"/>
      <c r="G301" s="108"/>
      <c r="H301" s="108"/>
    </row>
    <row r="302" spans="5:8">
      <c r="E302" s="108"/>
      <c r="F302" s="108"/>
      <c r="G302" s="108"/>
      <c r="H302" s="108"/>
    </row>
    <row r="303" spans="5:8">
      <c r="E303" s="108"/>
      <c r="F303" s="108"/>
      <c r="G303" s="108"/>
      <c r="H303" s="108"/>
    </row>
    <row r="304" spans="5:8">
      <c r="E304" s="108"/>
      <c r="F304" s="108"/>
      <c r="G304" s="108"/>
      <c r="H304" s="108"/>
    </row>
    <row r="305" spans="5:8">
      <c r="E305" s="108"/>
      <c r="F305" s="108"/>
      <c r="G305" s="108"/>
      <c r="H305" s="108"/>
    </row>
    <row r="306" spans="5:8">
      <c r="E306" s="108"/>
      <c r="F306" s="108"/>
      <c r="G306" s="108"/>
      <c r="H306" s="108"/>
    </row>
    <row r="307" spans="5:8">
      <c r="E307" s="108"/>
      <c r="F307" s="108"/>
      <c r="G307" s="108"/>
      <c r="H307" s="108"/>
    </row>
    <row r="308" spans="5:8">
      <c r="E308" s="108"/>
      <c r="F308" s="108"/>
      <c r="G308" s="108"/>
      <c r="H308" s="108"/>
    </row>
    <row r="309" spans="5:8">
      <c r="E309" s="108"/>
      <c r="F309" s="108"/>
      <c r="G309" s="108"/>
      <c r="H309" s="108"/>
    </row>
    <row r="310" spans="5:8">
      <c r="E310" s="108"/>
      <c r="F310" s="108"/>
      <c r="G310" s="108"/>
      <c r="H310" s="108"/>
    </row>
    <row r="311" spans="5:8">
      <c r="E311" s="108"/>
      <c r="F311" s="108"/>
      <c r="G311" s="108"/>
      <c r="H311" s="108"/>
    </row>
    <row r="312" spans="5:8">
      <c r="E312" s="108"/>
      <c r="F312" s="108"/>
      <c r="G312" s="108"/>
      <c r="H312" s="108"/>
    </row>
    <row r="313" spans="5:8">
      <c r="E313" s="108"/>
      <c r="F313" s="108"/>
      <c r="G313" s="108"/>
      <c r="H313" s="108"/>
    </row>
    <row r="314" spans="5:8">
      <c r="E314" s="108"/>
      <c r="F314" s="108"/>
      <c r="G314" s="108"/>
      <c r="H314" s="108"/>
    </row>
    <row r="315" spans="5:8">
      <c r="E315" s="108"/>
      <c r="F315" s="108"/>
      <c r="G315" s="108"/>
      <c r="H315" s="108"/>
    </row>
    <row r="316" spans="5:8">
      <c r="E316" s="108"/>
      <c r="F316" s="108"/>
      <c r="G316" s="108"/>
      <c r="H316" s="108"/>
    </row>
    <row r="317" spans="5:8">
      <c r="E317" s="108"/>
      <c r="F317" s="108"/>
      <c r="G317" s="108"/>
      <c r="H317" s="108"/>
    </row>
    <row r="318" spans="5:8">
      <c r="E318" s="108"/>
      <c r="F318" s="108"/>
      <c r="G318" s="108"/>
      <c r="H318" s="108"/>
    </row>
    <row r="319" spans="5:8">
      <c r="E319" s="108"/>
      <c r="F319" s="108"/>
      <c r="G319" s="108"/>
      <c r="H319" s="108"/>
    </row>
    <row r="320" spans="5:8">
      <c r="E320" s="108"/>
      <c r="F320" s="108"/>
      <c r="G320" s="108"/>
      <c r="H320" s="108"/>
    </row>
    <row r="321" spans="5:8">
      <c r="E321" s="108"/>
      <c r="F321" s="108"/>
      <c r="G321" s="108"/>
      <c r="H321" s="108"/>
    </row>
    <row r="322" spans="5:8">
      <c r="E322" s="108"/>
      <c r="F322" s="108"/>
      <c r="G322" s="108"/>
      <c r="H322" s="108"/>
    </row>
    <row r="323" spans="5:8">
      <c r="E323" s="108"/>
      <c r="F323" s="108"/>
      <c r="G323" s="108"/>
      <c r="H323" s="108"/>
    </row>
    <row r="324" spans="5:8">
      <c r="E324" s="108"/>
      <c r="F324" s="108"/>
      <c r="G324" s="108"/>
      <c r="H324" s="108"/>
    </row>
    <row r="325" spans="5:8">
      <c r="E325" s="108"/>
      <c r="F325" s="108"/>
      <c r="G325" s="108"/>
      <c r="H325" s="108"/>
    </row>
    <row r="326" spans="5:8">
      <c r="E326" s="108"/>
      <c r="F326" s="108"/>
      <c r="G326" s="108"/>
      <c r="H326" s="108"/>
    </row>
    <row r="327" spans="5:8">
      <c r="E327" s="108"/>
      <c r="F327" s="108"/>
      <c r="G327" s="108"/>
      <c r="H327" s="108"/>
    </row>
    <row r="328" spans="5:8">
      <c r="E328" s="108"/>
      <c r="F328" s="108"/>
      <c r="G328" s="108"/>
      <c r="H328" s="108"/>
    </row>
    <row r="329" spans="5:8">
      <c r="E329" s="108"/>
      <c r="F329" s="108"/>
      <c r="G329" s="108"/>
      <c r="H329" s="108"/>
    </row>
    <row r="330" spans="5:8">
      <c r="E330" s="108"/>
      <c r="F330" s="108"/>
      <c r="G330" s="108"/>
      <c r="H330" s="108"/>
    </row>
    <row r="331" spans="5:8">
      <c r="E331" s="108"/>
      <c r="F331" s="108"/>
      <c r="G331" s="108"/>
      <c r="H331" s="108"/>
    </row>
    <row r="332" spans="5:8">
      <c r="E332" s="108"/>
      <c r="F332" s="108"/>
      <c r="G332" s="108"/>
      <c r="H332" s="108"/>
    </row>
    <row r="333" spans="5:8">
      <c r="E333" s="108"/>
      <c r="F333" s="108"/>
      <c r="G333" s="108"/>
      <c r="H333" s="108"/>
    </row>
    <row r="334" spans="5:8">
      <c r="E334" s="108"/>
      <c r="F334" s="108"/>
      <c r="G334" s="108"/>
      <c r="H334" s="108"/>
    </row>
    <row r="335" spans="5:8">
      <c r="E335" s="108"/>
      <c r="F335" s="108"/>
      <c r="G335" s="108"/>
      <c r="H335" s="108"/>
    </row>
    <row r="336" spans="5:8">
      <c r="E336" s="108"/>
      <c r="F336" s="108"/>
      <c r="G336" s="108"/>
      <c r="H336" s="108"/>
    </row>
    <row r="337" spans="5:8">
      <c r="E337" s="108"/>
      <c r="F337" s="108"/>
      <c r="G337" s="108"/>
      <c r="H337" s="108"/>
    </row>
    <row r="338" spans="5:8">
      <c r="E338" s="108"/>
      <c r="F338" s="108"/>
      <c r="G338" s="108"/>
      <c r="H338" s="108"/>
    </row>
    <row r="339" spans="5:8">
      <c r="E339" s="108"/>
      <c r="F339" s="108"/>
      <c r="G339" s="108"/>
      <c r="H339" s="108"/>
    </row>
    <row r="340" spans="5:8">
      <c r="E340" s="108"/>
      <c r="F340" s="108"/>
      <c r="G340" s="108"/>
      <c r="H340" s="108"/>
    </row>
    <row r="341" spans="5:8">
      <c r="E341" s="108"/>
      <c r="F341" s="108"/>
      <c r="G341" s="108"/>
      <c r="H341" s="108"/>
    </row>
    <row r="342" spans="5:8">
      <c r="E342" s="108"/>
      <c r="F342" s="108"/>
      <c r="G342" s="108"/>
      <c r="H342" s="108"/>
    </row>
    <row r="343" spans="5:8">
      <c r="E343" s="108"/>
      <c r="F343" s="108"/>
      <c r="G343" s="108"/>
      <c r="H343" s="108"/>
    </row>
    <row r="344" spans="5:8">
      <c r="E344" s="108"/>
      <c r="F344" s="108"/>
      <c r="G344" s="108"/>
      <c r="H344" s="108"/>
    </row>
    <row r="345" spans="5:8">
      <c r="E345" s="108"/>
      <c r="F345" s="108"/>
      <c r="G345" s="108"/>
      <c r="H345" s="108"/>
    </row>
    <row r="346" spans="5:8">
      <c r="E346" s="108"/>
      <c r="F346" s="108"/>
      <c r="G346" s="108"/>
      <c r="H346" s="108"/>
    </row>
    <row r="347" spans="5:8">
      <c r="E347" s="108"/>
      <c r="F347" s="108"/>
      <c r="G347" s="108"/>
      <c r="H347" s="108"/>
    </row>
    <row r="348" spans="5:8">
      <c r="E348" s="108"/>
      <c r="F348" s="108"/>
      <c r="G348" s="108"/>
      <c r="H348" s="108"/>
    </row>
    <row r="349" spans="5:8">
      <c r="E349" s="108"/>
      <c r="F349" s="108"/>
      <c r="G349" s="108"/>
      <c r="H349" s="108"/>
    </row>
    <row r="350" spans="5:8">
      <c r="E350" s="108"/>
      <c r="F350" s="108"/>
      <c r="G350" s="108"/>
      <c r="H350" s="108"/>
    </row>
    <row r="351" spans="5:8">
      <c r="E351" s="108"/>
      <c r="F351" s="108"/>
      <c r="G351" s="108"/>
      <c r="H351" s="108"/>
    </row>
    <row r="352" spans="5:8">
      <c r="E352" s="108"/>
      <c r="F352" s="108"/>
      <c r="G352" s="108"/>
      <c r="H352" s="108"/>
    </row>
    <row r="353" spans="4:9">
      <c r="E353" s="108"/>
      <c r="F353" s="108"/>
      <c r="G353" s="108"/>
      <c r="H353" s="108"/>
    </row>
    <row r="354" spans="4:9">
      <c r="E354" s="108"/>
      <c r="F354" s="108"/>
      <c r="G354" s="108"/>
      <c r="H354" s="108"/>
    </row>
    <row r="355" spans="4:9">
      <c r="E355" s="108"/>
      <c r="F355" s="108"/>
      <c r="G355" s="108"/>
      <c r="H355" s="108"/>
    </row>
    <row r="356" spans="4:9">
      <c r="E356" s="108"/>
      <c r="F356" s="108"/>
      <c r="G356" s="108"/>
      <c r="H356" s="108"/>
    </row>
    <row r="357" spans="4:9">
      <c r="E357" s="108"/>
      <c r="F357" s="108"/>
      <c r="G357" s="108"/>
      <c r="H357" s="108"/>
    </row>
    <row r="358" spans="4:9">
      <c r="E358" s="108"/>
      <c r="F358" s="108"/>
      <c r="G358" s="108"/>
      <c r="H358" s="108"/>
    </row>
    <row r="359" spans="4:9">
      <c r="E359" s="108"/>
      <c r="F359" s="108"/>
      <c r="G359" s="108"/>
      <c r="H359" s="108"/>
    </row>
    <row r="360" spans="4:9">
      <c r="E360" s="108"/>
      <c r="F360" s="108"/>
      <c r="G360" s="108"/>
      <c r="H360" s="108"/>
    </row>
    <row r="361" spans="4:9">
      <c r="E361" s="108"/>
      <c r="F361" s="108"/>
      <c r="G361" s="108"/>
      <c r="H361" s="108"/>
    </row>
    <row r="362" spans="4:9">
      <c r="E362" s="109"/>
      <c r="F362" s="108"/>
      <c r="G362" s="109"/>
      <c r="H362" s="108"/>
    </row>
    <row r="364" spans="4:9">
      <c r="D364" s="105"/>
      <c r="E364" s="108"/>
      <c r="F364" s="108"/>
      <c r="G364" s="108"/>
      <c r="H364" s="108"/>
      <c r="I364" s="107"/>
    </row>
    <row r="365" spans="4:9">
      <c r="D365" s="105"/>
      <c r="E365" s="108"/>
      <c r="F365" s="108"/>
      <c r="G365" s="108"/>
      <c r="H365" s="108"/>
      <c r="I365" s="107"/>
    </row>
    <row r="366" spans="4:9">
      <c r="D366" s="105"/>
      <c r="E366" s="108"/>
      <c r="F366" s="108"/>
      <c r="G366" s="108"/>
      <c r="H366" s="108"/>
      <c r="I366" s="107"/>
    </row>
    <row r="367" spans="4:9">
      <c r="D367" s="105"/>
      <c r="E367" s="108"/>
      <c r="F367" s="108"/>
      <c r="G367" s="108"/>
      <c r="H367" s="108"/>
      <c r="I367" s="107"/>
    </row>
    <row r="368" spans="4:9">
      <c r="D368" s="105"/>
      <c r="E368" s="108"/>
      <c r="F368" s="108"/>
      <c r="G368" s="108"/>
      <c r="H368" s="108"/>
      <c r="I368" s="107"/>
    </row>
    <row r="369" spans="4:9">
      <c r="D369" s="105"/>
      <c r="E369" s="108"/>
      <c r="F369" s="108"/>
      <c r="G369" s="108"/>
      <c r="H369" s="108"/>
      <c r="I369" s="107"/>
    </row>
    <row r="370" spans="4:9">
      <c r="D370" s="105"/>
      <c r="E370" s="108"/>
      <c r="F370" s="108"/>
      <c r="G370" s="108"/>
      <c r="H370" s="108"/>
      <c r="I370" s="107"/>
    </row>
    <row r="371" spans="4:9">
      <c r="D371" s="105"/>
      <c r="E371" s="108"/>
      <c r="F371" s="108"/>
      <c r="G371" s="108"/>
      <c r="H371" s="108"/>
      <c r="I371" s="107"/>
    </row>
    <row r="372" spans="4:9">
      <c r="D372" s="105"/>
      <c r="E372" s="108"/>
      <c r="F372" s="108"/>
      <c r="G372" s="108"/>
      <c r="H372" s="108"/>
      <c r="I372" s="107"/>
    </row>
    <row r="373" spans="4:9">
      <c r="D373" s="105"/>
      <c r="E373" s="108"/>
      <c r="F373" s="108"/>
      <c r="G373" s="108"/>
      <c r="H373" s="108"/>
      <c r="I373" s="107"/>
    </row>
    <row r="374" spans="4:9">
      <c r="D374" s="105"/>
      <c r="E374" s="108"/>
      <c r="F374" s="108"/>
      <c r="G374" s="108"/>
      <c r="H374" s="108"/>
      <c r="I374" s="107"/>
    </row>
    <row r="375" spans="4:9">
      <c r="D375" s="105"/>
      <c r="E375" s="108"/>
      <c r="F375" s="108"/>
      <c r="G375" s="108"/>
      <c r="H375" s="108"/>
      <c r="I375" s="107"/>
    </row>
    <row r="376" spans="4:9">
      <c r="D376" s="105"/>
      <c r="E376" s="108"/>
      <c r="F376" s="108"/>
      <c r="G376" s="108"/>
      <c r="H376" s="108"/>
      <c r="I376" s="107"/>
    </row>
    <row r="377" spans="4:9">
      <c r="D377" s="105"/>
      <c r="E377" s="108"/>
      <c r="F377" s="108"/>
      <c r="G377" s="108"/>
      <c r="H377" s="108"/>
      <c r="I377" s="107"/>
    </row>
    <row r="378" spans="4:9">
      <c r="D378" s="105"/>
      <c r="E378" s="108"/>
      <c r="F378" s="108"/>
      <c r="G378" s="108"/>
      <c r="H378" s="108"/>
      <c r="I378" s="107"/>
    </row>
    <row r="379" spans="4:9">
      <c r="E379" s="108"/>
      <c r="F379" s="108"/>
      <c r="G379" s="108"/>
      <c r="H379" s="108"/>
    </row>
    <row r="380" spans="4:9">
      <c r="E380" s="108"/>
      <c r="F380" s="108"/>
      <c r="G380" s="108"/>
      <c r="H380" s="108"/>
    </row>
    <row r="381" spans="4:9">
      <c r="E381" s="108"/>
      <c r="F381" s="108"/>
      <c r="G381" s="108"/>
      <c r="H381" s="108"/>
    </row>
    <row r="382" spans="4:9">
      <c r="E382" s="108"/>
      <c r="F382" s="108"/>
      <c r="G382" s="108"/>
      <c r="H382" s="108"/>
    </row>
    <row r="383" spans="4:9">
      <c r="E383" s="108"/>
      <c r="F383" s="108"/>
      <c r="G383" s="108"/>
      <c r="H383" s="108"/>
    </row>
    <row r="384" spans="4:9">
      <c r="E384" s="108"/>
      <c r="F384" s="108"/>
      <c r="G384" s="108"/>
      <c r="H384" s="108"/>
    </row>
    <row r="385" spans="5:8">
      <c r="E385" s="108"/>
      <c r="F385" s="108"/>
      <c r="G385" s="108"/>
      <c r="H385" s="108"/>
    </row>
    <row r="386" spans="5:8">
      <c r="E386" s="108"/>
      <c r="F386" s="108"/>
      <c r="G386" s="108"/>
      <c r="H386" s="108"/>
    </row>
    <row r="387" spans="5:8">
      <c r="E387" s="108"/>
      <c r="F387" s="108"/>
      <c r="G387" s="108"/>
      <c r="H387" s="108"/>
    </row>
    <row r="388" spans="5:8">
      <c r="E388" s="108"/>
      <c r="F388" s="108"/>
      <c r="G388" s="108"/>
      <c r="H388" s="108"/>
    </row>
    <row r="389" spans="5:8">
      <c r="E389" s="108"/>
      <c r="F389" s="108"/>
      <c r="G389" s="108"/>
      <c r="H389" s="108"/>
    </row>
    <row r="390" spans="5:8">
      <c r="E390" s="108"/>
      <c r="F390" s="108"/>
      <c r="G390" s="108"/>
      <c r="H390" s="108"/>
    </row>
    <row r="391" spans="5:8">
      <c r="E391" s="108"/>
      <c r="F391" s="108"/>
      <c r="G391" s="108"/>
      <c r="H391" s="108"/>
    </row>
    <row r="392" spans="5:8">
      <c r="E392" s="108"/>
      <c r="F392" s="108"/>
      <c r="G392" s="108"/>
      <c r="H392" s="108"/>
    </row>
    <row r="393" spans="5:8">
      <c r="E393" s="108"/>
      <c r="F393" s="108"/>
      <c r="G393" s="108"/>
      <c r="H393" s="108"/>
    </row>
    <row r="394" spans="5:8">
      <c r="E394" s="108"/>
      <c r="F394" s="108"/>
      <c r="G394" s="108"/>
      <c r="H394" s="108"/>
    </row>
    <row r="395" spans="5:8">
      <c r="E395" s="108"/>
      <c r="F395" s="108"/>
      <c r="G395" s="108"/>
      <c r="H395" s="108"/>
    </row>
    <row r="396" spans="5:8">
      <c r="E396" s="108"/>
      <c r="F396" s="108"/>
      <c r="G396" s="108"/>
      <c r="H396" s="108"/>
    </row>
    <row r="397" spans="5:8">
      <c r="E397" s="108"/>
      <c r="F397" s="108"/>
      <c r="G397" s="108"/>
      <c r="H397" s="108"/>
    </row>
    <row r="398" spans="5:8">
      <c r="E398" s="108"/>
      <c r="F398" s="108"/>
      <c r="G398" s="108"/>
      <c r="H398" s="108"/>
    </row>
    <row r="399" spans="5:8">
      <c r="E399" s="108"/>
      <c r="F399" s="108"/>
      <c r="G399" s="108"/>
      <c r="H399" s="108"/>
    </row>
    <row r="400" spans="5:8">
      <c r="E400" s="108"/>
      <c r="F400" s="108"/>
      <c r="G400" s="108"/>
      <c r="H400" s="108"/>
    </row>
    <row r="401" spans="5:8">
      <c r="E401" s="108"/>
      <c r="F401" s="108"/>
      <c r="G401" s="108"/>
      <c r="H401" s="108"/>
    </row>
    <row r="402" spans="5:8">
      <c r="E402" s="108"/>
      <c r="F402" s="108"/>
      <c r="G402" s="108"/>
      <c r="H402" s="108"/>
    </row>
    <row r="403" spans="5:8">
      <c r="E403" s="108"/>
      <c r="F403" s="108"/>
      <c r="G403" s="108"/>
      <c r="H403" s="108"/>
    </row>
    <row r="404" spans="5:8">
      <c r="E404" s="108"/>
      <c r="F404" s="108"/>
      <c r="G404" s="108"/>
      <c r="H404" s="108"/>
    </row>
    <row r="405" spans="5:8">
      <c r="E405" s="108"/>
      <c r="F405" s="108"/>
      <c r="G405" s="108"/>
      <c r="H405" s="108"/>
    </row>
    <row r="406" spans="5:8">
      <c r="E406" s="108"/>
      <c r="F406" s="108"/>
      <c r="G406" s="108"/>
      <c r="H406" s="108"/>
    </row>
    <row r="407" spans="5:8">
      <c r="E407" s="108"/>
      <c r="F407" s="108"/>
      <c r="G407" s="108"/>
      <c r="H407" s="108"/>
    </row>
    <row r="408" spans="5:8">
      <c r="E408" s="108"/>
      <c r="F408" s="108"/>
      <c r="G408" s="108"/>
      <c r="H408" s="108"/>
    </row>
    <row r="409" spans="5:8">
      <c r="E409" s="108"/>
      <c r="F409" s="108"/>
      <c r="G409" s="108"/>
      <c r="H409" s="108"/>
    </row>
    <row r="410" spans="5:8">
      <c r="E410" s="108"/>
      <c r="F410" s="108"/>
      <c r="G410" s="108"/>
      <c r="H410" s="108"/>
    </row>
    <row r="411" spans="5:8">
      <c r="E411" s="108"/>
      <c r="F411" s="108"/>
      <c r="G411" s="108"/>
      <c r="H411" s="108"/>
    </row>
    <row r="412" spans="5:8">
      <c r="E412" s="108"/>
      <c r="F412" s="108"/>
      <c r="G412" s="108"/>
      <c r="H412" s="108"/>
    </row>
    <row r="413" spans="5:8">
      <c r="E413" s="108"/>
      <c r="F413" s="108"/>
      <c r="G413" s="108"/>
      <c r="H413" s="108"/>
    </row>
    <row r="414" spans="5:8">
      <c r="E414" s="108"/>
      <c r="F414" s="108"/>
      <c r="G414" s="108"/>
      <c r="H414" s="108"/>
    </row>
    <row r="415" spans="5:8">
      <c r="E415" s="108"/>
      <c r="F415" s="108"/>
      <c r="G415" s="108"/>
      <c r="H415" s="108"/>
    </row>
    <row r="416" spans="5:8">
      <c r="E416" s="108"/>
      <c r="F416" s="108"/>
      <c r="G416" s="108"/>
      <c r="H416" s="108"/>
    </row>
    <row r="417" spans="5:8">
      <c r="E417" s="108"/>
      <c r="F417" s="108"/>
      <c r="G417" s="108"/>
      <c r="H417" s="108"/>
    </row>
    <row r="418" spans="5:8">
      <c r="E418" s="108"/>
      <c r="F418" s="108"/>
      <c r="G418" s="108"/>
      <c r="H418" s="108"/>
    </row>
    <row r="419" spans="5:8">
      <c r="E419" s="108"/>
      <c r="F419" s="108"/>
      <c r="G419" s="108"/>
      <c r="H419" s="108"/>
    </row>
    <row r="420" spans="5:8">
      <c r="E420" s="108"/>
      <c r="F420" s="108"/>
      <c r="G420" s="108"/>
      <c r="H420" s="108"/>
    </row>
    <row r="421" spans="5:8">
      <c r="E421" s="108"/>
      <c r="F421" s="108"/>
      <c r="G421" s="108"/>
      <c r="H421" s="108"/>
    </row>
    <row r="422" spans="5:8">
      <c r="E422" s="108"/>
      <c r="F422" s="108"/>
      <c r="G422" s="108"/>
      <c r="H422" s="108"/>
    </row>
    <row r="423" spans="5:8">
      <c r="E423" s="108"/>
      <c r="F423" s="108"/>
      <c r="G423" s="108"/>
      <c r="H423" s="108"/>
    </row>
    <row r="424" spans="5:8">
      <c r="E424" s="108"/>
      <c r="F424" s="108"/>
      <c r="G424" s="108"/>
      <c r="H424" s="108"/>
    </row>
    <row r="425" spans="5:8">
      <c r="E425" s="108"/>
      <c r="F425" s="108"/>
      <c r="G425" s="108"/>
      <c r="H425" s="108"/>
    </row>
    <row r="426" spans="5:8">
      <c r="E426" s="108"/>
      <c r="F426" s="108"/>
      <c r="G426" s="108"/>
      <c r="H426" s="108"/>
    </row>
    <row r="427" spans="5:8">
      <c r="E427" s="108"/>
      <c r="F427" s="108"/>
      <c r="G427" s="108"/>
      <c r="H427" s="108"/>
    </row>
    <row r="428" spans="5:8">
      <c r="E428" s="108"/>
      <c r="F428" s="108"/>
      <c r="G428" s="108"/>
      <c r="H428" s="108"/>
    </row>
    <row r="429" spans="5:8">
      <c r="E429" s="108"/>
      <c r="F429" s="108"/>
      <c r="G429" s="108"/>
      <c r="H429" s="108"/>
    </row>
    <row r="430" spans="5:8">
      <c r="E430" s="108"/>
      <c r="F430" s="108"/>
      <c r="G430" s="108"/>
      <c r="H430" s="108"/>
    </row>
    <row r="431" spans="5:8">
      <c r="E431" s="108"/>
      <c r="F431" s="108"/>
      <c r="G431" s="108"/>
      <c r="H431" s="108"/>
    </row>
    <row r="432" spans="5:8">
      <c r="E432" s="108"/>
      <c r="F432" s="108"/>
      <c r="G432" s="108"/>
      <c r="H432" s="108"/>
    </row>
    <row r="433" spans="5:8">
      <c r="E433" s="108"/>
      <c r="F433" s="108"/>
      <c r="G433" s="108"/>
      <c r="H433" s="108"/>
    </row>
    <row r="434" spans="5:8">
      <c r="E434" s="108"/>
      <c r="F434" s="108"/>
      <c r="G434" s="108"/>
      <c r="H434" s="108"/>
    </row>
    <row r="435" spans="5:8">
      <c r="E435" s="108"/>
      <c r="F435" s="108"/>
      <c r="G435" s="108"/>
      <c r="H435" s="108"/>
    </row>
    <row r="436" spans="5:8">
      <c r="E436" s="108"/>
      <c r="F436" s="108"/>
      <c r="G436" s="108"/>
      <c r="H436" s="108"/>
    </row>
    <row r="437" spans="5:8">
      <c r="E437" s="108"/>
      <c r="F437" s="108"/>
      <c r="G437" s="108"/>
      <c r="H437" s="108"/>
    </row>
    <row r="438" spans="5:8">
      <c r="E438" s="108"/>
      <c r="F438" s="108"/>
      <c r="G438" s="108"/>
      <c r="H438" s="108"/>
    </row>
    <row r="439" spans="5:8">
      <c r="E439" s="108"/>
      <c r="F439" s="108"/>
      <c r="G439" s="108"/>
      <c r="H439" s="108"/>
    </row>
    <row r="440" spans="5:8">
      <c r="E440" s="108"/>
      <c r="F440" s="108"/>
      <c r="G440" s="108"/>
      <c r="H440" s="108"/>
    </row>
    <row r="441" spans="5:8">
      <c r="E441" s="108"/>
      <c r="F441" s="108"/>
      <c r="G441" s="108"/>
      <c r="H441" s="108"/>
    </row>
    <row r="442" spans="5:8">
      <c r="E442" s="108"/>
      <c r="F442" s="108"/>
      <c r="G442" s="108"/>
      <c r="H442" s="108"/>
    </row>
    <row r="443" spans="5:8">
      <c r="E443" s="108"/>
      <c r="F443" s="108"/>
      <c r="G443" s="108"/>
      <c r="H443" s="108"/>
    </row>
    <row r="444" spans="5:8">
      <c r="E444" s="108"/>
      <c r="F444" s="108"/>
      <c r="G444" s="108"/>
      <c r="H444" s="108"/>
    </row>
    <row r="445" spans="5:8">
      <c r="E445" s="108"/>
      <c r="F445" s="108"/>
      <c r="G445" s="108"/>
      <c r="H445" s="108"/>
    </row>
    <row r="446" spans="5:8">
      <c r="E446" s="108"/>
      <c r="F446" s="108"/>
      <c r="G446" s="108"/>
      <c r="H446" s="108"/>
    </row>
    <row r="447" spans="5:8">
      <c r="E447" s="108"/>
      <c r="F447" s="108"/>
      <c r="G447" s="108"/>
      <c r="H447" s="108"/>
    </row>
    <row r="448" spans="5:8">
      <c r="E448" s="108"/>
      <c r="F448" s="108"/>
      <c r="G448" s="108"/>
      <c r="H448" s="108"/>
    </row>
    <row r="449" spans="4:9">
      <c r="E449" s="108"/>
      <c r="F449" s="108"/>
      <c r="G449" s="108"/>
      <c r="H449" s="108"/>
    </row>
    <row r="450" spans="4:9">
      <c r="E450" s="108"/>
      <c r="F450" s="108"/>
      <c r="G450" s="108"/>
      <c r="H450" s="108"/>
    </row>
    <row r="451" spans="4:9">
      <c r="E451" s="108"/>
      <c r="F451" s="108"/>
      <c r="G451" s="108"/>
      <c r="H451" s="108"/>
    </row>
    <row r="452" spans="4:9">
      <c r="E452" s="108"/>
      <c r="F452" s="108"/>
      <c r="G452" s="108"/>
      <c r="H452" s="108"/>
    </row>
    <row r="453" spans="4:9">
      <c r="E453" s="108"/>
      <c r="F453" s="108"/>
      <c r="G453" s="108"/>
      <c r="H453" s="108"/>
    </row>
    <row r="454" spans="4:9">
      <c r="E454" s="108"/>
      <c r="F454" s="108"/>
      <c r="G454" s="108"/>
      <c r="H454" s="108"/>
    </row>
    <row r="455" spans="4:9">
      <c r="E455" s="108"/>
      <c r="F455" s="108"/>
      <c r="G455" s="108"/>
      <c r="H455" s="108"/>
    </row>
    <row r="456" spans="4:9">
      <c r="E456" s="108"/>
      <c r="F456" s="108"/>
      <c r="G456" s="108"/>
      <c r="H456" s="108"/>
    </row>
    <row r="457" spans="4:9">
      <c r="E457" s="108"/>
      <c r="F457" s="108"/>
      <c r="G457" s="108"/>
      <c r="H457" s="108"/>
    </row>
    <row r="458" spans="4:9">
      <c r="E458" s="108"/>
      <c r="F458" s="108"/>
      <c r="G458" s="108"/>
      <c r="H458" s="108"/>
    </row>
    <row r="459" spans="4:9">
      <c r="D459" s="105"/>
      <c r="E459" s="108"/>
      <c r="F459" s="108"/>
      <c r="G459" s="108"/>
      <c r="H459" s="108"/>
      <c r="I459" s="107"/>
    </row>
    <row r="460" spans="4:9">
      <c r="D460" s="105"/>
      <c r="E460" s="108"/>
      <c r="F460" s="108"/>
      <c r="G460" s="108"/>
      <c r="H460" s="108"/>
      <c r="I460" s="107"/>
    </row>
    <row r="461" spans="4:9">
      <c r="D461" s="105"/>
      <c r="E461" s="108"/>
      <c r="F461" s="108"/>
      <c r="G461" s="108"/>
      <c r="H461" s="108"/>
      <c r="I461" s="107"/>
    </row>
    <row r="462" spans="4:9">
      <c r="D462" s="105"/>
      <c r="E462" s="108"/>
      <c r="F462" s="108"/>
      <c r="G462" s="108"/>
      <c r="H462" s="108"/>
      <c r="I462" s="107"/>
    </row>
    <row r="463" spans="4:9">
      <c r="D463" s="105"/>
      <c r="E463" s="108"/>
      <c r="F463" s="108"/>
      <c r="G463" s="108"/>
      <c r="H463" s="108"/>
      <c r="I463" s="107"/>
    </row>
    <row r="464" spans="4:9">
      <c r="D464" s="105"/>
      <c r="E464" s="108"/>
      <c r="F464" s="108"/>
      <c r="G464" s="108"/>
      <c r="H464" s="108"/>
      <c r="I464" s="107"/>
    </row>
    <row r="465" spans="4:9">
      <c r="D465" s="105"/>
      <c r="E465" s="108"/>
      <c r="F465" s="108"/>
      <c r="G465" s="108"/>
      <c r="H465" s="108"/>
      <c r="I465" s="107"/>
    </row>
    <row r="466" spans="4:9">
      <c r="D466" s="105"/>
      <c r="E466" s="108"/>
      <c r="F466" s="108"/>
      <c r="G466" s="108"/>
      <c r="H466" s="108"/>
      <c r="I466" s="107"/>
    </row>
    <row r="467" spans="4:9">
      <c r="D467" s="105"/>
      <c r="E467" s="108"/>
      <c r="F467" s="108"/>
      <c r="G467" s="108"/>
      <c r="H467" s="108"/>
      <c r="I467" s="107"/>
    </row>
    <row r="468" spans="4:9">
      <c r="D468" s="105"/>
      <c r="E468" s="108"/>
      <c r="F468" s="108"/>
      <c r="G468" s="108"/>
      <c r="H468" s="108"/>
      <c r="I468" s="107"/>
    </row>
    <row r="469" spans="4:9" ht="15">
      <c r="D469" s="105"/>
      <c r="E469" s="106"/>
      <c r="F469" s="108"/>
      <c r="G469" s="106"/>
      <c r="H469" s="108"/>
      <c r="I469" s="107"/>
    </row>
    <row r="471" spans="4:9">
      <c r="D471" s="105"/>
      <c r="E471" s="108"/>
      <c r="F471" s="108"/>
      <c r="G471" s="108"/>
      <c r="H471" s="108"/>
      <c r="I471" s="107"/>
    </row>
    <row r="472" spans="4:9">
      <c r="D472" s="105"/>
      <c r="E472" s="108"/>
      <c r="F472" s="108"/>
      <c r="G472" s="108"/>
      <c r="H472" s="108"/>
      <c r="I472" s="107"/>
    </row>
    <row r="473" spans="4:9">
      <c r="D473" s="105"/>
      <c r="E473" s="108"/>
      <c r="F473" s="108"/>
      <c r="G473" s="108"/>
      <c r="H473" s="108"/>
      <c r="I473" s="107"/>
    </row>
    <row r="474" spans="4:9">
      <c r="D474" s="105"/>
      <c r="E474" s="108"/>
      <c r="F474" s="108"/>
      <c r="G474" s="108"/>
      <c r="H474" s="108"/>
      <c r="I474" s="107"/>
    </row>
    <row r="475" spans="4:9">
      <c r="D475" s="105"/>
      <c r="E475" s="108"/>
      <c r="F475" s="108"/>
      <c r="G475" s="108"/>
      <c r="H475" s="108"/>
      <c r="I475" s="107"/>
    </row>
    <row r="476" spans="4:9">
      <c r="D476" s="105"/>
      <c r="E476" s="108"/>
      <c r="F476" s="108"/>
      <c r="G476" s="108"/>
      <c r="H476" s="108"/>
      <c r="I476" s="107"/>
    </row>
    <row r="477" spans="4:9">
      <c r="D477" s="105"/>
      <c r="E477" s="108"/>
      <c r="F477" s="108"/>
      <c r="G477" s="108"/>
      <c r="H477" s="108"/>
      <c r="I477" s="107"/>
    </row>
    <row r="478" spans="4:9">
      <c r="D478" s="105"/>
      <c r="E478" s="108"/>
      <c r="F478" s="108"/>
      <c r="G478" s="108"/>
      <c r="H478" s="108"/>
      <c r="I478" s="107"/>
    </row>
    <row r="479" spans="4:9">
      <c r="D479" s="105"/>
      <c r="E479" s="108"/>
      <c r="F479" s="108"/>
      <c r="G479" s="108"/>
      <c r="H479" s="108"/>
      <c r="I479" s="107"/>
    </row>
    <row r="480" spans="4:9">
      <c r="D480" s="105"/>
      <c r="E480" s="108"/>
      <c r="F480" s="108"/>
      <c r="G480" s="108"/>
      <c r="H480" s="108"/>
      <c r="I480" s="107"/>
    </row>
    <row r="481" spans="4:9">
      <c r="D481" s="105"/>
      <c r="E481" s="108"/>
      <c r="F481" s="108"/>
      <c r="G481" s="108"/>
      <c r="H481" s="108"/>
      <c r="I481" s="107"/>
    </row>
    <row r="482" spans="4:9">
      <c r="D482" s="105"/>
      <c r="E482" s="108"/>
      <c r="F482" s="108"/>
      <c r="G482" s="108"/>
      <c r="H482" s="108"/>
      <c r="I482" s="107"/>
    </row>
    <row r="483" spans="4:9">
      <c r="D483" s="105"/>
      <c r="E483" s="108"/>
      <c r="F483" s="108"/>
      <c r="G483" s="108"/>
      <c r="H483" s="108"/>
      <c r="I483" s="107"/>
    </row>
    <row r="484" spans="4:9" ht="15">
      <c r="D484" s="105"/>
      <c r="E484" s="106"/>
      <c r="F484" s="108"/>
      <c r="G484" s="106"/>
      <c r="H484" s="108"/>
      <c r="I484" s="107"/>
    </row>
    <row r="486" spans="4:9">
      <c r="D486" s="105"/>
      <c r="E486" s="108"/>
      <c r="F486" s="108"/>
      <c r="G486" s="108"/>
      <c r="H486" s="108"/>
      <c r="I486" s="107"/>
    </row>
    <row r="487" spans="4:9">
      <c r="D487" s="105"/>
      <c r="E487" s="108"/>
      <c r="F487" s="108"/>
      <c r="G487" s="108"/>
      <c r="H487" s="108"/>
      <c r="I487" s="107"/>
    </row>
    <row r="488" spans="4:9">
      <c r="D488" s="105"/>
      <c r="E488" s="108"/>
      <c r="F488" s="108"/>
      <c r="G488" s="108"/>
      <c r="H488" s="108"/>
      <c r="I488" s="107"/>
    </row>
    <row r="489" spans="4:9">
      <c r="D489" s="105"/>
      <c r="E489" s="108"/>
      <c r="F489" s="108"/>
      <c r="G489" s="108"/>
      <c r="H489" s="108"/>
      <c r="I489" s="107"/>
    </row>
    <row r="490" spans="4:9">
      <c r="D490" s="105"/>
      <c r="E490" s="108"/>
      <c r="F490" s="108"/>
      <c r="G490" s="108"/>
      <c r="H490" s="108"/>
      <c r="I490" s="107"/>
    </row>
    <row r="491" spans="4:9">
      <c r="E491" s="108"/>
      <c r="F491" s="108"/>
      <c r="G491" s="108"/>
      <c r="H491" s="108"/>
    </row>
    <row r="492" spans="4:9">
      <c r="E492" s="108"/>
      <c r="F492" s="108"/>
      <c r="G492" s="108"/>
      <c r="H492" s="108"/>
    </row>
    <row r="493" spans="4:9">
      <c r="E493" s="108"/>
      <c r="F493" s="108"/>
      <c r="G493" s="108"/>
      <c r="H493" s="108"/>
    </row>
    <row r="494" spans="4:9">
      <c r="E494" s="108"/>
      <c r="F494" s="108"/>
      <c r="G494" s="108"/>
      <c r="H494" s="108"/>
    </row>
    <row r="495" spans="4:9">
      <c r="E495" s="108"/>
      <c r="F495" s="108"/>
      <c r="G495" s="108"/>
      <c r="H495" s="108"/>
    </row>
    <row r="496" spans="4:9">
      <c r="E496" s="108"/>
      <c r="F496" s="108"/>
      <c r="G496" s="108"/>
      <c r="H496" s="108"/>
    </row>
    <row r="497" spans="5:8">
      <c r="E497" s="108"/>
      <c r="F497" s="108"/>
      <c r="G497" s="108"/>
      <c r="H497" s="108"/>
    </row>
    <row r="498" spans="5:8">
      <c r="E498" s="108"/>
      <c r="F498" s="108"/>
      <c r="G498" s="108"/>
      <c r="H498" s="108"/>
    </row>
    <row r="499" spans="5:8">
      <c r="E499" s="108"/>
      <c r="F499" s="108"/>
      <c r="G499" s="108"/>
      <c r="H499" s="108"/>
    </row>
    <row r="500" spans="5:8">
      <c r="E500" s="108"/>
      <c r="F500" s="108"/>
      <c r="G500" s="108"/>
      <c r="H500" s="108"/>
    </row>
    <row r="501" spans="5:8">
      <c r="E501" s="108"/>
      <c r="F501" s="108"/>
      <c r="G501" s="108"/>
      <c r="H501" s="108"/>
    </row>
    <row r="502" spans="5:8">
      <c r="E502" s="108"/>
      <c r="F502" s="108"/>
      <c r="G502" s="108"/>
      <c r="H502" s="108"/>
    </row>
    <row r="503" spans="5:8">
      <c r="E503" s="108"/>
      <c r="F503" s="108"/>
      <c r="G503" s="108"/>
      <c r="H503" s="108"/>
    </row>
    <row r="504" spans="5:8">
      <c r="E504" s="108"/>
      <c r="F504" s="108"/>
      <c r="G504" s="108"/>
      <c r="H504" s="108"/>
    </row>
    <row r="505" spans="5:8">
      <c r="E505" s="108"/>
      <c r="F505" s="108"/>
      <c r="G505" s="108"/>
      <c r="H505" s="108"/>
    </row>
    <row r="506" spans="5:8">
      <c r="E506" s="108"/>
      <c r="F506" s="108"/>
      <c r="G506" s="108"/>
      <c r="H506" s="108"/>
    </row>
    <row r="507" spans="5:8">
      <c r="E507" s="108"/>
      <c r="F507" s="108"/>
      <c r="G507" s="108"/>
      <c r="H507" s="108"/>
    </row>
    <row r="508" spans="5:8">
      <c r="E508" s="108"/>
      <c r="F508" s="108"/>
      <c r="G508" s="108"/>
      <c r="H508" s="108"/>
    </row>
    <row r="509" spans="5:8">
      <c r="E509" s="108"/>
      <c r="F509" s="108"/>
      <c r="G509" s="108"/>
      <c r="H509" s="108"/>
    </row>
    <row r="510" spans="5:8">
      <c r="E510" s="108"/>
      <c r="F510" s="108"/>
      <c r="G510" s="108"/>
      <c r="H510" s="108"/>
    </row>
    <row r="511" spans="5:8">
      <c r="E511" s="108"/>
      <c r="F511" s="108"/>
      <c r="G511" s="108"/>
      <c r="H511" s="108"/>
    </row>
    <row r="512" spans="5:8">
      <c r="E512" s="108"/>
      <c r="F512" s="108"/>
      <c r="G512" s="108"/>
      <c r="H512" s="108"/>
    </row>
    <row r="513" spans="5:8">
      <c r="E513" s="108"/>
      <c r="F513" s="108"/>
      <c r="G513" s="108"/>
      <c r="H513" s="108"/>
    </row>
    <row r="514" spans="5:8">
      <c r="E514" s="108"/>
      <c r="F514" s="108"/>
      <c r="G514" s="108"/>
      <c r="H514" s="108"/>
    </row>
    <row r="515" spans="5:8">
      <c r="E515" s="108"/>
      <c r="F515" s="108"/>
      <c r="G515" s="108"/>
      <c r="H515" s="108"/>
    </row>
    <row r="516" spans="5:8">
      <c r="E516" s="108"/>
      <c r="F516" s="108"/>
      <c r="G516" s="108"/>
      <c r="H516" s="108"/>
    </row>
    <row r="517" spans="5:8">
      <c r="E517" s="108"/>
      <c r="F517" s="108"/>
      <c r="G517" s="108"/>
      <c r="H517" s="108"/>
    </row>
    <row r="518" spans="5:8">
      <c r="E518" s="108"/>
      <c r="F518" s="108"/>
      <c r="G518" s="108"/>
      <c r="H518" s="108"/>
    </row>
    <row r="519" spans="5:8">
      <c r="E519" s="108"/>
      <c r="F519" s="108"/>
      <c r="G519" s="108"/>
      <c r="H519" s="108"/>
    </row>
    <row r="520" spans="5:8">
      <c r="E520" s="108"/>
      <c r="F520" s="108"/>
      <c r="G520" s="108"/>
      <c r="H520" s="108"/>
    </row>
    <row r="521" spans="5:8">
      <c r="E521" s="108"/>
      <c r="F521" s="108"/>
      <c r="G521" s="108"/>
      <c r="H521" s="108"/>
    </row>
    <row r="522" spans="5:8">
      <c r="E522" s="108"/>
      <c r="F522" s="108"/>
      <c r="G522" s="108"/>
      <c r="H522" s="108"/>
    </row>
    <row r="523" spans="5:8">
      <c r="E523" s="108"/>
      <c r="F523" s="108"/>
      <c r="G523" s="108"/>
      <c r="H523" s="108"/>
    </row>
    <row r="524" spans="5:8">
      <c r="E524" s="108"/>
      <c r="F524" s="108"/>
      <c r="G524" s="108"/>
      <c r="H524" s="108"/>
    </row>
    <row r="525" spans="5:8">
      <c r="E525" s="108"/>
      <c r="F525" s="108"/>
      <c r="G525" s="108"/>
      <c r="H525" s="108"/>
    </row>
    <row r="526" spans="5:8">
      <c r="E526" s="108"/>
      <c r="F526" s="108"/>
      <c r="G526" s="108"/>
      <c r="H526" s="108"/>
    </row>
    <row r="527" spans="5:8">
      <c r="E527" s="108"/>
      <c r="F527" s="108"/>
      <c r="G527" s="108"/>
      <c r="H527" s="108"/>
    </row>
    <row r="528" spans="5:8">
      <c r="E528" s="108"/>
      <c r="F528" s="108"/>
      <c r="G528" s="108"/>
      <c r="H528" s="108"/>
    </row>
    <row r="529" spans="5:8">
      <c r="E529" s="108"/>
      <c r="F529" s="108"/>
      <c r="G529" s="108"/>
      <c r="H529" s="108"/>
    </row>
    <row r="530" spans="5:8">
      <c r="E530" s="108"/>
      <c r="F530" s="108"/>
      <c r="G530" s="108"/>
      <c r="H530" s="108"/>
    </row>
    <row r="531" spans="5:8">
      <c r="E531" s="108"/>
      <c r="F531" s="108"/>
      <c r="G531" s="108"/>
      <c r="H531" s="108"/>
    </row>
    <row r="532" spans="5:8">
      <c r="E532" s="108"/>
      <c r="F532" s="108"/>
      <c r="G532" s="108"/>
      <c r="H532" s="108"/>
    </row>
    <row r="533" spans="5:8">
      <c r="E533" s="108"/>
      <c r="F533" s="108"/>
      <c r="G533" s="108"/>
      <c r="H533" s="108"/>
    </row>
    <row r="534" spans="5:8">
      <c r="E534" s="108"/>
      <c r="F534" s="108"/>
      <c r="G534" s="108"/>
      <c r="H534" s="108"/>
    </row>
    <row r="535" spans="5:8">
      <c r="E535" s="108"/>
      <c r="F535" s="108"/>
      <c r="G535" s="108"/>
      <c r="H535" s="108"/>
    </row>
    <row r="536" spans="5:8">
      <c r="E536" s="108"/>
      <c r="F536" s="108"/>
      <c r="G536" s="108"/>
      <c r="H536" s="108"/>
    </row>
    <row r="537" spans="5:8">
      <c r="E537" s="108"/>
      <c r="F537" s="108"/>
      <c r="G537" s="108"/>
      <c r="H537" s="108"/>
    </row>
    <row r="538" spans="5:8">
      <c r="E538" s="108"/>
      <c r="F538" s="108"/>
      <c r="G538" s="108"/>
      <c r="H538" s="108"/>
    </row>
    <row r="539" spans="5:8">
      <c r="E539" s="108"/>
      <c r="F539" s="108"/>
      <c r="G539" s="108"/>
      <c r="H539" s="108"/>
    </row>
    <row r="540" spans="5:8">
      <c r="E540" s="108"/>
      <c r="F540" s="108"/>
      <c r="G540" s="108"/>
      <c r="H540" s="108"/>
    </row>
    <row r="541" spans="5:8">
      <c r="E541" s="108"/>
      <c r="F541" s="108"/>
      <c r="G541" s="108"/>
      <c r="H541" s="108"/>
    </row>
    <row r="542" spans="5:8">
      <c r="E542" s="108"/>
      <c r="F542" s="108"/>
      <c r="G542" s="108"/>
      <c r="H542" s="108"/>
    </row>
    <row r="543" spans="5:8">
      <c r="E543" s="108"/>
      <c r="F543" s="108"/>
      <c r="G543" s="108"/>
      <c r="H543" s="108"/>
    </row>
    <row r="544" spans="5:8">
      <c r="E544" s="108"/>
      <c r="F544" s="108"/>
      <c r="G544" s="108"/>
      <c r="H544" s="108"/>
    </row>
    <row r="545" spans="5:8">
      <c r="E545" s="108"/>
      <c r="F545" s="108"/>
      <c r="G545" s="108"/>
      <c r="H545" s="108"/>
    </row>
    <row r="546" spans="5:8">
      <c r="E546" s="108"/>
      <c r="F546" s="108"/>
      <c r="G546" s="108"/>
      <c r="H546" s="108"/>
    </row>
    <row r="547" spans="5:8">
      <c r="E547" s="108"/>
      <c r="F547" s="108"/>
      <c r="G547" s="108"/>
      <c r="H547" s="108"/>
    </row>
    <row r="548" spans="5:8">
      <c r="E548" s="108"/>
      <c r="F548" s="108"/>
      <c r="G548" s="108"/>
      <c r="H548" s="108"/>
    </row>
    <row r="549" spans="5:8">
      <c r="E549" s="108"/>
      <c r="F549" s="108"/>
      <c r="G549" s="108"/>
      <c r="H549" s="108"/>
    </row>
    <row r="550" spans="5:8">
      <c r="E550" s="108"/>
      <c r="F550" s="108"/>
      <c r="G550" s="108"/>
      <c r="H550" s="108"/>
    </row>
    <row r="551" spans="5:8">
      <c r="E551" s="108"/>
      <c r="F551" s="108"/>
      <c r="G551" s="108"/>
      <c r="H551" s="108"/>
    </row>
    <row r="552" spans="5:8">
      <c r="E552" s="108"/>
      <c r="F552" s="108"/>
      <c r="G552" s="108"/>
      <c r="H552" s="108"/>
    </row>
    <row r="553" spans="5:8">
      <c r="E553" s="108"/>
      <c r="F553" s="108"/>
      <c r="G553" s="108"/>
      <c r="H553" s="108"/>
    </row>
    <row r="554" spans="5:8">
      <c r="E554" s="108"/>
      <c r="F554" s="108"/>
      <c r="G554" s="108"/>
      <c r="H554" s="108"/>
    </row>
    <row r="555" spans="5:8">
      <c r="E555" s="108"/>
      <c r="F555" s="108"/>
      <c r="G555" s="108"/>
      <c r="H555" s="108"/>
    </row>
    <row r="556" spans="5:8">
      <c r="E556" s="108"/>
      <c r="F556" s="108"/>
      <c r="G556" s="108"/>
      <c r="H556" s="108"/>
    </row>
    <row r="557" spans="5:8">
      <c r="E557" s="108"/>
      <c r="F557" s="108"/>
      <c r="G557" s="108"/>
      <c r="H557" s="108"/>
    </row>
    <row r="558" spans="5:8">
      <c r="E558" s="108"/>
      <c r="F558" s="108"/>
      <c r="G558" s="108"/>
      <c r="H558" s="108"/>
    </row>
    <row r="559" spans="5:8">
      <c r="E559" s="108"/>
      <c r="F559" s="108"/>
      <c r="G559" s="108"/>
      <c r="H559" s="108"/>
    </row>
    <row r="560" spans="5:8">
      <c r="E560" s="108"/>
      <c r="F560" s="108"/>
      <c r="G560" s="108"/>
      <c r="H560" s="108"/>
    </row>
    <row r="561" spans="5:8">
      <c r="E561" s="108"/>
      <c r="F561" s="108"/>
      <c r="G561" s="108"/>
      <c r="H561" s="108"/>
    </row>
    <row r="562" spans="5:8">
      <c r="E562" s="108"/>
      <c r="F562" s="108"/>
      <c r="G562" s="108"/>
      <c r="H562" s="108"/>
    </row>
    <row r="563" spans="5:8">
      <c r="E563" s="108"/>
      <c r="F563" s="108"/>
      <c r="G563" s="108"/>
      <c r="H563" s="108"/>
    </row>
    <row r="564" spans="5:8">
      <c r="E564" s="108"/>
      <c r="F564" s="108"/>
      <c r="G564" s="108"/>
      <c r="H564" s="108"/>
    </row>
    <row r="565" spans="5:8">
      <c r="E565" s="108"/>
      <c r="F565" s="108"/>
      <c r="G565" s="108"/>
      <c r="H565" s="108"/>
    </row>
    <row r="566" spans="5:8">
      <c r="E566" s="108"/>
      <c r="F566" s="108"/>
      <c r="G566" s="108"/>
      <c r="H566" s="108"/>
    </row>
    <row r="567" spans="5:8">
      <c r="E567" s="108"/>
      <c r="F567" s="108"/>
      <c r="G567" s="108"/>
      <c r="H567" s="108"/>
    </row>
    <row r="568" spans="5:8">
      <c r="E568" s="108"/>
      <c r="F568" s="108"/>
      <c r="G568" s="108"/>
      <c r="H568" s="108"/>
    </row>
    <row r="569" spans="5:8">
      <c r="E569" s="108"/>
      <c r="F569" s="108"/>
      <c r="G569" s="108"/>
      <c r="H569" s="108"/>
    </row>
    <row r="570" spans="5:8">
      <c r="E570" s="108"/>
      <c r="F570" s="108"/>
      <c r="G570" s="108"/>
      <c r="H570" s="108"/>
    </row>
    <row r="571" spans="5:8">
      <c r="E571" s="108"/>
      <c r="F571" s="108"/>
      <c r="G571" s="108"/>
      <c r="H571" s="108"/>
    </row>
    <row r="572" spans="5:8">
      <c r="E572" s="108"/>
      <c r="F572" s="108"/>
      <c r="G572" s="108"/>
      <c r="H572" s="108"/>
    </row>
    <row r="573" spans="5:8">
      <c r="E573" s="108"/>
      <c r="F573" s="108"/>
      <c r="G573" s="108"/>
      <c r="H573" s="108"/>
    </row>
    <row r="574" spans="5:8">
      <c r="E574" s="108"/>
      <c r="F574" s="108"/>
      <c r="G574" s="108"/>
      <c r="H574" s="108"/>
    </row>
    <row r="575" spans="5:8">
      <c r="E575" s="108"/>
      <c r="F575" s="108"/>
      <c r="G575" s="108"/>
      <c r="H575" s="108"/>
    </row>
    <row r="576" spans="5:8">
      <c r="E576" s="108"/>
      <c r="F576" s="108"/>
      <c r="G576" s="108"/>
      <c r="H576" s="108"/>
    </row>
    <row r="577" spans="5:8">
      <c r="E577" s="108"/>
      <c r="F577" s="108"/>
      <c r="G577" s="108"/>
      <c r="H577" s="108"/>
    </row>
    <row r="578" spans="5:8">
      <c r="E578" s="108"/>
      <c r="F578" s="108"/>
      <c r="G578" s="108"/>
      <c r="H578" s="108"/>
    </row>
    <row r="579" spans="5:8">
      <c r="E579" s="108"/>
      <c r="F579" s="108"/>
      <c r="G579" s="108"/>
      <c r="H579" s="108"/>
    </row>
    <row r="580" spans="5:8">
      <c r="E580" s="108"/>
      <c r="F580" s="108"/>
      <c r="G580" s="108"/>
      <c r="H580" s="108"/>
    </row>
    <row r="581" spans="5:8">
      <c r="E581" s="108"/>
      <c r="F581" s="108"/>
      <c r="G581" s="108"/>
      <c r="H581" s="108"/>
    </row>
    <row r="582" spans="5:8">
      <c r="E582" s="108"/>
      <c r="F582" s="108"/>
      <c r="G582" s="108"/>
      <c r="H582" s="108"/>
    </row>
    <row r="583" spans="5:8">
      <c r="E583" s="108"/>
      <c r="F583" s="108"/>
      <c r="G583" s="108"/>
      <c r="H583" s="108"/>
    </row>
    <row r="584" spans="5:8">
      <c r="E584" s="108"/>
      <c r="F584" s="108"/>
      <c r="G584" s="108"/>
      <c r="H584" s="108"/>
    </row>
    <row r="585" spans="5:8">
      <c r="E585" s="108"/>
      <c r="F585" s="108"/>
      <c r="G585" s="108"/>
      <c r="H585" s="108"/>
    </row>
    <row r="586" spans="5:8">
      <c r="E586" s="108"/>
      <c r="F586" s="108"/>
      <c r="G586" s="108"/>
      <c r="H586" s="108"/>
    </row>
    <row r="587" spans="5:8">
      <c r="E587" s="108"/>
      <c r="F587" s="108"/>
      <c r="G587" s="108"/>
      <c r="H587" s="108"/>
    </row>
    <row r="588" spans="5:8">
      <c r="E588" s="108"/>
      <c r="F588" s="108"/>
      <c r="G588" s="108"/>
      <c r="H588" s="108"/>
    </row>
    <row r="589" spans="5:8">
      <c r="E589" s="108"/>
      <c r="F589" s="108"/>
      <c r="G589" s="108"/>
      <c r="H589" s="108"/>
    </row>
    <row r="590" spans="5:8">
      <c r="E590" s="108"/>
      <c r="F590" s="108"/>
      <c r="G590" s="108"/>
      <c r="H590" s="108"/>
    </row>
    <row r="591" spans="5:8">
      <c r="E591" s="108"/>
      <c r="F591" s="108"/>
      <c r="G591" s="108"/>
      <c r="H591" s="108"/>
    </row>
    <row r="592" spans="5:8">
      <c r="E592" s="108"/>
      <c r="F592" s="108"/>
      <c r="G592" s="108"/>
      <c r="H592" s="108"/>
    </row>
    <row r="593" spans="5:8">
      <c r="E593" s="108"/>
      <c r="F593" s="108"/>
      <c r="G593" s="108"/>
      <c r="H593" s="108"/>
    </row>
    <row r="594" spans="5:8">
      <c r="E594" s="108"/>
      <c r="F594" s="108"/>
      <c r="G594" s="108"/>
      <c r="H594" s="108"/>
    </row>
    <row r="595" spans="5:8">
      <c r="E595" s="108"/>
      <c r="F595" s="108"/>
      <c r="G595" s="108"/>
      <c r="H595" s="108"/>
    </row>
    <row r="596" spans="5:8">
      <c r="E596" s="108"/>
      <c r="F596" s="108"/>
      <c r="G596" s="108"/>
      <c r="H596" s="108"/>
    </row>
    <row r="597" spans="5:8">
      <c r="E597" s="108"/>
      <c r="F597" s="108"/>
      <c r="G597" s="108"/>
      <c r="H597" s="108"/>
    </row>
    <row r="598" spans="5:8">
      <c r="E598" s="108"/>
      <c r="F598" s="108"/>
      <c r="G598" s="108"/>
      <c r="H598" s="108"/>
    </row>
    <row r="599" spans="5:8">
      <c r="E599" s="108"/>
      <c r="F599" s="108"/>
      <c r="G599" s="108"/>
      <c r="H599" s="108"/>
    </row>
    <row r="600" spans="5:8">
      <c r="E600" s="108"/>
      <c r="F600" s="108"/>
      <c r="G600" s="108"/>
      <c r="H600" s="108"/>
    </row>
    <row r="601" spans="5:8">
      <c r="E601" s="108"/>
      <c r="F601" s="108"/>
      <c r="G601" s="108"/>
      <c r="H601" s="108"/>
    </row>
    <row r="602" spans="5:8">
      <c r="E602" s="108"/>
      <c r="F602" s="108"/>
      <c r="G602" s="108"/>
      <c r="H602" s="108"/>
    </row>
    <row r="603" spans="5:8">
      <c r="E603" s="108"/>
      <c r="F603" s="108"/>
      <c r="G603" s="108"/>
      <c r="H603" s="108"/>
    </row>
    <row r="604" spans="5:8">
      <c r="E604" s="108"/>
      <c r="F604" s="108"/>
      <c r="G604" s="108"/>
      <c r="H604" s="108"/>
    </row>
    <row r="605" spans="5:8">
      <c r="E605" s="108"/>
      <c r="F605" s="108"/>
      <c r="G605" s="108"/>
      <c r="H605" s="108"/>
    </row>
    <row r="606" spans="5:8">
      <c r="E606" s="108"/>
      <c r="F606" s="108"/>
      <c r="G606" s="108"/>
      <c r="H606" s="108"/>
    </row>
    <row r="607" spans="5:8">
      <c r="E607" s="108"/>
      <c r="F607" s="108"/>
      <c r="G607" s="108"/>
      <c r="H607" s="108"/>
    </row>
    <row r="608" spans="5:8">
      <c r="E608" s="108"/>
      <c r="F608" s="108"/>
      <c r="G608" s="108"/>
      <c r="H608" s="108"/>
    </row>
    <row r="609" spans="5:8">
      <c r="E609" s="108"/>
      <c r="F609" s="108"/>
      <c r="G609" s="108"/>
      <c r="H609" s="108"/>
    </row>
    <row r="610" spans="5:8">
      <c r="E610" s="108"/>
      <c r="F610" s="108"/>
      <c r="G610" s="108"/>
      <c r="H610" s="108"/>
    </row>
    <row r="611" spans="5:8">
      <c r="E611" s="108"/>
      <c r="F611" s="108"/>
      <c r="G611" s="108"/>
      <c r="H611" s="108"/>
    </row>
    <row r="612" spans="5:8">
      <c r="E612" s="108"/>
      <c r="F612" s="108"/>
      <c r="G612" s="108"/>
      <c r="H612" s="108"/>
    </row>
    <row r="613" spans="5:8">
      <c r="E613" s="108"/>
      <c r="F613" s="108"/>
      <c r="G613" s="108"/>
      <c r="H613" s="108"/>
    </row>
    <row r="614" spans="5:8">
      <c r="E614" s="108"/>
      <c r="F614" s="108"/>
      <c r="G614" s="108"/>
      <c r="H614" s="108"/>
    </row>
    <row r="615" spans="5:8">
      <c r="E615" s="108"/>
      <c r="F615" s="108"/>
      <c r="G615" s="108"/>
      <c r="H615" s="108"/>
    </row>
    <row r="616" spans="5:8">
      <c r="E616" s="108"/>
      <c r="F616" s="108"/>
      <c r="G616" s="108"/>
      <c r="H616" s="108"/>
    </row>
    <row r="617" spans="5:8">
      <c r="E617" s="108"/>
      <c r="F617" s="108"/>
      <c r="G617" s="108"/>
      <c r="H617" s="108"/>
    </row>
    <row r="618" spans="5:8">
      <c r="E618" s="108"/>
      <c r="F618" s="108"/>
      <c r="G618" s="108"/>
      <c r="H618" s="108"/>
    </row>
    <row r="619" spans="5:8">
      <c r="E619" s="108"/>
      <c r="F619" s="108"/>
      <c r="G619" s="108"/>
      <c r="H619" s="108"/>
    </row>
    <row r="620" spans="5:8">
      <c r="E620" s="108"/>
      <c r="F620" s="108"/>
      <c r="G620" s="108"/>
      <c r="H620" s="108"/>
    </row>
    <row r="621" spans="5:8">
      <c r="E621" s="108"/>
      <c r="F621" s="108"/>
      <c r="G621" s="108"/>
      <c r="H621" s="108"/>
    </row>
    <row r="622" spans="5:8">
      <c r="E622" s="108"/>
      <c r="F622" s="108"/>
      <c r="G622" s="108"/>
      <c r="H622" s="108"/>
    </row>
    <row r="623" spans="5:8">
      <c r="E623" s="108"/>
      <c r="F623" s="108"/>
      <c r="G623" s="108"/>
      <c r="H623" s="108"/>
    </row>
    <row r="624" spans="5:8">
      <c r="E624" s="108"/>
      <c r="F624" s="108"/>
      <c r="G624" s="108"/>
      <c r="H624" s="108"/>
    </row>
    <row r="625" spans="5:8">
      <c r="E625" s="108"/>
      <c r="F625" s="108"/>
      <c r="G625" s="108"/>
      <c r="H625" s="108"/>
    </row>
    <row r="626" spans="5:8">
      <c r="E626" s="108"/>
      <c r="F626" s="108"/>
      <c r="G626" s="108"/>
      <c r="H626" s="108"/>
    </row>
    <row r="627" spans="5:8">
      <c r="E627" s="108"/>
      <c r="F627" s="108"/>
      <c r="G627" s="108"/>
      <c r="H627" s="108"/>
    </row>
    <row r="628" spans="5:8">
      <c r="E628" s="108"/>
      <c r="F628" s="108"/>
      <c r="G628" s="108"/>
      <c r="H628" s="108"/>
    </row>
    <row r="629" spans="5:8">
      <c r="E629" s="108"/>
      <c r="F629" s="108"/>
      <c r="G629" s="108"/>
      <c r="H629" s="108"/>
    </row>
    <row r="630" spans="5:8">
      <c r="E630" s="108"/>
      <c r="F630" s="108"/>
      <c r="G630" s="108"/>
      <c r="H630" s="108"/>
    </row>
    <row r="631" spans="5:8">
      <c r="E631" s="108"/>
      <c r="F631" s="108"/>
      <c r="G631" s="108"/>
      <c r="H631" s="108"/>
    </row>
    <row r="632" spans="5:8">
      <c r="E632" s="108"/>
      <c r="F632" s="108"/>
      <c r="G632" s="108"/>
      <c r="H632" s="108"/>
    </row>
    <row r="633" spans="5:8">
      <c r="E633" s="108"/>
      <c r="F633" s="108"/>
      <c r="G633" s="108"/>
      <c r="H633" s="108"/>
    </row>
    <row r="634" spans="5:8">
      <c r="E634" s="108"/>
      <c r="F634" s="108"/>
      <c r="G634" s="108"/>
      <c r="H634" s="108"/>
    </row>
    <row r="635" spans="5:8">
      <c r="E635" s="108"/>
      <c r="F635" s="108"/>
      <c r="G635" s="108"/>
      <c r="H635" s="108"/>
    </row>
    <row r="636" spans="5:8">
      <c r="E636" s="108"/>
      <c r="F636" s="108"/>
      <c r="G636" s="108"/>
      <c r="H636" s="108"/>
    </row>
    <row r="637" spans="5:8">
      <c r="E637" s="108"/>
      <c r="F637" s="108"/>
      <c r="G637" s="108"/>
      <c r="H637" s="108"/>
    </row>
    <row r="638" spans="5:8">
      <c r="E638" s="108"/>
      <c r="F638" s="108"/>
      <c r="G638" s="108"/>
      <c r="H638" s="108"/>
    </row>
    <row r="639" spans="5:8">
      <c r="E639" s="108"/>
      <c r="F639" s="108"/>
      <c r="G639" s="108"/>
      <c r="H639" s="108"/>
    </row>
    <row r="640" spans="5:8">
      <c r="E640" s="108"/>
      <c r="F640" s="108"/>
      <c r="G640" s="108"/>
      <c r="H640" s="108"/>
    </row>
    <row r="641" spans="5:8">
      <c r="E641" s="108"/>
      <c r="F641" s="108"/>
      <c r="G641" s="108"/>
      <c r="H641" s="108"/>
    </row>
    <row r="642" spans="5:8">
      <c r="E642" s="108"/>
      <c r="F642" s="108"/>
      <c r="G642" s="108"/>
      <c r="H642" s="108"/>
    </row>
    <row r="643" spans="5:8">
      <c r="E643" s="108"/>
      <c r="F643" s="108"/>
      <c r="G643" s="108"/>
      <c r="H643" s="108"/>
    </row>
    <row r="644" spans="5:8">
      <c r="E644" s="108"/>
      <c r="F644" s="108"/>
      <c r="G644" s="108"/>
      <c r="H644" s="108"/>
    </row>
    <row r="645" spans="5:8">
      <c r="E645" s="108"/>
      <c r="F645" s="108"/>
      <c r="G645" s="108"/>
      <c r="H645" s="108"/>
    </row>
    <row r="646" spans="5:8">
      <c r="E646" s="108"/>
      <c r="F646" s="108"/>
      <c r="G646" s="108"/>
      <c r="H646" s="108"/>
    </row>
    <row r="647" spans="5:8">
      <c r="E647" s="108"/>
      <c r="F647" s="108"/>
      <c r="G647" s="108"/>
      <c r="H647" s="108"/>
    </row>
    <row r="648" spans="5:8">
      <c r="E648" s="108"/>
      <c r="F648" s="108"/>
      <c r="G648" s="108"/>
      <c r="H648" s="108"/>
    </row>
    <row r="649" spans="5:8">
      <c r="E649" s="108"/>
      <c r="F649" s="108"/>
      <c r="G649" s="108"/>
      <c r="H649" s="108"/>
    </row>
    <row r="650" spans="5:8">
      <c r="E650" s="108"/>
      <c r="F650" s="108"/>
      <c r="G650" s="108"/>
      <c r="H650" s="108"/>
    </row>
    <row r="651" spans="5:8">
      <c r="E651" s="108"/>
      <c r="F651" s="108"/>
      <c r="G651" s="108"/>
      <c r="H651" s="108"/>
    </row>
    <row r="652" spans="5:8">
      <c r="E652" s="108"/>
      <c r="F652" s="108"/>
      <c r="G652" s="108"/>
      <c r="H652" s="108"/>
    </row>
    <row r="653" spans="5:8">
      <c r="E653" s="108"/>
      <c r="F653" s="108"/>
      <c r="G653" s="108"/>
      <c r="H653" s="108"/>
    </row>
    <row r="654" spans="5:8">
      <c r="E654" s="108"/>
      <c r="F654" s="108"/>
      <c r="G654" s="108"/>
      <c r="H654" s="108"/>
    </row>
    <row r="655" spans="5:8">
      <c r="E655" s="108"/>
      <c r="F655" s="108"/>
      <c r="G655" s="108"/>
      <c r="H655" s="108"/>
    </row>
    <row r="656" spans="5:8">
      <c r="E656" s="108"/>
      <c r="F656" s="108"/>
      <c r="G656" s="108"/>
      <c r="H656" s="108"/>
    </row>
    <row r="657" spans="4:9">
      <c r="E657" s="108"/>
      <c r="F657" s="108"/>
      <c r="G657" s="108"/>
      <c r="H657" s="108"/>
    </row>
    <row r="658" spans="4:9">
      <c r="E658" s="108"/>
      <c r="F658" s="108"/>
      <c r="G658" s="108"/>
      <c r="H658" s="108"/>
    </row>
    <row r="659" spans="4:9">
      <c r="E659" s="108"/>
      <c r="F659" s="108"/>
      <c r="G659" s="108"/>
      <c r="H659" s="108"/>
    </row>
    <row r="660" spans="4:9">
      <c r="E660" s="108"/>
      <c r="F660" s="108"/>
      <c r="G660" s="108"/>
      <c r="H660" s="108"/>
    </row>
    <row r="661" spans="4:9">
      <c r="E661" s="108"/>
      <c r="F661" s="108"/>
      <c r="G661" s="108"/>
      <c r="H661" s="108"/>
    </row>
    <row r="662" spans="4:9">
      <c r="E662" s="108"/>
      <c r="F662" s="108"/>
      <c r="G662" s="108"/>
      <c r="H662" s="108"/>
    </row>
    <row r="663" spans="4:9">
      <c r="E663" s="108"/>
      <c r="F663" s="108"/>
      <c r="G663" s="108"/>
      <c r="H663" s="108"/>
    </row>
    <row r="664" spans="4:9">
      <c r="E664" s="108"/>
      <c r="F664" s="108"/>
      <c r="G664" s="108"/>
      <c r="H664" s="108"/>
    </row>
    <row r="665" spans="4:9">
      <c r="E665" s="108"/>
      <c r="F665" s="108"/>
      <c r="G665" s="108"/>
      <c r="H665" s="108"/>
    </row>
    <row r="666" spans="4:9">
      <c r="E666" s="108"/>
      <c r="F666" s="108"/>
      <c r="G666" s="108"/>
      <c r="H666" s="108"/>
    </row>
    <row r="667" spans="4:9">
      <c r="D667" s="105"/>
      <c r="E667" s="108"/>
      <c r="F667" s="108"/>
      <c r="G667" s="108"/>
      <c r="H667" s="108"/>
      <c r="I667" s="107"/>
    </row>
    <row r="668" spans="4:9">
      <c r="D668" s="105"/>
      <c r="E668" s="108"/>
      <c r="F668" s="108"/>
      <c r="G668" s="108"/>
      <c r="H668" s="108"/>
      <c r="I668" s="107"/>
    </row>
    <row r="669" spans="4:9">
      <c r="D669" s="105"/>
      <c r="E669" s="108"/>
      <c r="F669" s="108"/>
      <c r="G669" s="108"/>
      <c r="H669" s="108"/>
      <c r="I669" s="107"/>
    </row>
    <row r="670" spans="4:9">
      <c r="D670" s="105"/>
      <c r="E670" s="108"/>
      <c r="F670" s="108"/>
      <c r="G670" s="108"/>
      <c r="H670" s="108"/>
      <c r="I670" s="107"/>
    </row>
    <row r="671" spans="4:9" ht="15">
      <c r="D671" s="105"/>
      <c r="E671" s="106"/>
      <c r="F671" s="108"/>
      <c r="G671" s="106"/>
      <c r="H671" s="108"/>
      <c r="I671" s="107"/>
    </row>
    <row r="675" spans="4:9" ht="15">
      <c r="D675" s="105"/>
      <c r="E675" s="106"/>
      <c r="F675" s="108"/>
      <c r="G675" s="106"/>
      <c r="H675" s="106"/>
      <c r="I675" s="107"/>
    </row>
    <row r="676" spans="4:9" ht="15">
      <c r="D676" s="105"/>
      <c r="E676" s="106"/>
      <c r="F676" s="108"/>
      <c r="G676" s="106"/>
      <c r="H676" s="106"/>
      <c r="I676" s="107"/>
    </row>
    <row r="677" spans="4:9" ht="15">
      <c r="D677" s="105"/>
      <c r="E677" s="106"/>
      <c r="F677" s="108"/>
      <c r="G677" s="106"/>
      <c r="H677" s="106"/>
      <c r="I677" s="107"/>
    </row>
    <row r="678" spans="4:9" ht="15">
      <c r="D678" s="105"/>
      <c r="E678" s="106"/>
      <c r="F678" s="108"/>
      <c r="G678" s="106"/>
      <c r="H678" s="106"/>
      <c r="I678" s="107"/>
    </row>
    <row r="679" spans="4:9" ht="15">
      <c r="D679" s="105"/>
      <c r="E679" s="106"/>
      <c r="F679" s="108"/>
      <c r="G679" s="106"/>
      <c r="H679" s="106"/>
      <c r="I679" s="107"/>
    </row>
    <row r="680" spans="4:9" ht="15">
      <c r="D680" s="105"/>
      <c r="E680" s="106"/>
      <c r="F680" s="112"/>
      <c r="G680" s="106"/>
      <c r="H680" s="106"/>
      <c r="I680" s="107"/>
    </row>
  </sheetData>
  <mergeCells count="8">
    <mergeCell ref="A1:D1"/>
    <mergeCell ref="J3:J4"/>
    <mergeCell ref="E1:H1"/>
    <mergeCell ref="E2:E4"/>
    <mergeCell ref="F2:F4"/>
    <mergeCell ref="G2:G4"/>
    <mergeCell ref="H2:H4"/>
    <mergeCell ref="I3:I4"/>
  </mergeCells>
  <pageMargins left="0.75" right="0.75" top="1" bottom="1" header="0.3" footer="0.3"/>
  <pageSetup scale="48"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vt:i4>
      </vt:variant>
    </vt:vector>
  </HeadingPairs>
  <TitlesOfParts>
    <vt:vector size="25" baseType="lpstr">
      <vt:lpstr>Statewide Total</vt:lpstr>
      <vt:lpstr>DOA Facilities</vt:lpstr>
      <vt:lpstr>DOA SATS</vt:lpstr>
      <vt:lpstr>DOC</vt:lpstr>
      <vt:lpstr>DEED</vt:lpstr>
      <vt:lpstr>DEC</vt:lpstr>
      <vt:lpstr>DFG</vt:lpstr>
      <vt:lpstr>DHSS Pioneer Homes</vt:lpstr>
      <vt:lpstr>DHSS Non-PH</vt:lpstr>
      <vt:lpstr>DOLWD</vt:lpstr>
      <vt:lpstr>DMVA</vt:lpstr>
      <vt:lpstr>DNR</vt:lpstr>
      <vt:lpstr>DPS</vt:lpstr>
      <vt:lpstr>Courts</vt:lpstr>
      <vt:lpstr>DOTPF</vt:lpstr>
      <vt:lpstr>UA Statewide Svcs</vt:lpstr>
      <vt:lpstr>UAA Main Campus</vt:lpstr>
      <vt:lpstr>UAA Community Campus</vt:lpstr>
      <vt:lpstr>UAF Main Campus</vt:lpstr>
      <vt:lpstr>UAF Community Campus</vt:lpstr>
      <vt:lpstr>UAS Main &amp; Comm Campus</vt:lpstr>
      <vt:lpstr>Courts!Print_Area</vt:lpstr>
      <vt:lpstr>DEC!Print_Area</vt:lpstr>
      <vt:lpstr>'Statewide Total'!Print_Area</vt:lpstr>
      <vt:lpstr>DEC!Print_Titles</vt:lpstr>
    </vt:vector>
  </TitlesOfParts>
  <Company>SOA DOC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Bryan</dc:creator>
  <cp:lastModifiedBy>Legislative Affairs</cp:lastModifiedBy>
  <cp:lastPrinted>2019-04-04T20:46:00Z</cp:lastPrinted>
  <dcterms:created xsi:type="dcterms:W3CDTF">2008-10-20T17:59:37Z</dcterms:created>
  <dcterms:modified xsi:type="dcterms:W3CDTF">2019-04-04T20:46:48Z</dcterms:modified>
</cp:coreProperties>
</file>